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6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8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9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0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42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200" tabRatio="898" firstSheet="5" activeTab="9"/>
  </bookViews>
  <sheets>
    <sheet name="LAF 1 (21147)" sheetId="34" r:id="rId1"/>
    <sheet name="A. PB 2 (21145)" sheetId="35" r:id="rId2"/>
    <sheet name="LAF 6 (21148)" sheetId="37" r:id="rId3"/>
    <sheet name="Air shower 1 (21150)" sheetId="38" r:id="rId4"/>
    <sheet name="A. PB 6 (21140)" sheetId="64" r:id="rId5"/>
    <sheet name="A. PB 4 (21177)" sheetId="48" r:id="rId6"/>
    <sheet name="PB 3 (21139)" sheetId="66" r:id="rId7"/>
    <sheet name="Air shower 2 (21136)" sheetId="70" r:id="rId8"/>
    <sheet name="Pass box 1 (21137)" sheetId="71" r:id="rId9"/>
    <sheet name="Pass box 2 (21138)" sheetId="72" r:id="rId10"/>
    <sheet name="Buffer room 2 (11074)" sheetId="41" r:id="rId11"/>
    <sheet name="Preparation room 2 (11069)" sheetId="36" r:id="rId12"/>
    <sheet name="Washing room 1 (11070)" sheetId="39" r:id="rId13"/>
    <sheet name="Vial airlock (11071)" sheetId="42" r:id="rId14"/>
    <sheet name="Wash &amp; depyrogen (11072)" sheetId="43" r:id="rId15"/>
    <sheet name="Washing room 2 (11089)" sheetId="58" r:id="rId16"/>
    <sheet name="Cleaning tool room 1 (11088)" sheetId="59" r:id="rId17"/>
    <sheet name="Staging room 1 (11083)" sheetId="60" r:id="rId18"/>
    <sheet name="Inspection &amp; labelling (11084)" sheetId="29" r:id="rId19"/>
    <sheet name="Gowning room 2 (11090)" sheetId="61" r:id="rId20"/>
    <sheet name="Material airlock 3 (11091)" sheetId="62" r:id="rId21"/>
    <sheet name="Clean corridor 1 (11066)" sheetId="63" r:id="rId22"/>
    <sheet name="Auxiliary room 1 (11073)" sheetId="40" r:id="rId23"/>
    <sheet name="Material airlock 2 (11065)" sheetId="44" r:id="rId24"/>
    <sheet name="Laundry 2 (11094)" sheetId="45" r:id="rId25"/>
    <sheet name="Garment storage room 1 (11093)" sheetId="46" r:id="rId26"/>
    <sheet name="Garment packaging room (11097)" sheetId="49" r:id="rId27"/>
    <sheet name="Buffer room 4 (11096)" sheetId="50" r:id="rId28"/>
    <sheet name="Gowning room 2 (11095)" sheetId="51" r:id="rId29"/>
    <sheet name="Auxiliary room 3 (11098)" sheetId="52" r:id="rId30"/>
    <sheet name="Auxiliary room 2 (11099)" sheetId="53" r:id="rId31"/>
    <sheet name="Clean corridor 2 (11092)" sheetId="54" r:id="rId32"/>
    <sheet name="Garment storage room 2 (11100)" sheetId="55" r:id="rId33"/>
    <sheet name="Raw material airlock (11085)" sheetId="56" r:id="rId34"/>
    <sheet name="IPC office (11086)" sheetId="57" r:id="rId35"/>
    <sheet name="Office (11087)" sheetId="75" r:id="rId36"/>
    <sheet name="Stairs (11062)" sheetId="65" r:id="rId37"/>
    <sheet name="Buffer room 1 (11061)" sheetId="67" r:id="rId38"/>
    <sheet name="Change room 2 (men) (11060)" sheetId="68" r:id="rId39"/>
    <sheet name="Change room 2 (women) (11057)" sheetId="69" r:id="rId40"/>
    <sheet name="Laundry 1 (11053)" sheetId="73" r:id="rId41"/>
    <sheet name="Change room (laundry 1) (11052)" sheetId="74" r:id="rId42"/>
  </sheets>
  <definedNames>
    <definedName name="_xlnm._FilterDatabase" localSheetId="1" hidden="1">'A. PB 2 (21145)'!#REF!</definedName>
    <definedName name="_xlnm._FilterDatabase" localSheetId="5" hidden="1">'A. PB 4 (21177)'!#REF!</definedName>
    <definedName name="_xlnm._FilterDatabase" localSheetId="4" hidden="1">'A. PB 6 (21140)'!#REF!</definedName>
    <definedName name="_xlnm._FilterDatabase" localSheetId="3" hidden="1">'Air shower 1 (21150)'!#REF!</definedName>
    <definedName name="_xlnm._FilterDatabase" localSheetId="7" hidden="1">'Air shower 2 (21136)'!#REF!</definedName>
    <definedName name="_xlnm._FilterDatabase" localSheetId="22" hidden="1">'Auxiliary room 1 (11073)'!#REF!</definedName>
    <definedName name="_xlnm._FilterDatabase" localSheetId="30" hidden="1">'Auxiliary room 2 (11099)'!#REF!</definedName>
    <definedName name="_xlnm._FilterDatabase" localSheetId="29" hidden="1">'Auxiliary room 3 (11098)'!#REF!</definedName>
    <definedName name="_xlnm._FilterDatabase" localSheetId="37" hidden="1">'Buffer room 1 (11061)'!#REF!</definedName>
    <definedName name="_xlnm._FilterDatabase" localSheetId="10" hidden="1">'Buffer room 2 (11074)'!#REF!</definedName>
    <definedName name="_xlnm._FilterDatabase" localSheetId="27" hidden="1">'Buffer room 4 (11096)'!#REF!</definedName>
    <definedName name="_xlnm._FilterDatabase" localSheetId="41" hidden="1">'Change room (laundry 1) (11052)'!#REF!</definedName>
    <definedName name="_xlnm._FilterDatabase" localSheetId="38" hidden="1">'Change room 2 (men) (11060)'!#REF!</definedName>
    <definedName name="_xlnm._FilterDatabase" localSheetId="39" hidden="1">'Change room 2 (women) (11057)'!#REF!</definedName>
    <definedName name="_xlnm._FilterDatabase" localSheetId="21" hidden="1">'Clean corridor 1 (11066)'!#REF!</definedName>
    <definedName name="_xlnm._FilterDatabase" localSheetId="31" hidden="1">'Clean corridor 2 (11092)'!#REF!</definedName>
    <definedName name="_xlnm._FilterDatabase" localSheetId="16" hidden="1">'Cleaning tool room 1 (11088)'!#REF!</definedName>
    <definedName name="_xlnm._FilterDatabase" localSheetId="26" hidden="1">'Garment packaging room (11097)'!#REF!</definedName>
    <definedName name="_xlnm._FilterDatabase" localSheetId="25" hidden="1">'Garment storage room 1 (11093)'!#REF!</definedName>
    <definedName name="_xlnm._FilterDatabase" localSheetId="32" hidden="1">'Garment storage room 2 (11100)'!#REF!</definedName>
    <definedName name="_xlnm._FilterDatabase" localSheetId="19" hidden="1">'Gowning room 2 (11090)'!#REF!</definedName>
    <definedName name="_xlnm._FilterDatabase" localSheetId="28" hidden="1">'Gowning room 2 (11095)'!#REF!</definedName>
    <definedName name="_xlnm._FilterDatabase" localSheetId="18" hidden="1">'Inspection &amp; labelling (11084)'!#REF!</definedName>
    <definedName name="_xlnm._FilterDatabase" localSheetId="34" hidden="1">'IPC office (11086)'!#REF!</definedName>
    <definedName name="_xlnm._FilterDatabase" localSheetId="0" hidden="1">'LAF 1 (21147)'!#REF!</definedName>
    <definedName name="_xlnm._FilterDatabase" localSheetId="2" hidden="1">'LAF 6 (21148)'!#REF!</definedName>
    <definedName name="_xlnm._FilterDatabase" localSheetId="40" hidden="1">'Laundry 1 (11053)'!#REF!</definedName>
    <definedName name="_xlnm._FilterDatabase" localSheetId="24" hidden="1">'Laundry 2 (11094)'!#REF!</definedName>
    <definedName name="_xlnm._FilterDatabase" localSheetId="23" hidden="1">'Material airlock 2 (11065)'!#REF!</definedName>
    <definedName name="_xlnm._FilterDatabase" localSheetId="20" hidden="1">'Material airlock 3 (11091)'!#REF!</definedName>
    <definedName name="_xlnm._FilterDatabase" localSheetId="35" hidden="1">'Office (11087)'!#REF!</definedName>
    <definedName name="_xlnm._FilterDatabase" localSheetId="8" hidden="1">'Pass box 1 (21137)'!#REF!</definedName>
    <definedName name="_xlnm._FilterDatabase" localSheetId="9" hidden="1">'Pass box 2 (21138)'!#REF!</definedName>
    <definedName name="_xlnm._FilterDatabase" localSheetId="6" hidden="1">'PB 3 (21139)'!#REF!</definedName>
    <definedName name="_xlnm._FilterDatabase" localSheetId="11" hidden="1">'Preparation room 2 (11069)'!#REF!</definedName>
    <definedName name="_xlnm._FilterDatabase" localSheetId="33" hidden="1">'Raw material airlock (11085)'!#REF!</definedName>
    <definedName name="_xlnm._FilterDatabase" localSheetId="17" hidden="1">'Staging room 1 (11083)'!#REF!</definedName>
    <definedName name="_xlnm._FilterDatabase" localSheetId="36" hidden="1">'Stairs (11062)'!#REF!</definedName>
    <definedName name="_xlnm._FilterDatabase" localSheetId="13" hidden="1">'Vial airlock (11071)'!#REF!</definedName>
    <definedName name="_xlnm._FilterDatabase" localSheetId="14" hidden="1">'Wash &amp; depyrogen (11072)'!#REF!</definedName>
    <definedName name="_xlnm._FilterDatabase" localSheetId="12" hidden="1">'Washing room 1 (11070)'!#REF!</definedName>
    <definedName name="_xlnm._FilterDatabase" localSheetId="15" hidden="1">'Washing room 2 (11089)'!#REF!</definedName>
    <definedName name="_xlnm.Print_Area" localSheetId="1">'A. PB 2 (21145)'!$A$1:$E$72</definedName>
    <definedName name="_xlnm.Print_Area" localSheetId="5">'A. PB 4 (21177)'!$A$1:$E$72</definedName>
    <definedName name="_xlnm.Print_Area" localSheetId="4">'A. PB 6 (21140)'!$A$1:$E$72</definedName>
    <definedName name="_xlnm.Print_Area" localSheetId="3">'Air shower 1 (21150)'!$A$1:$E$72</definedName>
    <definedName name="_xlnm.Print_Area" localSheetId="7">'Air shower 2 (21136)'!$A$1:$E$72</definedName>
    <definedName name="_xlnm.Print_Area" localSheetId="22">'Auxiliary room 1 (11073)'!$A$1:$E$67</definedName>
    <definedName name="_xlnm.Print_Area" localSheetId="30">'Auxiliary room 2 (11099)'!$A$1:$E$68</definedName>
    <definedName name="_xlnm.Print_Area" localSheetId="29">'Auxiliary room 3 (11098)'!$A$1:$E$68</definedName>
    <definedName name="_xlnm.Print_Area" localSheetId="37">'Buffer room 1 (11061)'!$A$1:$E$68</definedName>
    <definedName name="_xlnm.Print_Area" localSheetId="10">'Buffer room 2 (11074)'!$A$1:$H$75</definedName>
    <definedName name="_xlnm.Print_Area" localSheetId="27">'Buffer room 4 (11096)'!$A$1:$E$68</definedName>
    <definedName name="_xlnm.Print_Area" localSheetId="41">'Change room (laundry 1) (11052)'!$A$1:$E$68</definedName>
    <definedName name="_xlnm.Print_Area" localSheetId="38">'Change room 2 (men) (11060)'!$A$1:$E$68</definedName>
    <definedName name="_xlnm.Print_Area" localSheetId="39">'Change room 2 (women) (11057)'!$A$1:$F$68</definedName>
    <definedName name="_xlnm.Print_Area" localSheetId="21">'Clean corridor 1 (11066)'!$A$1:$R$79</definedName>
    <definedName name="_xlnm.Print_Area" localSheetId="31">'Clean corridor 2 (11092)'!$A$1:$E$68</definedName>
    <definedName name="_xlnm.Print_Area" localSheetId="16">'Cleaning tool room 1 (11088)'!$A$1:$G$75</definedName>
    <definedName name="_xlnm.Print_Area" localSheetId="26">'Garment packaging room (11097)'!$A$1:$F$68</definedName>
    <definedName name="_xlnm.Print_Area" localSheetId="25">'Garment storage room 1 (11093)'!$A$1:$F$68</definedName>
    <definedName name="_xlnm.Print_Area" localSheetId="32">'Garment storage room 2 (11100)'!$A$1:$E$68</definedName>
    <definedName name="_xlnm.Print_Area" localSheetId="19">'Gowning room 2 (11090)'!$A$1:$G$75</definedName>
    <definedName name="_xlnm.Print_Area" localSheetId="28">'Gowning room 2 (11095)'!$A$1:$E$68</definedName>
    <definedName name="_xlnm.Print_Area" localSheetId="18">'Inspection &amp; labelling (11084)'!$A$1:$U$79</definedName>
    <definedName name="_xlnm.Print_Area" localSheetId="34">'IPC office (11086)'!$A$1:$E$68</definedName>
    <definedName name="_xlnm.Print_Area" localSheetId="0">'LAF 1 (21147)'!$A$1:$E$72</definedName>
    <definedName name="_xlnm.Print_Area" localSheetId="2">'LAF 6 (21148)'!$A$1:$E$72</definedName>
    <definedName name="_xlnm.Print_Area" localSheetId="40">'Laundry 1 (11053)'!$A$1:$H$68</definedName>
    <definedName name="_xlnm.Print_Area" localSheetId="24">'Laundry 2 (11094)'!$A$1:$E$68</definedName>
    <definedName name="_xlnm.Print_Area" localSheetId="23">'Material airlock 2 (11065)'!$A$1:$F$68</definedName>
    <definedName name="_xlnm.Print_Area" localSheetId="20">'Material airlock 3 (11091)'!$A$1:$H$75</definedName>
    <definedName name="_xlnm.Print_Area" localSheetId="35">'Office (11087)'!$A$1:$E$68</definedName>
    <definedName name="_xlnm.Print_Area" localSheetId="8">'Pass box 1 (21137)'!$A$1:$E$72</definedName>
    <definedName name="_xlnm.Print_Area" localSheetId="9">'Pass box 2 (21138)'!$A$1:$E$72</definedName>
    <definedName name="_xlnm.Print_Area" localSheetId="6">'PB 3 (21139)'!$A$1:$E$72</definedName>
    <definedName name="_xlnm.Print_Area" localSheetId="11">'Preparation room 2 (11069)'!$A$1:$M$75</definedName>
    <definedName name="_xlnm.Print_Area" localSheetId="33">'Raw material airlock (11085)'!$A$1:$E$68</definedName>
    <definedName name="_xlnm.Print_Area" localSheetId="17">'Staging room 1 (11083)'!$A$1:$J$75</definedName>
    <definedName name="_xlnm.Print_Area" localSheetId="36">'Stairs (11062)'!$A$1:$F$68</definedName>
    <definedName name="_xlnm.Print_Area" localSheetId="13">'Vial airlock (11071)'!$A$1:$I$75</definedName>
    <definedName name="_xlnm.Print_Area" localSheetId="14">'Wash &amp; depyrogen (11072)'!$A$1:$N$75</definedName>
    <definedName name="_xlnm.Print_Area" localSheetId="12">'Washing room 1 (11070)'!$A$1:$J$75</definedName>
    <definedName name="_xlnm.Print_Area" localSheetId="15">'Washing room 2 (11089)'!$A$1:$I$75</definedName>
    <definedName name="_xlnm.Print_Titles" localSheetId="1">'A. PB 2 (21145)'!$1:$9</definedName>
    <definedName name="_xlnm.Print_Titles" localSheetId="5">'A. PB 4 (21177)'!$1:$9</definedName>
    <definedName name="_xlnm.Print_Titles" localSheetId="4">'A. PB 6 (21140)'!$1:$9</definedName>
    <definedName name="_xlnm.Print_Titles" localSheetId="3">'Air shower 1 (21150)'!$1:$9</definedName>
    <definedName name="_xlnm.Print_Titles" localSheetId="7">'Air shower 2 (21136)'!$1:$9</definedName>
    <definedName name="_xlnm.Print_Titles" localSheetId="22">'Auxiliary room 1 (11073)'!$1:$9</definedName>
    <definedName name="_xlnm.Print_Titles" localSheetId="30">'Auxiliary room 2 (11099)'!$1:$9</definedName>
    <definedName name="_xlnm.Print_Titles" localSheetId="29">'Auxiliary room 3 (11098)'!$1:$9</definedName>
    <definedName name="_xlnm.Print_Titles" localSheetId="37">'Buffer room 1 (11061)'!$1:$9</definedName>
    <definedName name="_xlnm.Print_Titles" localSheetId="10">'Buffer room 2 (11074)'!$1:$9</definedName>
    <definedName name="_xlnm.Print_Titles" localSheetId="27">'Buffer room 4 (11096)'!$1:$9</definedName>
    <definedName name="_xlnm.Print_Titles" localSheetId="41">'Change room (laundry 1) (11052)'!$1:$9</definedName>
    <definedName name="_xlnm.Print_Titles" localSheetId="38">'Change room 2 (men) (11060)'!$1:$9</definedName>
    <definedName name="_xlnm.Print_Titles" localSheetId="39">'Change room 2 (women) (11057)'!$1:$9</definedName>
    <definedName name="_xlnm.Print_Titles" localSheetId="21">'Clean corridor 1 (11066)'!$1:$9</definedName>
    <definedName name="_xlnm.Print_Titles" localSheetId="31">'Clean corridor 2 (11092)'!$1:$9</definedName>
    <definedName name="_xlnm.Print_Titles" localSheetId="16">'Cleaning tool room 1 (11088)'!$1:$9</definedName>
    <definedName name="_xlnm.Print_Titles" localSheetId="26">'Garment packaging room (11097)'!$1:$9</definedName>
    <definedName name="_xlnm.Print_Titles" localSheetId="25">'Garment storage room 1 (11093)'!$1:$9</definedName>
    <definedName name="_xlnm.Print_Titles" localSheetId="32">'Garment storage room 2 (11100)'!$1:$9</definedName>
    <definedName name="_xlnm.Print_Titles" localSheetId="19">'Gowning room 2 (11090)'!$1:$9</definedName>
    <definedName name="_xlnm.Print_Titles" localSheetId="28">'Gowning room 2 (11095)'!$1:$9</definedName>
    <definedName name="_xlnm.Print_Titles" localSheetId="18">'Inspection &amp; labelling (11084)'!$1:$9</definedName>
    <definedName name="_xlnm.Print_Titles" localSheetId="34">'IPC office (11086)'!$1:$9</definedName>
    <definedName name="_xlnm.Print_Titles" localSheetId="0">'LAF 1 (21147)'!$1:$9</definedName>
    <definedName name="_xlnm.Print_Titles" localSheetId="2">'LAF 6 (21148)'!$1:$9</definedName>
    <definedName name="_xlnm.Print_Titles" localSheetId="40">'Laundry 1 (11053)'!$1:$9</definedName>
    <definedName name="_xlnm.Print_Titles" localSheetId="24">'Laundry 2 (11094)'!$1:$9</definedName>
    <definedName name="_xlnm.Print_Titles" localSheetId="23">'Material airlock 2 (11065)'!$1:$9</definedName>
    <definedName name="_xlnm.Print_Titles" localSheetId="20">'Material airlock 3 (11091)'!$1:$9</definedName>
    <definedName name="_xlnm.Print_Titles" localSheetId="35">'Office (11087)'!$1:$9</definedName>
    <definedName name="_xlnm.Print_Titles" localSheetId="8">'Pass box 1 (21137)'!$1:$9</definedName>
    <definedName name="_xlnm.Print_Titles" localSheetId="9">'Pass box 2 (21138)'!$1:$9</definedName>
    <definedName name="_xlnm.Print_Titles" localSheetId="6">'PB 3 (21139)'!$1:$9</definedName>
    <definedName name="_xlnm.Print_Titles" localSheetId="11">'Preparation room 2 (11069)'!$1:$9</definedName>
    <definedName name="_xlnm.Print_Titles" localSheetId="33">'Raw material airlock (11085)'!$1:$9</definedName>
    <definedName name="_xlnm.Print_Titles" localSheetId="17">'Staging room 1 (11083)'!$1:$9</definedName>
    <definedName name="_xlnm.Print_Titles" localSheetId="36">'Stairs (11062)'!$1:$9</definedName>
    <definedName name="_xlnm.Print_Titles" localSheetId="13">'Vial airlock (11071)'!$1:$9</definedName>
    <definedName name="_xlnm.Print_Titles" localSheetId="14">'Wash &amp; depyrogen (11072)'!$1:$9</definedName>
    <definedName name="_xlnm.Print_Titles" localSheetId="12">'Washing room 1 (11070)'!$1:$9</definedName>
    <definedName name="_xlnm.Print_Titles" localSheetId="15">'Washing room 2 (11089)'!$1:$9</definedName>
    <definedName name="Z_B0B9736D_9E0A_43CB_9E72_F805E9BDE0DD_.wvu.FilterData" localSheetId="1" hidden="1">'A. PB 2 (21145)'!$A$11:$E$11</definedName>
    <definedName name="Z_B0B9736D_9E0A_43CB_9E72_F805E9BDE0DD_.wvu.FilterData" localSheetId="5" hidden="1">'A. PB 4 (21177)'!$A$11:$E$11</definedName>
    <definedName name="Z_B0B9736D_9E0A_43CB_9E72_F805E9BDE0DD_.wvu.FilterData" localSheetId="4" hidden="1">'A. PB 6 (21140)'!$A$11:$E$11</definedName>
    <definedName name="Z_B0B9736D_9E0A_43CB_9E72_F805E9BDE0DD_.wvu.FilterData" localSheetId="3" hidden="1">'Air shower 1 (21150)'!$A$11:$E$11</definedName>
    <definedName name="Z_B0B9736D_9E0A_43CB_9E72_F805E9BDE0DD_.wvu.FilterData" localSheetId="7" hidden="1">'Air shower 2 (21136)'!$A$11:$E$11</definedName>
    <definedName name="Z_B0B9736D_9E0A_43CB_9E72_F805E9BDE0DD_.wvu.FilterData" localSheetId="22" hidden="1">'Auxiliary room 1 (11073)'!$A$11:$E$11</definedName>
    <definedName name="Z_B0B9736D_9E0A_43CB_9E72_F805E9BDE0DD_.wvu.FilterData" localSheetId="30" hidden="1">'Auxiliary room 2 (11099)'!$A$11:$E$11</definedName>
    <definedName name="Z_B0B9736D_9E0A_43CB_9E72_F805E9BDE0DD_.wvu.FilterData" localSheetId="29" hidden="1">'Auxiliary room 3 (11098)'!$A$11:$E$11</definedName>
    <definedName name="Z_B0B9736D_9E0A_43CB_9E72_F805E9BDE0DD_.wvu.FilterData" localSheetId="37" hidden="1">'Buffer room 1 (11061)'!$A$11:$E$11</definedName>
    <definedName name="Z_B0B9736D_9E0A_43CB_9E72_F805E9BDE0DD_.wvu.FilterData" localSheetId="10" hidden="1">'Buffer room 2 (11074)'!$A$11:$H$11</definedName>
    <definedName name="Z_B0B9736D_9E0A_43CB_9E72_F805E9BDE0DD_.wvu.FilterData" localSheetId="27" hidden="1">'Buffer room 4 (11096)'!$A$11:$E$11</definedName>
    <definedName name="Z_B0B9736D_9E0A_43CB_9E72_F805E9BDE0DD_.wvu.FilterData" localSheetId="41" hidden="1">'Change room (laundry 1) (11052)'!$A$11:$E$11</definedName>
    <definedName name="Z_B0B9736D_9E0A_43CB_9E72_F805E9BDE0DD_.wvu.FilterData" localSheetId="38" hidden="1">'Change room 2 (men) (11060)'!$A$11:$E$11</definedName>
    <definedName name="Z_B0B9736D_9E0A_43CB_9E72_F805E9BDE0DD_.wvu.FilterData" localSheetId="39" hidden="1">'Change room 2 (women) (11057)'!$A$11:$F$11</definedName>
    <definedName name="Z_B0B9736D_9E0A_43CB_9E72_F805E9BDE0DD_.wvu.FilterData" localSheetId="21" hidden="1">'Clean corridor 1 (11066)'!$A$11:$F$11</definedName>
    <definedName name="Z_B0B9736D_9E0A_43CB_9E72_F805E9BDE0DD_.wvu.FilterData" localSheetId="31" hidden="1">'Clean corridor 2 (11092)'!$A$11:$E$11</definedName>
    <definedName name="Z_B0B9736D_9E0A_43CB_9E72_F805E9BDE0DD_.wvu.FilterData" localSheetId="16" hidden="1">'Cleaning tool room 1 (11088)'!$A$11:$G$11</definedName>
    <definedName name="Z_B0B9736D_9E0A_43CB_9E72_F805E9BDE0DD_.wvu.FilterData" localSheetId="26" hidden="1">'Garment packaging room (11097)'!$A$11:$F$11</definedName>
    <definedName name="Z_B0B9736D_9E0A_43CB_9E72_F805E9BDE0DD_.wvu.FilterData" localSheetId="25" hidden="1">'Garment storage room 1 (11093)'!$A$11:$F$11</definedName>
    <definedName name="Z_B0B9736D_9E0A_43CB_9E72_F805E9BDE0DD_.wvu.FilterData" localSheetId="32" hidden="1">'Garment storage room 2 (11100)'!$A$11:$E$11</definedName>
    <definedName name="Z_B0B9736D_9E0A_43CB_9E72_F805E9BDE0DD_.wvu.FilterData" localSheetId="19" hidden="1">'Gowning room 2 (11090)'!$A$11:$G$11</definedName>
    <definedName name="Z_B0B9736D_9E0A_43CB_9E72_F805E9BDE0DD_.wvu.FilterData" localSheetId="28" hidden="1">'Gowning room 2 (11095)'!$A$11:$E$11</definedName>
    <definedName name="Z_B0B9736D_9E0A_43CB_9E72_F805E9BDE0DD_.wvu.FilterData" localSheetId="18" hidden="1">'Inspection &amp; labelling (11084)'!$A$11:$E$11</definedName>
    <definedName name="Z_B0B9736D_9E0A_43CB_9E72_F805E9BDE0DD_.wvu.FilterData" localSheetId="34" hidden="1">'IPC office (11086)'!$A$11:$E$11</definedName>
    <definedName name="Z_B0B9736D_9E0A_43CB_9E72_F805E9BDE0DD_.wvu.FilterData" localSheetId="0" hidden="1">'LAF 1 (21147)'!$A$11:$E$11</definedName>
    <definedName name="Z_B0B9736D_9E0A_43CB_9E72_F805E9BDE0DD_.wvu.FilterData" localSheetId="2" hidden="1">'LAF 6 (21148)'!$A$11:$E$11</definedName>
    <definedName name="Z_B0B9736D_9E0A_43CB_9E72_F805E9BDE0DD_.wvu.FilterData" localSheetId="40" hidden="1">'Laundry 1 (11053)'!$A$11:$H$11</definedName>
    <definedName name="Z_B0B9736D_9E0A_43CB_9E72_F805E9BDE0DD_.wvu.FilterData" localSheetId="24" hidden="1">'Laundry 2 (11094)'!$A$11:$E$11</definedName>
    <definedName name="Z_B0B9736D_9E0A_43CB_9E72_F805E9BDE0DD_.wvu.FilterData" localSheetId="23" hidden="1">'Material airlock 2 (11065)'!$A$11:$F$11</definedName>
    <definedName name="Z_B0B9736D_9E0A_43CB_9E72_F805E9BDE0DD_.wvu.FilterData" localSheetId="20" hidden="1">'Material airlock 3 (11091)'!$A$11:$H$11</definedName>
    <definedName name="Z_B0B9736D_9E0A_43CB_9E72_F805E9BDE0DD_.wvu.FilterData" localSheetId="35" hidden="1">'Office (11087)'!$A$11:$E$11</definedName>
    <definedName name="Z_B0B9736D_9E0A_43CB_9E72_F805E9BDE0DD_.wvu.FilterData" localSheetId="8" hidden="1">'Pass box 1 (21137)'!$A$11:$E$11</definedName>
    <definedName name="Z_B0B9736D_9E0A_43CB_9E72_F805E9BDE0DD_.wvu.FilterData" localSheetId="9" hidden="1">'Pass box 2 (21138)'!$A$11:$E$11</definedName>
    <definedName name="Z_B0B9736D_9E0A_43CB_9E72_F805E9BDE0DD_.wvu.FilterData" localSheetId="6" hidden="1">'PB 3 (21139)'!$A$11:$E$11</definedName>
    <definedName name="Z_B0B9736D_9E0A_43CB_9E72_F805E9BDE0DD_.wvu.FilterData" localSheetId="11" hidden="1">'Preparation room 2 (11069)'!$A$11:$M$11</definedName>
    <definedName name="Z_B0B9736D_9E0A_43CB_9E72_F805E9BDE0DD_.wvu.FilterData" localSheetId="33" hidden="1">'Raw material airlock (11085)'!$A$11:$E$11</definedName>
    <definedName name="Z_B0B9736D_9E0A_43CB_9E72_F805E9BDE0DD_.wvu.FilterData" localSheetId="17" hidden="1">'Staging room 1 (11083)'!$A$11:$J$11</definedName>
    <definedName name="Z_B0B9736D_9E0A_43CB_9E72_F805E9BDE0DD_.wvu.FilterData" localSheetId="36" hidden="1">'Stairs (11062)'!$A$11:$F$11</definedName>
    <definedName name="Z_B0B9736D_9E0A_43CB_9E72_F805E9BDE0DD_.wvu.FilterData" localSheetId="13" hidden="1">'Vial airlock (11071)'!$A$11:$I$11</definedName>
    <definedName name="Z_B0B9736D_9E0A_43CB_9E72_F805E9BDE0DD_.wvu.FilterData" localSheetId="14" hidden="1">'Wash &amp; depyrogen (11072)'!$A$11:$F$11</definedName>
    <definedName name="Z_B0B9736D_9E0A_43CB_9E72_F805E9BDE0DD_.wvu.FilterData" localSheetId="12" hidden="1">'Washing room 1 (11070)'!$A$11:$J$11</definedName>
    <definedName name="Z_B0B9736D_9E0A_43CB_9E72_F805E9BDE0DD_.wvu.FilterData" localSheetId="15" hidden="1">'Washing room 2 (11089)'!$A$11:$I$11</definedName>
    <definedName name="Z_B0B9736D_9E0A_43CB_9E72_F805E9BDE0DD_.wvu.PrintArea" localSheetId="1" hidden="1">'A. PB 2 (21145)'!$A$1:$E$11</definedName>
    <definedName name="Z_B0B9736D_9E0A_43CB_9E72_F805E9BDE0DD_.wvu.PrintArea" localSheetId="5" hidden="1">'A. PB 4 (21177)'!$A$1:$E$11</definedName>
    <definedName name="Z_B0B9736D_9E0A_43CB_9E72_F805E9BDE0DD_.wvu.PrintArea" localSheetId="4" hidden="1">'A. PB 6 (21140)'!$A$1:$E$11</definedName>
    <definedName name="Z_B0B9736D_9E0A_43CB_9E72_F805E9BDE0DD_.wvu.PrintArea" localSheetId="3" hidden="1">'Air shower 1 (21150)'!$A$1:$E$11</definedName>
    <definedName name="Z_B0B9736D_9E0A_43CB_9E72_F805E9BDE0DD_.wvu.PrintArea" localSheetId="7" hidden="1">'Air shower 2 (21136)'!$A$1:$E$11</definedName>
    <definedName name="Z_B0B9736D_9E0A_43CB_9E72_F805E9BDE0DD_.wvu.PrintArea" localSheetId="22" hidden="1">'Auxiliary room 1 (11073)'!$A$1:$E$11</definedName>
    <definedName name="Z_B0B9736D_9E0A_43CB_9E72_F805E9BDE0DD_.wvu.PrintArea" localSheetId="30" hidden="1">'Auxiliary room 2 (11099)'!$A$1:$E$11</definedName>
    <definedName name="Z_B0B9736D_9E0A_43CB_9E72_F805E9BDE0DD_.wvu.PrintArea" localSheetId="29" hidden="1">'Auxiliary room 3 (11098)'!$A$1:$E$11</definedName>
    <definedName name="Z_B0B9736D_9E0A_43CB_9E72_F805E9BDE0DD_.wvu.PrintArea" localSheetId="37" hidden="1">'Buffer room 1 (11061)'!$A$1:$E$11</definedName>
    <definedName name="Z_B0B9736D_9E0A_43CB_9E72_F805E9BDE0DD_.wvu.PrintArea" localSheetId="10" hidden="1">'Buffer room 2 (11074)'!$A$1:$H$11</definedName>
    <definedName name="Z_B0B9736D_9E0A_43CB_9E72_F805E9BDE0DD_.wvu.PrintArea" localSheetId="27" hidden="1">'Buffer room 4 (11096)'!$A$1:$E$11</definedName>
    <definedName name="Z_B0B9736D_9E0A_43CB_9E72_F805E9BDE0DD_.wvu.PrintArea" localSheetId="41" hidden="1">'Change room (laundry 1) (11052)'!$A$1:$E$11</definedName>
    <definedName name="Z_B0B9736D_9E0A_43CB_9E72_F805E9BDE0DD_.wvu.PrintArea" localSheetId="38" hidden="1">'Change room 2 (men) (11060)'!$A$1:$E$11</definedName>
    <definedName name="Z_B0B9736D_9E0A_43CB_9E72_F805E9BDE0DD_.wvu.PrintArea" localSheetId="39" hidden="1">'Change room 2 (women) (11057)'!$A$1:$F$11</definedName>
    <definedName name="Z_B0B9736D_9E0A_43CB_9E72_F805E9BDE0DD_.wvu.PrintArea" localSheetId="21" hidden="1">'Clean corridor 1 (11066)'!$A$1:$F$11</definedName>
    <definedName name="Z_B0B9736D_9E0A_43CB_9E72_F805E9BDE0DD_.wvu.PrintArea" localSheetId="31" hidden="1">'Clean corridor 2 (11092)'!$A$1:$E$11</definedName>
    <definedName name="Z_B0B9736D_9E0A_43CB_9E72_F805E9BDE0DD_.wvu.PrintArea" localSheetId="16" hidden="1">'Cleaning tool room 1 (11088)'!$A$1:$G$11</definedName>
    <definedName name="Z_B0B9736D_9E0A_43CB_9E72_F805E9BDE0DD_.wvu.PrintArea" localSheetId="26" hidden="1">'Garment packaging room (11097)'!$A$1:$F$11</definedName>
    <definedName name="Z_B0B9736D_9E0A_43CB_9E72_F805E9BDE0DD_.wvu.PrintArea" localSheetId="25" hidden="1">'Garment storage room 1 (11093)'!$A$1:$F$11</definedName>
    <definedName name="Z_B0B9736D_9E0A_43CB_9E72_F805E9BDE0DD_.wvu.PrintArea" localSheetId="32" hidden="1">'Garment storage room 2 (11100)'!$A$1:$E$11</definedName>
    <definedName name="Z_B0B9736D_9E0A_43CB_9E72_F805E9BDE0DD_.wvu.PrintArea" localSheetId="19" hidden="1">'Gowning room 2 (11090)'!$A$1:$G$11</definedName>
    <definedName name="Z_B0B9736D_9E0A_43CB_9E72_F805E9BDE0DD_.wvu.PrintArea" localSheetId="28" hidden="1">'Gowning room 2 (11095)'!$A$1:$E$11</definedName>
    <definedName name="Z_B0B9736D_9E0A_43CB_9E72_F805E9BDE0DD_.wvu.PrintArea" localSheetId="18" hidden="1">'Inspection &amp; labelling (11084)'!$A$1:$F$11</definedName>
    <definedName name="Z_B0B9736D_9E0A_43CB_9E72_F805E9BDE0DD_.wvu.PrintArea" localSheetId="34" hidden="1">'IPC office (11086)'!$A$1:$E$11</definedName>
    <definedName name="Z_B0B9736D_9E0A_43CB_9E72_F805E9BDE0DD_.wvu.PrintArea" localSheetId="0" hidden="1">'LAF 1 (21147)'!$A$1:$E$11</definedName>
    <definedName name="Z_B0B9736D_9E0A_43CB_9E72_F805E9BDE0DD_.wvu.PrintArea" localSheetId="2" hidden="1">'LAF 6 (21148)'!$A$1:$E$11</definedName>
    <definedName name="Z_B0B9736D_9E0A_43CB_9E72_F805E9BDE0DD_.wvu.PrintArea" localSheetId="40" hidden="1">'Laundry 1 (11053)'!$A$1:$H$11</definedName>
    <definedName name="Z_B0B9736D_9E0A_43CB_9E72_F805E9BDE0DD_.wvu.PrintArea" localSheetId="24" hidden="1">'Laundry 2 (11094)'!$A$1:$E$11</definedName>
    <definedName name="Z_B0B9736D_9E0A_43CB_9E72_F805E9BDE0DD_.wvu.PrintArea" localSheetId="23" hidden="1">'Material airlock 2 (11065)'!$A$1:$F$11</definedName>
    <definedName name="Z_B0B9736D_9E0A_43CB_9E72_F805E9BDE0DD_.wvu.PrintArea" localSheetId="20" hidden="1">'Material airlock 3 (11091)'!$A$1:$H$11</definedName>
    <definedName name="Z_B0B9736D_9E0A_43CB_9E72_F805E9BDE0DD_.wvu.PrintArea" localSheetId="35" hidden="1">'Office (11087)'!$A$1:$E$11</definedName>
    <definedName name="Z_B0B9736D_9E0A_43CB_9E72_F805E9BDE0DD_.wvu.PrintArea" localSheetId="8" hidden="1">'Pass box 1 (21137)'!$A$1:$E$11</definedName>
    <definedName name="Z_B0B9736D_9E0A_43CB_9E72_F805E9BDE0DD_.wvu.PrintArea" localSheetId="9" hidden="1">'Pass box 2 (21138)'!$A$1:$E$11</definedName>
    <definedName name="Z_B0B9736D_9E0A_43CB_9E72_F805E9BDE0DD_.wvu.PrintArea" localSheetId="6" hidden="1">'PB 3 (21139)'!$A$1:$E$11</definedName>
    <definedName name="Z_B0B9736D_9E0A_43CB_9E72_F805E9BDE0DD_.wvu.PrintArea" localSheetId="11" hidden="1">'Preparation room 2 (11069)'!$A$1:$M$11</definedName>
    <definedName name="Z_B0B9736D_9E0A_43CB_9E72_F805E9BDE0DD_.wvu.PrintArea" localSheetId="33" hidden="1">'Raw material airlock (11085)'!$A$1:$E$11</definedName>
    <definedName name="Z_B0B9736D_9E0A_43CB_9E72_F805E9BDE0DD_.wvu.PrintArea" localSheetId="17" hidden="1">'Staging room 1 (11083)'!$A$1:$J$11</definedName>
    <definedName name="Z_B0B9736D_9E0A_43CB_9E72_F805E9BDE0DD_.wvu.PrintArea" localSheetId="36" hidden="1">'Stairs (11062)'!$A$1:$F$11</definedName>
    <definedName name="Z_B0B9736D_9E0A_43CB_9E72_F805E9BDE0DD_.wvu.PrintArea" localSheetId="13" hidden="1">'Vial airlock (11071)'!$A$1:$I$11</definedName>
    <definedName name="Z_B0B9736D_9E0A_43CB_9E72_F805E9BDE0DD_.wvu.PrintArea" localSheetId="14" hidden="1">'Wash &amp; depyrogen (11072)'!$A$1:$F$11</definedName>
    <definedName name="Z_B0B9736D_9E0A_43CB_9E72_F805E9BDE0DD_.wvu.PrintArea" localSheetId="12" hidden="1">'Washing room 1 (11070)'!$A$1:$J$11</definedName>
    <definedName name="Z_B0B9736D_9E0A_43CB_9E72_F805E9BDE0DD_.wvu.PrintArea" localSheetId="15" hidden="1">'Washing room 2 (11089)'!$A$1:$I$11</definedName>
    <definedName name="Z_B0B9736D_9E0A_43CB_9E72_F805E9BDE0DD_.wvu.PrintTitles" localSheetId="1" hidden="1">'A. PB 2 (21145)'!$1:$11</definedName>
    <definedName name="Z_B0B9736D_9E0A_43CB_9E72_F805E9BDE0DD_.wvu.PrintTitles" localSheetId="5" hidden="1">'A. PB 4 (21177)'!$1:$11</definedName>
    <definedName name="Z_B0B9736D_9E0A_43CB_9E72_F805E9BDE0DD_.wvu.PrintTitles" localSheetId="4" hidden="1">'A. PB 6 (21140)'!$1:$11</definedName>
    <definedName name="Z_B0B9736D_9E0A_43CB_9E72_F805E9BDE0DD_.wvu.PrintTitles" localSheetId="3" hidden="1">'Air shower 1 (21150)'!$1:$11</definedName>
    <definedName name="Z_B0B9736D_9E0A_43CB_9E72_F805E9BDE0DD_.wvu.PrintTitles" localSheetId="7" hidden="1">'Air shower 2 (21136)'!$1:$11</definedName>
    <definedName name="Z_B0B9736D_9E0A_43CB_9E72_F805E9BDE0DD_.wvu.PrintTitles" localSheetId="22" hidden="1">'Auxiliary room 1 (11073)'!$1:$11</definedName>
    <definedName name="Z_B0B9736D_9E0A_43CB_9E72_F805E9BDE0DD_.wvu.PrintTitles" localSheetId="30" hidden="1">'Auxiliary room 2 (11099)'!$1:$11</definedName>
    <definedName name="Z_B0B9736D_9E0A_43CB_9E72_F805E9BDE0DD_.wvu.PrintTitles" localSheetId="29" hidden="1">'Auxiliary room 3 (11098)'!$1:$11</definedName>
    <definedName name="Z_B0B9736D_9E0A_43CB_9E72_F805E9BDE0DD_.wvu.PrintTitles" localSheetId="37" hidden="1">'Buffer room 1 (11061)'!$1:$11</definedName>
    <definedName name="Z_B0B9736D_9E0A_43CB_9E72_F805E9BDE0DD_.wvu.PrintTitles" localSheetId="10" hidden="1">'Buffer room 2 (11074)'!$1:$11</definedName>
    <definedName name="Z_B0B9736D_9E0A_43CB_9E72_F805E9BDE0DD_.wvu.PrintTitles" localSheetId="27" hidden="1">'Buffer room 4 (11096)'!$1:$11</definedName>
    <definedName name="Z_B0B9736D_9E0A_43CB_9E72_F805E9BDE0DD_.wvu.PrintTitles" localSheetId="41" hidden="1">'Change room (laundry 1) (11052)'!$1:$11</definedName>
    <definedName name="Z_B0B9736D_9E0A_43CB_9E72_F805E9BDE0DD_.wvu.PrintTitles" localSheetId="38" hidden="1">'Change room 2 (men) (11060)'!$1:$11</definedName>
    <definedName name="Z_B0B9736D_9E0A_43CB_9E72_F805E9BDE0DD_.wvu.PrintTitles" localSheetId="39" hidden="1">'Change room 2 (women) (11057)'!$1:$11</definedName>
    <definedName name="Z_B0B9736D_9E0A_43CB_9E72_F805E9BDE0DD_.wvu.PrintTitles" localSheetId="21" hidden="1">'Clean corridor 1 (11066)'!$1:$11</definedName>
    <definedName name="Z_B0B9736D_9E0A_43CB_9E72_F805E9BDE0DD_.wvu.PrintTitles" localSheetId="31" hidden="1">'Clean corridor 2 (11092)'!$1:$11</definedName>
    <definedName name="Z_B0B9736D_9E0A_43CB_9E72_F805E9BDE0DD_.wvu.PrintTitles" localSheetId="16" hidden="1">'Cleaning tool room 1 (11088)'!$1:$11</definedName>
    <definedName name="Z_B0B9736D_9E0A_43CB_9E72_F805E9BDE0DD_.wvu.PrintTitles" localSheetId="26" hidden="1">'Garment packaging room (11097)'!$1:$11</definedName>
    <definedName name="Z_B0B9736D_9E0A_43CB_9E72_F805E9BDE0DD_.wvu.PrintTitles" localSheetId="25" hidden="1">'Garment storage room 1 (11093)'!$1:$11</definedName>
    <definedName name="Z_B0B9736D_9E0A_43CB_9E72_F805E9BDE0DD_.wvu.PrintTitles" localSheetId="32" hidden="1">'Garment storage room 2 (11100)'!$1:$11</definedName>
    <definedName name="Z_B0B9736D_9E0A_43CB_9E72_F805E9BDE0DD_.wvu.PrintTitles" localSheetId="19" hidden="1">'Gowning room 2 (11090)'!$1:$11</definedName>
    <definedName name="Z_B0B9736D_9E0A_43CB_9E72_F805E9BDE0DD_.wvu.PrintTitles" localSheetId="28" hidden="1">'Gowning room 2 (11095)'!$1:$11</definedName>
    <definedName name="Z_B0B9736D_9E0A_43CB_9E72_F805E9BDE0DD_.wvu.PrintTitles" localSheetId="18" hidden="1">'Inspection &amp; labelling (11084)'!$1:$11</definedName>
    <definedName name="Z_B0B9736D_9E0A_43CB_9E72_F805E9BDE0DD_.wvu.PrintTitles" localSheetId="34" hidden="1">'IPC office (11086)'!$1:$11</definedName>
    <definedName name="Z_B0B9736D_9E0A_43CB_9E72_F805E9BDE0DD_.wvu.PrintTitles" localSheetId="0" hidden="1">'LAF 1 (21147)'!$1:$11</definedName>
    <definedName name="Z_B0B9736D_9E0A_43CB_9E72_F805E9BDE0DD_.wvu.PrintTitles" localSheetId="2" hidden="1">'LAF 6 (21148)'!$1:$11</definedName>
    <definedName name="Z_B0B9736D_9E0A_43CB_9E72_F805E9BDE0DD_.wvu.PrintTitles" localSheetId="40" hidden="1">'Laundry 1 (11053)'!$1:$11</definedName>
    <definedName name="Z_B0B9736D_9E0A_43CB_9E72_F805E9BDE0DD_.wvu.PrintTitles" localSheetId="24" hidden="1">'Laundry 2 (11094)'!$1:$11</definedName>
    <definedName name="Z_B0B9736D_9E0A_43CB_9E72_F805E9BDE0DD_.wvu.PrintTitles" localSheetId="23" hidden="1">'Material airlock 2 (11065)'!$1:$11</definedName>
    <definedName name="Z_B0B9736D_9E0A_43CB_9E72_F805E9BDE0DD_.wvu.PrintTitles" localSheetId="20" hidden="1">'Material airlock 3 (11091)'!$1:$11</definedName>
    <definedName name="Z_B0B9736D_9E0A_43CB_9E72_F805E9BDE0DD_.wvu.PrintTitles" localSheetId="35" hidden="1">'Office (11087)'!$1:$11</definedName>
    <definedName name="Z_B0B9736D_9E0A_43CB_9E72_F805E9BDE0DD_.wvu.PrintTitles" localSheetId="8" hidden="1">'Pass box 1 (21137)'!$1:$11</definedName>
    <definedName name="Z_B0B9736D_9E0A_43CB_9E72_F805E9BDE0DD_.wvu.PrintTitles" localSheetId="9" hidden="1">'Pass box 2 (21138)'!$1:$11</definedName>
    <definedName name="Z_B0B9736D_9E0A_43CB_9E72_F805E9BDE0DD_.wvu.PrintTitles" localSheetId="6" hidden="1">'PB 3 (21139)'!$1:$11</definedName>
    <definedName name="Z_B0B9736D_9E0A_43CB_9E72_F805E9BDE0DD_.wvu.PrintTitles" localSheetId="11" hidden="1">'Preparation room 2 (11069)'!$1:$11</definedName>
    <definedName name="Z_B0B9736D_9E0A_43CB_9E72_F805E9BDE0DD_.wvu.PrintTitles" localSheetId="33" hidden="1">'Raw material airlock (11085)'!$1:$11</definedName>
    <definedName name="Z_B0B9736D_9E0A_43CB_9E72_F805E9BDE0DD_.wvu.PrintTitles" localSheetId="17" hidden="1">'Staging room 1 (11083)'!$1:$11</definedName>
    <definedName name="Z_B0B9736D_9E0A_43CB_9E72_F805E9BDE0DD_.wvu.PrintTitles" localSheetId="36" hidden="1">'Stairs (11062)'!$1:$11</definedName>
    <definedName name="Z_B0B9736D_9E0A_43CB_9E72_F805E9BDE0DD_.wvu.PrintTitles" localSheetId="13" hidden="1">'Vial airlock (11071)'!$1:$11</definedName>
    <definedName name="Z_B0B9736D_9E0A_43CB_9E72_F805E9BDE0DD_.wvu.PrintTitles" localSheetId="14" hidden="1">'Wash &amp; depyrogen (11072)'!$1:$11</definedName>
    <definedName name="Z_B0B9736D_9E0A_43CB_9E72_F805E9BDE0DD_.wvu.PrintTitles" localSheetId="12" hidden="1">'Washing room 1 (11070)'!$1:$11</definedName>
    <definedName name="Z_B0B9736D_9E0A_43CB_9E72_F805E9BDE0DD_.wvu.PrintTitles" localSheetId="15" hidden="1">'Washing room 2 (11089)'!$1:$11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G33" i="48" l="1"/>
  <c r="H33" i="48"/>
  <c r="G34" i="48"/>
  <c r="H34" i="48"/>
  <c r="G35" i="48"/>
  <c r="H35" i="48"/>
  <c r="G36" i="48"/>
  <c r="H36" i="48"/>
  <c r="G33" i="71"/>
  <c r="H33" i="71"/>
  <c r="G34" i="71"/>
  <c r="H34" i="71"/>
  <c r="G35" i="71"/>
  <c r="H35" i="71"/>
  <c r="G36" i="71"/>
  <c r="H36" i="71"/>
  <c r="G33" i="72"/>
  <c r="H33" i="72"/>
  <c r="G34" i="72"/>
  <c r="H34" i="72"/>
  <c r="G35" i="72"/>
  <c r="H35" i="72"/>
  <c r="G36" i="72"/>
  <c r="H36" i="72"/>
  <c r="G33" i="66"/>
  <c r="H33" i="66"/>
  <c r="G34" i="66"/>
  <c r="H34" i="66"/>
  <c r="G35" i="66"/>
  <c r="H35" i="66"/>
  <c r="G36" i="66"/>
  <c r="H36" i="66"/>
  <c r="G33" i="64"/>
  <c r="H33" i="64"/>
  <c r="G34" i="64"/>
  <c r="H34" i="64"/>
  <c r="G35" i="64"/>
  <c r="H35" i="64"/>
  <c r="G36" i="64"/>
  <c r="H36" i="64"/>
  <c r="G33" i="38"/>
  <c r="H33" i="38"/>
  <c r="G34" i="38"/>
  <c r="H34" i="38"/>
  <c r="G35" i="38"/>
  <c r="H35" i="38"/>
  <c r="G36" i="38"/>
  <c r="H36" i="38"/>
  <c r="C46" i="66"/>
  <c r="C45" i="66"/>
  <c r="C46" i="72"/>
  <c r="C45" i="72"/>
  <c r="C46" i="71"/>
  <c r="C45" i="71"/>
  <c r="C46" i="48"/>
  <c r="C45" i="48"/>
  <c r="C46" i="70"/>
  <c r="C45" i="70"/>
  <c r="C46" i="64"/>
  <c r="C45" i="64"/>
  <c r="C46" i="38"/>
  <c r="C45" i="38"/>
  <c r="C46" i="37"/>
  <c r="C45" i="37"/>
  <c r="C39" i="66"/>
  <c r="C38" i="66"/>
  <c r="C39" i="72"/>
  <c r="C38" i="72"/>
  <c r="C39" i="71"/>
  <c r="C38" i="71"/>
  <c r="C39" i="48"/>
  <c r="C38" i="48"/>
  <c r="C39" i="70"/>
  <c r="C38" i="70"/>
  <c r="C39" i="64"/>
  <c r="C38" i="64"/>
  <c r="C39" i="38"/>
  <c r="C38" i="38"/>
  <c r="C39" i="37"/>
  <c r="C38" i="37"/>
  <c r="G33" i="37"/>
  <c r="H33" i="37"/>
  <c r="G34" i="37"/>
  <c r="H34" i="37"/>
  <c r="G35" i="37"/>
  <c r="H35" i="37"/>
  <c r="G36" i="37"/>
  <c r="H36" i="37"/>
  <c r="C46" i="35"/>
  <c r="C45" i="35"/>
  <c r="C39" i="35"/>
  <c r="C38" i="35"/>
  <c r="G33" i="35"/>
  <c r="H33" i="35"/>
  <c r="G34" i="35"/>
  <c r="H34" i="35"/>
  <c r="G35" i="35"/>
  <c r="H35" i="35"/>
  <c r="G36" i="35"/>
  <c r="H36" i="35"/>
  <c r="C46" i="34"/>
  <c r="C45" i="34"/>
  <c r="C39" i="34"/>
  <c r="C38" i="34"/>
  <c r="G34" i="34"/>
  <c r="H34" i="34"/>
  <c r="G35" i="34"/>
  <c r="H35" i="34"/>
  <c r="G36" i="34"/>
  <c r="H36" i="34"/>
  <c r="G13" i="34" l="1"/>
  <c r="H13" i="34"/>
  <c r="G14" i="34"/>
  <c r="H14" i="34"/>
  <c r="G15" i="34"/>
  <c r="H15" i="34"/>
  <c r="G16" i="34"/>
  <c r="H16" i="34"/>
  <c r="G17" i="34"/>
  <c r="H17" i="34"/>
  <c r="G18" i="34"/>
  <c r="H18" i="34"/>
  <c r="G19" i="34"/>
  <c r="H19" i="34"/>
  <c r="G20" i="34"/>
  <c r="H20" i="34"/>
  <c r="G21" i="34" l="1"/>
  <c r="H21" i="34"/>
  <c r="G22" i="34"/>
  <c r="H22" i="34"/>
  <c r="G23" i="34"/>
  <c r="H23" i="34"/>
  <c r="G24" i="34"/>
  <c r="H24" i="34"/>
  <c r="G25" i="34"/>
  <c r="H25" i="34"/>
  <c r="C18" i="67" l="1"/>
  <c r="A19" i="65"/>
  <c r="B19" i="65"/>
  <c r="C19" i="65"/>
  <c r="D19" i="65"/>
  <c r="E19" i="65"/>
  <c r="A20" i="65"/>
  <c r="B20" i="65"/>
  <c r="C20" i="65"/>
  <c r="D20" i="65"/>
  <c r="E20" i="65"/>
  <c r="A21" i="65"/>
  <c r="B21" i="65"/>
  <c r="C21" i="65"/>
  <c r="D21" i="65"/>
  <c r="E21" i="65"/>
  <c r="A22" i="65"/>
  <c r="B22" i="65"/>
  <c r="C22" i="65"/>
  <c r="D22" i="65"/>
  <c r="E22" i="65"/>
  <c r="A23" i="65"/>
  <c r="B23" i="65"/>
  <c r="A24" i="65"/>
  <c r="B24" i="65"/>
  <c r="D24" i="65"/>
  <c r="E24" i="65"/>
  <c r="A25" i="65"/>
  <c r="B25" i="65"/>
  <c r="D25" i="65"/>
  <c r="E25" i="65"/>
  <c r="A26" i="65"/>
  <c r="A27" i="65"/>
  <c r="A28" i="65"/>
  <c r="A29" i="65"/>
  <c r="E26" i="29"/>
  <c r="D26" i="29"/>
  <c r="C26" i="29"/>
  <c r="C26" i="60"/>
  <c r="A26" i="37" l="1"/>
  <c r="A27" i="37"/>
  <c r="H26" i="34"/>
  <c r="G26" i="34"/>
  <c r="A29" i="50" l="1"/>
  <c r="A26" i="73" l="1"/>
  <c r="A27" i="73"/>
  <c r="A28" i="73"/>
  <c r="A29" i="73"/>
  <c r="A26" i="69"/>
  <c r="A27" i="69"/>
  <c r="A28" i="69"/>
  <c r="A29" i="69"/>
  <c r="A26" i="68"/>
  <c r="A27" i="68"/>
  <c r="A28" i="68"/>
  <c r="A29" i="68"/>
  <c r="A26" i="75"/>
  <c r="A27" i="75"/>
  <c r="A28" i="75"/>
  <c r="A29" i="75"/>
  <c r="A26" i="57"/>
  <c r="A27" i="57"/>
  <c r="A28" i="57"/>
  <c r="A29" i="57"/>
  <c r="A26" i="56"/>
  <c r="A27" i="56"/>
  <c r="A28" i="56"/>
  <c r="A29" i="56"/>
  <c r="A26" i="54"/>
  <c r="A27" i="54"/>
  <c r="A28" i="54"/>
  <c r="A29" i="54"/>
  <c r="A26" i="53"/>
  <c r="A27" i="53"/>
  <c r="A28" i="53"/>
  <c r="A29" i="53"/>
  <c r="A26" i="52"/>
  <c r="A27" i="52"/>
  <c r="A28" i="52"/>
  <c r="A29" i="52"/>
  <c r="A26" i="51"/>
  <c r="A27" i="51"/>
  <c r="A28" i="51"/>
  <c r="A29" i="51"/>
  <c r="A26" i="50"/>
  <c r="A27" i="50"/>
  <c r="A28" i="50"/>
  <c r="A26" i="40"/>
  <c r="A27" i="40"/>
  <c r="A28" i="40"/>
  <c r="A29" i="40"/>
  <c r="A34" i="63"/>
  <c r="A35" i="63"/>
  <c r="A36" i="63"/>
  <c r="A37" i="63"/>
  <c r="A34" i="62"/>
  <c r="A35" i="62"/>
  <c r="A36" i="62"/>
  <c r="A37" i="62"/>
  <c r="A34" i="61"/>
  <c r="A35" i="61"/>
  <c r="A36" i="61"/>
  <c r="A37" i="61"/>
  <c r="A34" i="29"/>
  <c r="A35" i="29"/>
  <c r="A36" i="29"/>
  <c r="A37" i="29"/>
  <c r="A34" i="60"/>
  <c r="A35" i="60"/>
  <c r="A36" i="60"/>
  <c r="A37" i="60"/>
  <c r="A34" i="59"/>
  <c r="A35" i="59"/>
  <c r="A36" i="59"/>
  <c r="A37" i="59"/>
  <c r="A34" i="58"/>
  <c r="A35" i="58"/>
  <c r="A36" i="58"/>
  <c r="A37" i="58"/>
  <c r="A34" i="42"/>
  <c r="A35" i="42"/>
  <c r="A36" i="42"/>
  <c r="A37" i="42"/>
  <c r="A26" i="49" l="1"/>
  <c r="A27" i="49"/>
  <c r="A28" i="49"/>
  <c r="A29" i="49"/>
  <c r="A28" i="36"/>
  <c r="A29" i="36"/>
  <c r="A30" i="36"/>
  <c r="A31" i="36"/>
  <c r="A32" i="36"/>
  <c r="A33" i="36"/>
  <c r="A34" i="36"/>
  <c r="A35" i="36"/>
  <c r="A36" i="36"/>
  <c r="A37" i="36"/>
  <c r="G33" i="34"/>
  <c r="H33" i="34"/>
  <c r="A26" i="74" l="1"/>
  <c r="A27" i="74"/>
  <c r="A28" i="74"/>
  <c r="A29" i="74"/>
  <c r="A26" i="67"/>
  <c r="A27" i="67"/>
  <c r="A28" i="67"/>
  <c r="A29" i="67"/>
  <c r="A38" i="43" l="1"/>
  <c r="A37" i="43"/>
  <c r="A37" i="39"/>
  <c r="A35" i="43"/>
  <c r="A36" i="39"/>
  <c r="A35" i="39" l="1"/>
  <c r="A36" i="43"/>
  <c r="A20" i="74"/>
  <c r="A24" i="74"/>
  <c r="A25" i="74"/>
  <c r="A25" i="55"/>
  <c r="B33" i="36" l="1"/>
  <c r="B32" i="36" l="1"/>
  <c r="B32" i="42" s="1"/>
  <c r="B33" i="42"/>
  <c r="B34" i="36"/>
  <c r="B34" i="42" s="1"/>
  <c r="B31" i="36"/>
  <c r="B31" i="42" s="1"/>
  <c r="B21" i="40" l="1"/>
  <c r="B22" i="40"/>
  <c r="B23" i="40"/>
  <c r="B24" i="40"/>
  <c r="B25" i="40"/>
  <c r="B26" i="40"/>
  <c r="B29" i="63"/>
  <c r="B30" i="63"/>
  <c r="B31" i="63"/>
  <c r="B32" i="63"/>
  <c r="B33" i="63"/>
  <c r="B34" i="63"/>
  <c r="B29" i="62"/>
  <c r="B30" i="62"/>
  <c r="B31" i="62"/>
  <c r="B32" i="62"/>
  <c r="B33" i="62"/>
  <c r="B34" i="62"/>
  <c r="B29" i="61"/>
  <c r="B30" i="61"/>
  <c r="B31" i="61"/>
  <c r="B32" i="61"/>
  <c r="B33" i="61"/>
  <c r="B34" i="61"/>
  <c r="B29" i="29"/>
  <c r="B30" i="29"/>
  <c r="B31" i="29"/>
  <c r="B32" i="29"/>
  <c r="B33" i="29"/>
  <c r="B34" i="29"/>
  <c r="B29" i="60"/>
  <c r="B30" i="60"/>
  <c r="B31" i="60"/>
  <c r="B32" i="60"/>
  <c r="B33" i="60"/>
  <c r="B34" i="60"/>
  <c r="C29" i="59"/>
  <c r="C30" i="59"/>
  <c r="C31" i="59"/>
  <c r="C32" i="59"/>
  <c r="C33" i="59"/>
  <c r="C34" i="59"/>
  <c r="B29" i="59"/>
  <c r="B30" i="59"/>
  <c r="B31" i="59"/>
  <c r="B32" i="59"/>
  <c r="B33" i="59"/>
  <c r="B34" i="59"/>
  <c r="B29" i="58"/>
  <c r="B30" i="58"/>
  <c r="B31" i="58"/>
  <c r="B32" i="58"/>
  <c r="B33" i="58"/>
  <c r="B34" i="58"/>
  <c r="H5" i="41"/>
  <c r="M36" i="74" l="1"/>
  <c r="M35" i="74"/>
  <c r="M34" i="74"/>
  <c r="M33" i="74"/>
  <c r="U36" i="73"/>
  <c r="F43" i="73" s="1"/>
  <c r="T36" i="73"/>
  <c r="E43" i="73" s="1"/>
  <c r="S36" i="73"/>
  <c r="D43" i="73" s="1"/>
  <c r="R36" i="73"/>
  <c r="C43" i="73" s="1"/>
  <c r="U35" i="73"/>
  <c r="F42" i="73" s="1"/>
  <c r="T35" i="73"/>
  <c r="E42" i="73" s="1"/>
  <c r="S35" i="73"/>
  <c r="D42" i="73" s="1"/>
  <c r="R35" i="73"/>
  <c r="C42" i="73" s="1"/>
  <c r="U34" i="73"/>
  <c r="F41" i="73" s="1"/>
  <c r="T34" i="73"/>
  <c r="E41" i="73" s="1"/>
  <c r="S34" i="73"/>
  <c r="D41" i="73" s="1"/>
  <c r="R34" i="73"/>
  <c r="C41" i="73" s="1"/>
  <c r="U33" i="73"/>
  <c r="U37" i="73" s="1"/>
  <c r="F44" i="73" s="1"/>
  <c r="T33" i="73"/>
  <c r="T37" i="73" s="1"/>
  <c r="E44" i="73" s="1"/>
  <c r="S33" i="73"/>
  <c r="R33" i="73"/>
  <c r="R37" i="73" s="1"/>
  <c r="C44" i="73" s="1"/>
  <c r="L40" i="72"/>
  <c r="L39" i="72"/>
  <c r="L38" i="72"/>
  <c r="L37" i="72"/>
  <c r="L40" i="71"/>
  <c r="L39" i="71"/>
  <c r="L38" i="71"/>
  <c r="L37" i="71"/>
  <c r="L41" i="71" s="1"/>
  <c r="L40" i="70"/>
  <c r="L39" i="70"/>
  <c r="L38" i="70"/>
  <c r="L37" i="70"/>
  <c r="O36" i="69"/>
  <c r="N36" i="69"/>
  <c r="O35" i="69"/>
  <c r="N35" i="69"/>
  <c r="O34" i="69"/>
  <c r="N34" i="69"/>
  <c r="O33" i="69"/>
  <c r="O37" i="69" s="1"/>
  <c r="N33" i="69"/>
  <c r="O36" i="68"/>
  <c r="N36" i="68"/>
  <c r="O35" i="68"/>
  <c r="N35" i="68"/>
  <c r="O34" i="68"/>
  <c r="N34" i="68"/>
  <c r="O33" i="68"/>
  <c r="O37" i="68" s="1"/>
  <c r="N33" i="68"/>
  <c r="M36" i="67"/>
  <c r="M35" i="67"/>
  <c r="M34" i="67"/>
  <c r="M33" i="67"/>
  <c r="L40" i="66"/>
  <c r="L39" i="66"/>
  <c r="L38" i="66"/>
  <c r="L37" i="66"/>
  <c r="L41" i="66" s="1"/>
  <c r="R36" i="65"/>
  <c r="Q36" i="65"/>
  <c r="P36" i="65"/>
  <c r="R35" i="65"/>
  <c r="Q35" i="65"/>
  <c r="P35" i="65"/>
  <c r="R34" i="65"/>
  <c r="Q34" i="65"/>
  <c r="P34" i="65"/>
  <c r="R33" i="65"/>
  <c r="R37" i="65" s="1"/>
  <c r="Q33" i="65"/>
  <c r="Q37" i="65" s="1"/>
  <c r="P33" i="65"/>
  <c r="O36" i="75"/>
  <c r="N36" i="75"/>
  <c r="O35" i="75"/>
  <c r="N35" i="75"/>
  <c r="O34" i="75"/>
  <c r="N34" i="75"/>
  <c r="O33" i="75"/>
  <c r="O37" i="75" s="1"/>
  <c r="N33" i="75"/>
  <c r="L36" i="57"/>
  <c r="L35" i="57"/>
  <c r="L34" i="57"/>
  <c r="L33" i="57"/>
  <c r="L37" i="57" s="1"/>
  <c r="L36" i="56"/>
  <c r="L35" i="56"/>
  <c r="L34" i="56"/>
  <c r="L33" i="56"/>
  <c r="M36" i="55"/>
  <c r="M35" i="55"/>
  <c r="M34" i="55"/>
  <c r="M33" i="55"/>
  <c r="O36" i="54"/>
  <c r="N36" i="54"/>
  <c r="O35" i="54"/>
  <c r="N35" i="54"/>
  <c r="O34" i="54"/>
  <c r="N34" i="54"/>
  <c r="O33" i="54"/>
  <c r="O37" i="54" s="1"/>
  <c r="N33" i="54"/>
  <c r="N37" i="54" s="1"/>
  <c r="L36" i="53"/>
  <c r="L35" i="53"/>
  <c r="L34" i="53"/>
  <c r="L33" i="53"/>
  <c r="L36" i="52"/>
  <c r="L35" i="52"/>
  <c r="L34" i="52"/>
  <c r="L33" i="52"/>
  <c r="L37" i="52" s="1"/>
  <c r="L36" i="51"/>
  <c r="L35" i="51"/>
  <c r="L34" i="51"/>
  <c r="L33" i="51"/>
  <c r="L37" i="51" s="1"/>
  <c r="L36" i="50"/>
  <c r="L35" i="50"/>
  <c r="L34" i="50"/>
  <c r="L33" i="50"/>
  <c r="O36" i="49"/>
  <c r="N36" i="49"/>
  <c r="O35" i="49"/>
  <c r="N35" i="49"/>
  <c r="O34" i="49"/>
  <c r="N34" i="49"/>
  <c r="O33" i="49"/>
  <c r="O37" i="49" s="1"/>
  <c r="N33" i="49"/>
  <c r="L40" i="48"/>
  <c r="L39" i="48"/>
  <c r="L38" i="48"/>
  <c r="L37" i="48"/>
  <c r="O36" i="46"/>
  <c r="N36" i="46"/>
  <c r="O35" i="46"/>
  <c r="N35" i="46"/>
  <c r="O34" i="46"/>
  <c r="N34" i="46"/>
  <c r="O33" i="46"/>
  <c r="N33" i="46"/>
  <c r="O36" i="45"/>
  <c r="N36" i="45"/>
  <c r="O35" i="45"/>
  <c r="N35" i="45"/>
  <c r="O34" i="45"/>
  <c r="N34" i="45"/>
  <c r="O33" i="45"/>
  <c r="N33" i="45"/>
  <c r="N37" i="45" s="1"/>
  <c r="R36" i="44"/>
  <c r="Q36" i="44"/>
  <c r="P36" i="44"/>
  <c r="R35" i="44"/>
  <c r="Q35" i="44"/>
  <c r="P35" i="44"/>
  <c r="R34" i="44"/>
  <c r="Q34" i="44"/>
  <c r="P34" i="44"/>
  <c r="R33" i="44"/>
  <c r="Q33" i="44"/>
  <c r="P33" i="44"/>
  <c r="L35" i="40"/>
  <c r="L34" i="40"/>
  <c r="L33" i="40"/>
  <c r="L32" i="40"/>
  <c r="L36" i="40" s="1"/>
  <c r="L40" i="64"/>
  <c r="L39" i="64"/>
  <c r="L38" i="64"/>
  <c r="L37" i="64"/>
  <c r="AE43" i="63"/>
  <c r="AD43" i="63"/>
  <c r="AC43" i="63"/>
  <c r="AB43" i="63"/>
  <c r="AE42" i="63"/>
  <c r="AD42" i="63"/>
  <c r="AC42" i="63"/>
  <c r="AB42" i="63"/>
  <c r="AE41" i="63"/>
  <c r="AD41" i="63"/>
  <c r="AC41" i="63"/>
  <c r="AB41" i="63"/>
  <c r="AE40" i="63"/>
  <c r="AE44" i="63" s="1"/>
  <c r="AD40" i="63"/>
  <c r="AD44" i="63" s="1"/>
  <c r="AC40" i="63"/>
  <c r="AB40" i="63"/>
  <c r="AB44" i="63" s="1"/>
  <c r="O43" i="62"/>
  <c r="O42" i="62"/>
  <c r="O41" i="62"/>
  <c r="O40" i="62"/>
  <c r="N43" i="61"/>
  <c r="N42" i="61"/>
  <c r="N41" i="61"/>
  <c r="N40" i="61"/>
  <c r="AH43" i="29"/>
  <c r="AG43" i="29"/>
  <c r="AF43" i="29"/>
  <c r="AE43" i="29"/>
  <c r="AH42" i="29"/>
  <c r="AG42" i="29"/>
  <c r="AF42" i="29"/>
  <c r="AE42" i="29"/>
  <c r="AH41" i="29"/>
  <c r="AG41" i="29"/>
  <c r="AF41" i="29"/>
  <c r="AE41" i="29"/>
  <c r="AH40" i="29"/>
  <c r="AH44" i="29" s="1"/>
  <c r="AG40" i="29"/>
  <c r="AG44" i="29" s="1"/>
  <c r="AF40" i="29"/>
  <c r="AF44" i="29" s="1"/>
  <c r="AE40" i="29"/>
  <c r="S43" i="60"/>
  <c r="R43" i="60"/>
  <c r="S42" i="60"/>
  <c r="R42" i="60"/>
  <c r="S41" i="60"/>
  <c r="R41" i="60"/>
  <c r="S40" i="60"/>
  <c r="R40" i="60"/>
  <c r="R44" i="60" s="1"/>
  <c r="N43" i="59"/>
  <c r="N42" i="59"/>
  <c r="N41" i="59"/>
  <c r="N40" i="59"/>
  <c r="L41" i="72" l="1"/>
  <c r="S37" i="73"/>
  <c r="D44" i="73" s="1"/>
  <c r="M37" i="67"/>
  <c r="M37" i="55"/>
  <c r="L37" i="53"/>
  <c r="L37" i="50"/>
  <c r="N37" i="49"/>
  <c r="N37" i="46"/>
  <c r="P37" i="44"/>
  <c r="AC44" i="63"/>
  <c r="L41" i="70"/>
  <c r="L41" i="64"/>
  <c r="AE44" i="29"/>
  <c r="S44" i="60"/>
  <c r="N37" i="75"/>
  <c r="N44" i="59"/>
  <c r="N44" i="61"/>
  <c r="O44" i="62"/>
  <c r="L37" i="56"/>
  <c r="P37" i="65"/>
  <c r="N37" i="68"/>
  <c r="N37" i="69"/>
  <c r="M37" i="74"/>
  <c r="O37" i="45"/>
  <c r="O37" i="46"/>
  <c r="R37" i="44"/>
  <c r="L41" i="48"/>
  <c r="C44" i="48"/>
  <c r="C40" i="73"/>
  <c r="Q37" i="44"/>
  <c r="D40" i="73"/>
  <c r="E40" i="73"/>
  <c r="F40" i="73"/>
  <c r="P43" i="58"/>
  <c r="P42" i="58"/>
  <c r="P41" i="58"/>
  <c r="P40" i="58"/>
  <c r="AA43" i="43"/>
  <c r="Z43" i="43"/>
  <c r="Y43" i="43"/>
  <c r="X43" i="43"/>
  <c r="AA42" i="43"/>
  <c r="Z42" i="43"/>
  <c r="Y42" i="43"/>
  <c r="X42" i="43"/>
  <c r="AA41" i="43"/>
  <c r="Z41" i="43"/>
  <c r="Y41" i="43"/>
  <c r="X41" i="43"/>
  <c r="AA40" i="43"/>
  <c r="AA44" i="43" s="1"/>
  <c r="Z40" i="43"/>
  <c r="Z44" i="43" s="1"/>
  <c r="Y40" i="43"/>
  <c r="Y44" i="43" s="1"/>
  <c r="X40" i="43"/>
  <c r="X44" i="43" s="1"/>
  <c r="S43" i="42"/>
  <c r="R43" i="42"/>
  <c r="S42" i="42"/>
  <c r="R42" i="42"/>
  <c r="S41" i="42"/>
  <c r="R41" i="42"/>
  <c r="S40" i="42"/>
  <c r="R40" i="42"/>
  <c r="V43" i="39"/>
  <c r="U43" i="39"/>
  <c r="T43" i="39"/>
  <c r="V42" i="39"/>
  <c r="E49" i="39" s="1"/>
  <c r="U42" i="39"/>
  <c r="D49" i="39" s="1"/>
  <c r="T42" i="39"/>
  <c r="C49" i="39" s="1"/>
  <c r="V41" i="39"/>
  <c r="E48" i="39" s="1"/>
  <c r="U41" i="39"/>
  <c r="D48" i="39" s="1"/>
  <c r="T41" i="39"/>
  <c r="C48" i="39" s="1"/>
  <c r="V40" i="39"/>
  <c r="U40" i="39"/>
  <c r="D47" i="39" s="1"/>
  <c r="T40" i="39"/>
  <c r="C47" i="39" s="1"/>
  <c r="L40" i="38"/>
  <c r="L39" i="38"/>
  <c r="L38" i="38"/>
  <c r="L37" i="38"/>
  <c r="L40" i="37"/>
  <c r="L39" i="37"/>
  <c r="L38" i="37"/>
  <c r="L37" i="37"/>
  <c r="Z43" i="36"/>
  <c r="Y43" i="36"/>
  <c r="X43" i="36"/>
  <c r="W43" i="36"/>
  <c r="Z42" i="36"/>
  <c r="Y42" i="36"/>
  <c r="X42" i="36"/>
  <c r="W42" i="36"/>
  <c r="Z41" i="36"/>
  <c r="Y41" i="36"/>
  <c r="X41" i="36"/>
  <c r="W41" i="36"/>
  <c r="Z40" i="36"/>
  <c r="Z44" i="36" s="1"/>
  <c r="Y40" i="36"/>
  <c r="Y44" i="36" s="1"/>
  <c r="X40" i="36"/>
  <c r="X44" i="36" s="1"/>
  <c r="W40" i="36"/>
  <c r="W44" i="36" s="1"/>
  <c r="L40" i="35"/>
  <c r="L39" i="35"/>
  <c r="L38" i="35"/>
  <c r="L37" i="35"/>
  <c r="L40" i="34"/>
  <c r="L39" i="34"/>
  <c r="L38" i="34"/>
  <c r="L37" i="34"/>
  <c r="O43" i="41"/>
  <c r="O42" i="41"/>
  <c r="O41" i="41"/>
  <c r="O40" i="41"/>
  <c r="L41" i="35" l="1"/>
  <c r="L41" i="37"/>
  <c r="R44" i="42"/>
  <c r="L41" i="38"/>
  <c r="T44" i="39"/>
  <c r="L41" i="34"/>
  <c r="O44" i="41"/>
  <c r="S44" i="42"/>
  <c r="V44" i="39"/>
  <c r="C47" i="42"/>
  <c r="E47" i="39"/>
  <c r="P44" i="58"/>
  <c r="U44" i="39"/>
  <c r="B21" i="74" l="1"/>
  <c r="C21" i="74"/>
  <c r="B22" i="74"/>
  <c r="C22" i="74"/>
  <c r="B23" i="74"/>
  <c r="C23" i="74"/>
  <c r="B24" i="74"/>
  <c r="C24" i="74"/>
  <c r="B25" i="74"/>
  <c r="C25" i="74"/>
  <c r="A23" i="74"/>
  <c r="B21" i="73"/>
  <c r="C21" i="73"/>
  <c r="D21" i="73"/>
  <c r="E21" i="73"/>
  <c r="F21" i="73"/>
  <c r="B22" i="73"/>
  <c r="C22" i="73"/>
  <c r="D22" i="73"/>
  <c r="E22" i="73"/>
  <c r="F22" i="73"/>
  <c r="B23" i="73"/>
  <c r="C23" i="73"/>
  <c r="E23" i="73"/>
  <c r="F23" i="73"/>
  <c r="B24" i="73"/>
  <c r="C24" i="73"/>
  <c r="D24" i="73"/>
  <c r="E24" i="73"/>
  <c r="F24" i="73"/>
  <c r="B25" i="73"/>
  <c r="C25" i="73"/>
  <c r="D25" i="73"/>
  <c r="E25" i="73"/>
  <c r="F25" i="73"/>
  <c r="A21" i="73"/>
  <c r="A22" i="73"/>
  <c r="A23" i="73"/>
  <c r="A24" i="73"/>
  <c r="A25" i="73"/>
  <c r="A29" i="72"/>
  <c r="A30" i="72"/>
  <c r="A31" i="72"/>
  <c r="A32" i="72"/>
  <c r="A30" i="71"/>
  <c r="A31" i="71"/>
  <c r="A32" i="71"/>
  <c r="A31" i="70"/>
  <c r="A32" i="70"/>
  <c r="B21" i="69"/>
  <c r="C21" i="69"/>
  <c r="D21" i="69"/>
  <c r="B22" i="69"/>
  <c r="C22" i="69"/>
  <c r="D22" i="69"/>
  <c r="B23" i="69"/>
  <c r="C23" i="69"/>
  <c r="B24" i="69"/>
  <c r="D24" i="69"/>
  <c r="B25" i="69"/>
  <c r="C25" i="69"/>
  <c r="D25" i="69"/>
  <c r="B20" i="69"/>
  <c r="A21" i="69"/>
  <c r="A22" i="69"/>
  <c r="A23" i="69"/>
  <c r="A24" i="69"/>
  <c r="A25" i="69"/>
  <c r="C21" i="68"/>
  <c r="D21" i="68"/>
  <c r="C22" i="68"/>
  <c r="D22" i="68"/>
  <c r="C23" i="68"/>
  <c r="D23" i="68"/>
  <c r="C24" i="68"/>
  <c r="D24" i="68"/>
  <c r="C25" i="68"/>
  <c r="D25" i="68"/>
  <c r="B21" i="68"/>
  <c r="B22" i="68"/>
  <c r="B23" i="68"/>
  <c r="B24" i="68"/>
  <c r="B25" i="68"/>
  <c r="B20" i="68"/>
  <c r="A21" i="68"/>
  <c r="A22" i="68"/>
  <c r="A23" i="68"/>
  <c r="A24" i="68"/>
  <c r="A25" i="68"/>
  <c r="C21" i="67"/>
  <c r="C22" i="67"/>
  <c r="C24" i="67"/>
  <c r="C25" i="67"/>
  <c r="A21" i="67"/>
  <c r="A22" i="67"/>
  <c r="A23" i="67"/>
  <c r="A24" i="67"/>
  <c r="A25" i="67"/>
  <c r="A29" i="66"/>
  <c r="A30" i="66"/>
  <c r="A31" i="66"/>
  <c r="A32" i="66"/>
  <c r="B21" i="75"/>
  <c r="C21" i="75"/>
  <c r="D21" i="75"/>
  <c r="B22" i="75"/>
  <c r="C22" i="75"/>
  <c r="D22" i="75"/>
  <c r="B23" i="75"/>
  <c r="B24" i="75"/>
  <c r="C24" i="75"/>
  <c r="B25" i="75"/>
  <c r="C25" i="75"/>
  <c r="D25" i="75"/>
  <c r="B20" i="75"/>
  <c r="A21" i="75"/>
  <c r="A22" i="75"/>
  <c r="A23" i="75"/>
  <c r="A24" i="75"/>
  <c r="A25" i="75"/>
  <c r="C21" i="57"/>
  <c r="C22" i="57"/>
  <c r="C24" i="57"/>
  <c r="C25" i="57"/>
  <c r="B21" i="57"/>
  <c r="B22" i="57"/>
  <c r="B23" i="57"/>
  <c r="B24" i="57"/>
  <c r="B25" i="57"/>
  <c r="B20" i="57"/>
  <c r="A21" i="57"/>
  <c r="A22" i="57"/>
  <c r="A23" i="57"/>
  <c r="A24" i="57"/>
  <c r="A25" i="57"/>
  <c r="C21" i="56"/>
  <c r="C22" i="56"/>
  <c r="C25" i="56"/>
  <c r="A21" i="56"/>
  <c r="A22" i="56"/>
  <c r="A23" i="56"/>
  <c r="A24" i="56"/>
  <c r="A25" i="56"/>
  <c r="B21" i="55"/>
  <c r="C21" i="55"/>
  <c r="B22" i="55"/>
  <c r="C22" i="55"/>
  <c r="B23" i="55"/>
  <c r="B24" i="55"/>
  <c r="B25" i="55"/>
  <c r="A21" i="55"/>
  <c r="A22" i="55"/>
  <c r="A23" i="55"/>
  <c r="A24" i="55"/>
  <c r="B21" i="54"/>
  <c r="C21" i="54"/>
  <c r="D21" i="54"/>
  <c r="B22" i="54"/>
  <c r="C22" i="54"/>
  <c r="D22" i="54"/>
  <c r="B23" i="54"/>
  <c r="B24" i="54"/>
  <c r="C24" i="54"/>
  <c r="D24" i="54"/>
  <c r="B25" i="54"/>
  <c r="C25" i="54"/>
  <c r="A21" i="54"/>
  <c r="A22" i="54"/>
  <c r="A23" i="54"/>
  <c r="A24" i="54"/>
  <c r="A25" i="54"/>
  <c r="B21" i="53"/>
  <c r="B22" i="53"/>
  <c r="C22" i="53"/>
  <c r="B23" i="53"/>
  <c r="B24" i="53"/>
  <c r="C24" i="53"/>
  <c r="B25" i="53"/>
  <c r="A21" i="53"/>
  <c r="A22" i="53"/>
  <c r="A23" i="53"/>
  <c r="A24" i="53"/>
  <c r="A25" i="53"/>
  <c r="B21" i="52"/>
  <c r="B22" i="52"/>
  <c r="C22" i="52"/>
  <c r="B23" i="52"/>
  <c r="B24" i="52"/>
  <c r="B25" i="52"/>
  <c r="B19" i="52"/>
  <c r="A21" i="52"/>
  <c r="A22" i="52"/>
  <c r="A23" i="52"/>
  <c r="A24" i="52"/>
  <c r="A25" i="52"/>
  <c r="B21" i="51"/>
  <c r="C21" i="51"/>
  <c r="B22" i="51"/>
  <c r="C22" i="51"/>
  <c r="B23" i="51"/>
  <c r="B24" i="51"/>
  <c r="B25" i="51"/>
  <c r="A21" i="51"/>
  <c r="A22" i="51"/>
  <c r="A23" i="51"/>
  <c r="A24" i="51"/>
  <c r="A25" i="51"/>
  <c r="B21" i="50"/>
  <c r="C21" i="50"/>
  <c r="B22" i="50"/>
  <c r="C22" i="50"/>
  <c r="B23" i="50"/>
  <c r="B24" i="50"/>
  <c r="B25" i="50"/>
  <c r="A21" i="50"/>
  <c r="A22" i="50"/>
  <c r="A23" i="50"/>
  <c r="A24" i="50"/>
  <c r="A25" i="50"/>
  <c r="C21" i="49"/>
  <c r="D21" i="49"/>
  <c r="C22" i="49"/>
  <c r="D22" i="49"/>
  <c r="D23" i="49"/>
  <c r="C24" i="49"/>
  <c r="D24" i="49"/>
  <c r="B21" i="49"/>
  <c r="B22" i="49"/>
  <c r="B23" i="49"/>
  <c r="B24" i="49"/>
  <c r="B25" i="49"/>
  <c r="A21" i="49"/>
  <c r="A22" i="49"/>
  <c r="A23" i="49"/>
  <c r="A24" i="49"/>
  <c r="A25" i="49"/>
  <c r="A29" i="48"/>
  <c r="A30" i="48"/>
  <c r="A31" i="48"/>
  <c r="A32" i="48"/>
  <c r="C21" i="46"/>
  <c r="D21" i="46"/>
  <c r="C22" i="46"/>
  <c r="D22" i="46"/>
  <c r="D24" i="46"/>
  <c r="C25" i="46"/>
  <c r="A21" i="46"/>
  <c r="A22" i="46"/>
  <c r="A23" i="46"/>
  <c r="A24" i="46"/>
  <c r="A25" i="46"/>
  <c r="D21" i="45"/>
  <c r="C22" i="45"/>
  <c r="D22" i="45"/>
  <c r="D24" i="45"/>
  <c r="C21" i="44"/>
  <c r="D21" i="44"/>
  <c r="E21" i="44"/>
  <c r="C22" i="44"/>
  <c r="D22" i="44"/>
  <c r="E22" i="44"/>
  <c r="C24" i="44"/>
  <c r="E24" i="44"/>
  <c r="C25" i="44"/>
  <c r="D25" i="44"/>
  <c r="C21" i="40"/>
  <c r="C23" i="40"/>
  <c r="A21" i="40"/>
  <c r="A22" i="40"/>
  <c r="A23" i="40"/>
  <c r="A24" i="40"/>
  <c r="A25" i="40"/>
  <c r="A28" i="64"/>
  <c r="A29" i="64"/>
  <c r="A30" i="64"/>
  <c r="A31" i="64"/>
  <c r="A32" i="64"/>
  <c r="C29" i="63"/>
  <c r="D29" i="63"/>
  <c r="E29" i="63"/>
  <c r="C30" i="63"/>
  <c r="D30" i="63"/>
  <c r="C31" i="63"/>
  <c r="D31" i="63"/>
  <c r="E31" i="63"/>
  <c r="C32" i="63"/>
  <c r="D32" i="63"/>
  <c r="E32" i="63"/>
  <c r="C33" i="63"/>
  <c r="D33" i="63"/>
  <c r="E33" i="63"/>
  <c r="C34" i="63"/>
  <c r="D34" i="63"/>
  <c r="E34" i="63"/>
  <c r="A29" i="63"/>
  <c r="A30" i="63"/>
  <c r="A31" i="63"/>
  <c r="A32" i="63"/>
  <c r="A33" i="63"/>
  <c r="C29" i="62"/>
  <c r="C30" i="62"/>
  <c r="C31" i="62"/>
  <c r="C32" i="62"/>
  <c r="C33" i="62"/>
  <c r="A28" i="62"/>
  <c r="A29" i="62"/>
  <c r="A30" i="62"/>
  <c r="A31" i="62"/>
  <c r="A32" i="62"/>
  <c r="A33" i="62"/>
  <c r="C29" i="61"/>
  <c r="C30" i="61"/>
  <c r="C32" i="61"/>
  <c r="C34" i="61"/>
  <c r="A29" i="61"/>
  <c r="A30" i="61"/>
  <c r="A31" i="61"/>
  <c r="A32" i="61"/>
  <c r="A33" i="61"/>
  <c r="C29" i="29"/>
  <c r="D29" i="29"/>
  <c r="E29" i="29"/>
  <c r="C30" i="29"/>
  <c r="D30" i="29"/>
  <c r="E30" i="29"/>
  <c r="C31" i="29"/>
  <c r="D31" i="29"/>
  <c r="E31" i="29"/>
  <c r="C32" i="29"/>
  <c r="D32" i="29"/>
  <c r="E32" i="29"/>
  <c r="E33" i="29"/>
  <c r="D34" i="29"/>
  <c r="E34" i="29"/>
  <c r="A29" i="29"/>
  <c r="A30" i="29"/>
  <c r="A31" i="29"/>
  <c r="A32" i="29"/>
  <c r="A33" i="29"/>
  <c r="C29" i="60"/>
  <c r="D29" i="60"/>
  <c r="D30" i="60"/>
  <c r="C31" i="60"/>
  <c r="D31" i="60"/>
  <c r="D32" i="60"/>
  <c r="A29" i="60"/>
  <c r="A30" i="60"/>
  <c r="A31" i="60"/>
  <c r="A32" i="60"/>
  <c r="A33" i="60"/>
  <c r="A29" i="59"/>
  <c r="A30" i="59"/>
  <c r="A31" i="59"/>
  <c r="A32" i="59"/>
  <c r="A33" i="59"/>
  <c r="C29" i="58"/>
  <c r="C31" i="58"/>
  <c r="A29" i="58"/>
  <c r="A30" i="58"/>
  <c r="A31" i="58"/>
  <c r="A32" i="58"/>
  <c r="A33" i="58"/>
  <c r="C29" i="43"/>
  <c r="D29" i="43"/>
  <c r="E29" i="43"/>
  <c r="F29" i="43"/>
  <c r="C30" i="43"/>
  <c r="E30" i="43"/>
  <c r="F30" i="43"/>
  <c r="F31" i="43"/>
  <c r="B32" i="43"/>
  <c r="C32" i="43"/>
  <c r="D32" i="43"/>
  <c r="E32" i="43"/>
  <c r="F32" i="43"/>
  <c r="E34" i="43"/>
  <c r="F34" i="43"/>
  <c r="C29" i="42"/>
  <c r="D29" i="42"/>
  <c r="C30" i="42"/>
  <c r="D30" i="42"/>
  <c r="C31" i="42"/>
  <c r="D31" i="42"/>
  <c r="C32" i="42"/>
  <c r="D32" i="42"/>
  <c r="A29" i="42"/>
  <c r="A30" i="42"/>
  <c r="A31" i="42"/>
  <c r="A32" i="42"/>
  <c r="A33" i="42"/>
  <c r="C29" i="39"/>
  <c r="D29" i="39"/>
  <c r="E29" i="39"/>
  <c r="C30" i="39"/>
  <c r="D30" i="39"/>
  <c r="E30" i="39"/>
  <c r="C31" i="39"/>
  <c r="D31" i="39"/>
  <c r="E31" i="39"/>
  <c r="C32" i="39"/>
  <c r="D32" i="39"/>
  <c r="E32" i="39"/>
  <c r="C33" i="39"/>
  <c r="D33" i="39"/>
  <c r="E33" i="39"/>
  <c r="B34" i="39"/>
  <c r="C28" i="39"/>
  <c r="D28" i="39"/>
  <c r="E28" i="39"/>
  <c r="A29" i="38"/>
  <c r="A30" i="38"/>
  <c r="A31" i="38"/>
  <c r="A32" i="38"/>
  <c r="A29" i="37"/>
  <c r="A30" i="37"/>
  <c r="A31" i="37"/>
  <c r="A32" i="37"/>
  <c r="C29" i="36"/>
  <c r="D29" i="36"/>
  <c r="E29" i="36"/>
  <c r="F29" i="36"/>
  <c r="D30" i="36"/>
  <c r="F30" i="36"/>
  <c r="C31" i="36"/>
  <c r="D31" i="36"/>
  <c r="F31" i="36"/>
  <c r="C32" i="36"/>
  <c r="E32" i="36"/>
  <c r="F32" i="36"/>
  <c r="C33" i="36"/>
  <c r="D33" i="36"/>
  <c r="E33" i="36"/>
  <c r="F33" i="36"/>
  <c r="D34" i="36"/>
  <c r="B29" i="39"/>
  <c r="B30" i="43"/>
  <c r="B31" i="43"/>
  <c r="B32" i="39"/>
  <c r="B33" i="43"/>
  <c r="B34" i="43"/>
  <c r="A29" i="43"/>
  <c r="A30" i="43"/>
  <c r="A31" i="43"/>
  <c r="A32" i="43"/>
  <c r="A33" i="43"/>
  <c r="A34" i="43"/>
  <c r="A29" i="35"/>
  <c r="A30" i="35"/>
  <c r="A31" i="35"/>
  <c r="A32" i="35"/>
  <c r="A27" i="35"/>
  <c r="M40" i="41"/>
  <c r="C40" i="41" s="1"/>
  <c r="G29" i="34"/>
  <c r="H29" i="34"/>
  <c r="G30" i="34"/>
  <c r="H30" i="34"/>
  <c r="G31" i="34"/>
  <c r="H31" i="34"/>
  <c r="G32" i="34"/>
  <c r="H32" i="34"/>
  <c r="C29" i="41"/>
  <c r="C31" i="41"/>
  <c r="C32" i="41"/>
  <c r="C33" i="41"/>
  <c r="C34" i="41"/>
  <c r="A34" i="39" l="1"/>
  <c r="A32" i="39"/>
  <c r="A30" i="39"/>
  <c r="B33" i="39"/>
  <c r="A33" i="39"/>
  <c r="A31" i="39"/>
  <c r="A29" i="39"/>
  <c r="B29" i="43"/>
  <c r="B30" i="39"/>
  <c r="B31" i="39"/>
  <c r="A28" i="66"/>
  <c r="J36" i="67" l="1"/>
  <c r="J35" i="67"/>
  <c r="J34" i="67"/>
  <c r="J33" i="67"/>
  <c r="J37" i="67" l="1"/>
  <c r="B19" i="74" l="1"/>
  <c r="J36" i="74" l="1"/>
  <c r="J35" i="74"/>
  <c r="J34" i="74"/>
  <c r="J33" i="74"/>
  <c r="J37" i="74" l="1"/>
  <c r="P33" i="73"/>
  <c r="O33" i="73"/>
  <c r="N33" i="73"/>
  <c r="M33" i="73"/>
  <c r="J40" i="72"/>
  <c r="J39" i="72"/>
  <c r="J38" i="72"/>
  <c r="J37" i="72"/>
  <c r="J41" i="72" l="1"/>
  <c r="J40" i="71"/>
  <c r="J39" i="71"/>
  <c r="J38" i="71"/>
  <c r="J37" i="71"/>
  <c r="C37" i="71" s="1"/>
  <c r="J40" i="70"/>
  <c r="L33" i="69"/>
  <c r="K33" i="69"/>
  <c r="B19" i="68"/>
  <c r="J41" i="71" l="1"/>
  <c r="D40" i="75"/>
  <c r="D41" i="75"/>
  <c r="D42" i="75"/>
  <c r="D43" i="75"/>
  <c r="D44" i="75"/>
  <c r="K33" i="75"/>
  <c r="D33" i="75" s="1"/>
  <c r="J33" i="75"/>
  <c r="C33" i="75" s="1"/>
  <c r="K35" i="75"/>
  <c r="K34" i="75"/>
  <c r="D34" i="75" s="1"/>
  <c r="K36" i="75"/>
  <c r="D36" i="75" s="1"/>
  <c r="D20" i="75"/>
  <c r="C44" i="75"/>
  <c r="C43" i="75"/>
  <c r="C42" i="75"/>
  <c r="C41" i="75"/>
  <c r="C40" i="75"/>
  <c r="J36" i="75"/>
  <c r="C36" i="75" s="1"/>
  <c r="J35" i="75"/>
  <c r="J34" i="75"/>
  <c r="C34" i="75" s="1"/>
  <c r="C20" i="75"/>
  <c r="A20" i="75"/>
  <c r="C19" i="75"/>
  <c r="B19" i="75"/>
  <c r="A19" i="75"/>
  <c r="E9" i="75"/>
  <c r="C9" i="75"/>
  <c r="E5" i="75"/>
  <c r="J36" i="53"/>
  <c r="D40" i="46"/>
  <c r="W43" i="63"/>
  <c r="C43" i="63" s="1"/>
  <c r="Z40" i="29"/>
  <c r="C40" i="29" s="1"/>
  <c r="C28" i="29"/>
  <c r="C27" i="29"/>
  <c r="C28" i="60"/>
  <c r="C27" i="60"/>
  <c r="C9" i="58"/>
  <c r="F42" i="29" l="1"/>
  <c r="F41" i="29"/>
  <c r="C41" i="29"/>
  <c r="C42" i="29"/>
  <c r="C42" i="60"/>
  <c r="C41" i="60"/>
  <c r="C35" i="75"/>
  <c r="D35" i="75"/>
  <c r="G30" i="75"/>
  <c r="G32" i="75"/>
  <c r="G31" i="75"/>
  <c r="H30" i="75"/>
  <c r="H32" i="75"/>
  <c r="H31" i="75"/>
  <c r="K38" i="58"/>
  <c r="K39" i="58"/>
  <c r="G26" i="75"/>
  <c r="G28" i="75"/>
  <c r="G27" i="75"/>
  <c r="G29" i="75"/>
  <c r="H29" i="75"/>
  <c r="H26" i="75"/>
  <c r="H28" i="75"/>
  <c r="H27" i="75"/>
  <c r="K35" i="58"/>
  <c r="K37" i="58"/>
  <c r="K36" i="58"/>
  <c r="H20" i="75"/>
  <c r="H23" i="75"/>
  <c r="H22" i="75"/>
  <c r="H24" i="75"/>
  <c r="H25" i="75"/>
  <c r="H21" i="75"/>
  <c r="G22" i="75"/>
  <c r="G24" i="75"/>
  <c r="G21" i="75"/>
  <c r="G23" i="75"/>
  <c r="G25" i="75"/>
  <c r="K29" i="58"/>
  <c r="K30" i="58"/>
  <c r="K31" i="58"/>
  <c r="K32" i="58"/>
  <c r="K33" i="58"/>
  <c r="K34" i="58"/>
  <c r="G20" i="75"/>
  <c r="K37" i="75"/>
  <c r="D37" i="75" s="1"/>
  <c r="H19" i="75"/>
  <c r="J37" i="75"/>
  <c r="C37" i="75" s="1"/>
  <c r="G19" i="75"/>
  <c r="F27" i="43"/>
  <c r="C28" i="43"/>
  <c r="C27" i="43"/>
  <c r="E27" i="43"/>
  <c r="E28" i="43"/>
  <c r="D27" i="43"/>
  <c r="D28" i="43"/>
  <c r="E42" i="43" l="1"/>
  <c r="E41" i="43"/>
  <c r="F42" i="43"/>
  <c r="F41" i="43"/>
  <c r="D41" i="43"/>
  <c r="D42" i="43"/>
  <c r="C42" i="43"/>
  <c r="C41" i="43"/>
  <c r="D50" i="63"/>
  <c r="E50" i="63"/>
  <c r="F50" i="63"/>
  <c r="D51" i="63"/>
  <c r="E51" i="63"/>
  <c r="F51" i="63"/>
  <c r="C51" i="63"/>
  <c r="C50" i="63"/>
  <c r="D50" i="29"/>
  <c r="E50" i="29"/>
  <c r="F50" i="29"/>
  <c r="D51" i="29"/>
  <c r="E51" i="29"/>
  <c r="F51" i="29"/>
  <c r="C51" i="29"/>
  <c r="C50" i="29"/>
  <c r="D50" i="60"/>
  <c r="D51" i="60"/>
  <c r="C51" i="60"/>
  <c r="C50" i="60"/>
  <c r="D44" i="69"/>
  <c r="C44" i="69"/>
  <c r="D43" i="69"/>
  <c r="C43" i="69"/>
  <c r="E44" i="65"/>
  <c r="D44" i="65"/>
  <c r="C44" i="65"/>
  <c r="E43" i="65"/>
  <c r="D43" i="65"/>
  <c r="C43" i="65"/>
  <c r="D44" i="49"/>
  <c r="D43" i="49"/>
  <c r="C43" i="49"/>
  <c r="C44" i="74"/>
  <c r="C43" i="74"/>
  <c r="C44" i="67"/>
  <c r="C43" i="67"/>
  <c r="C44" i="55"/>
  <c r="C43" i="55"/>
  <c r="D44" i="68"/>
  <c r="C44" i="68"/>
  <c r="D43" i="68"/>
  <c r="C43" i="68"/>
  <c r="C51" i="62"/>
  <c r="C50" i="62"/>
  <c r="C51" i="61"/>
  <c r="C50" i="61"/>
  <c r="C51" i="59"/>
  <c r="C50" i="59"/>
  <c r="C51" i="58"/>
  <c r="C50" i="58"/>
  <c r="C44" i="57"/>
  <c r="C43" i="57"/>
  <c r="C44" i="56"/>
  <c r="C43" i="56"/>
  <c r="D44" i="54"/>
  <c r="C44" i="54"/>
  <c r="D43" i="54"/>
  <c r="C43" i="54"/>
  <c r="C44" i="53"/>
  <c r="C43" i="53"/>
  <c r="C44" i="52"/>
  <c r="C43" i="52"/>
  <c r="C44" i="51"/>
  <c r="C43" i="51"/>
  <c r="C44" i="50"/>
  <c r="C43" i="50"/>
  <c r="D47" i="43"/>
  <c r="E47" i="43"/>
  <c r="F47" i="43"/>
  <c r="D48" i="43"/>
  <c r="E48" i="43"/>
  <c r="D49" i="43"/>
  <c r="E49" i="43"/>
  <c r="E50" i="43"/>
  <c r="E51" i="43"/>
  <c r="C50" i="43"/>
  <c r="C49" i="43"/>
  <c r="C48" i="43"/>
  <c r="C47" i="43"/>
  <c r="E50" i="39"/>
  <c r="C50" i="39"/>
  <c r="C51" i="39"/>
  <c r="F49" i="43" l="1"/>
  <c r="C51" i="43"/>
  <c r="F50" i="43"/>
  <c r="D50" i="43"/>
  <c r="F48" i="43"/>
  <c r="D51" i="39"/>
  <c r="D50" i="39"/>
  <c r="E51" i="39"/>
  <c r="C47" i="36"/>
  <c r="D47" i="36"/>
  <c r="E51" i="36"/>
  <c r="F47" i="36"/>
  <c r="D48" i="36"/>
  <c r="E48" i="36"/>
  <c r="F48" i="36"/>
  <c r="D49" i="36"/>
  <c r="E49" i="36"/>
  <c r="F49" i="36"/>
  <c r="D51" i="36"/>
  <c r="E50" i="36"/>
  <c r="F51" i="36"/>
  <c r="C50" i="36"/>
  <c r="C49" i="36"/>
  <c r="C48" i="36"/>
  <c r="C51" i="36"/>
  <c r="C48" i="72"/>
  <c r="C47" i="72"/>
  <c r="C48" i="71"/>
  <c r="C47" i="71"/>
  <c r="C48" i="70"/>
  <c r="C47" i="70"/>
  <c r="C48" i="66"/>
  <c r="C47" i="66"/>
  <c r="C48" i="64"/>
  <c r="C47" i="64"/>
  <c r="D51" i="43" l="1"/>
  <c r="F51" i="43"/>
  <c r="F50" i="36"/>
  <c r="D50" i="36"/>
  <c r="E47" i="36"/>
  <c r="E20" i="44"/>
  <c r="D20" i="44"/>
  <c r="C20" i="44"/>
  <c r="B19" i="73" l="1"/>
  <c r="B19" i="69"/>
  <c r="A27" i="66"/>
  <c r="C20" i="74" l="1"/>
  <c r="F20" i="73"/>
  <c r="E20" i="73"/>
  <c r="D20" i="73"/>
  <c r="C20" i="73"/>
  <c r="A20" i="73"/>
  <c r="A28" i="72"/>
  <c r="A29" i="71"/>
  <c r="A30" i="70"/>
  <c r="D20" i="69"/>
  <c r="C20" i="69"/>
  <c r="A20" i="69"/>
  <c r="D20" i="68"/>
  <c r="C20" i="68"/>
  <c r="A20" i="68"/>
  <c r="C20" i="67"/>
  <c r="A20" i="67"/>
  <c r="A27" i="64"/>
  <c r="E28" i="63"/>
  <c r="D28" i="63"/>
  <c r="C28" i="63"/>
  <c r="A28" i="63"/>
  <c r="C28" i="62"/>
  <c r="A28" i="61"/>
  <c r="E28" i="29"/>
  <c r="D28" i="29"/>
  <c r="A28" i="29"/>
  <c r="D28" i="60"/>
  <c r="A28" i="60"/>
  <c r="C28" i="59"/>
  <c r="A28" i="59"/>
  <c r="C28" i="58"/>
  <c r="A28" i="58"/>
  <c r="C20" i="57"/>
  <c r="A20" i="57"/>
  <c r="C20" i="56"/>
  <c r="A20" i="56"/>
  <c r="C20" i="55"/>
  <c r="B20" i="55"/>
  <c r="A20" i="55"/>
  <c r="D20" i="54"/>
  <c r="C20" i="54"/>
  <c r="B20" i="54"/>
  <c r="A20" i="54"/>
  <c r="C20" i="53"/>
  <c r="B20" i="53"/>
  <c r="A20" i="53"/>
  <c r="C20" i="52"/>
  <c r="B20" i="52"/>
  <c r="A20" i="52"/>
  <c r="C20" i="51"/>
  <c r="B20" i="51"/>
  <c r="A20" i="51"/>
  <c r="C20" i="50"/>
  <c r="B20" i="50"/>
  <c r="A20" i="50"/>
  <c r="D20" i="49"/>
  <c r="C20" i="49"/>
  <c r="B20" i="49"/>
  <c r="A20" i="49"/>
  <c r="A28" i="48"/>
  <c r="A19" i="46"/>
  <c r="A20" i="46"/>
  <c r="D20" i="46"/>
  <c r="C20" i="46"/>
  <c r="D20" i="45"/>
  <c r="C20" i="45"/>
  <c r="D28" i="42"/>
  <c r="B28" i="42"/>
  <c r="A28" i="42"/>
  <c r="C28" i="41"/>
  <c r="C20" i="40"/>
  <c r="A20" i="40"/>
  <c r="A28" i="38"/>
  <c r="A28" i="37"/>
  <c r="A27" i="36"/>
  <c r="A27" i="43" s="1"/>
  <c r="B27" i="36"/>
  <c r="A28" i="43"/>
  <c r="B28" i="36"/>
  <c r="A28" i="35"/>
  <c r="H28" i="34"/>
  <c r="G28" i="34"/>
  <c r="B27" i="43" l="1"/>
  <c r="B27" i="63"/>
  <c r="B27" i="61"/>
  <c r="B27" i="60"/>
  <c r="B27" i="58"/>
  <c r="B19" i="40"/>
  <c r="B27" i="59"/>
  <c r="B27" i="62"/>
  <c r="B27" i="29"/>
  <c r="B28" i="43"/>
  <c r="B20" i="40"/>
  <c r="B28" i="63"/>
  <c r="B28" i="61"/>
  <c r="B28" i="60"/>
  <c r="B28" i="59"/>
  <c r="B28" i="58"/>
  <c r="B28" i="62"/>
  <c r="B28" i="29"/>
  <c r="B20" i="74"/>
  <c r="B20" i="73"/>
  <c r="C36" i="74"/>
  <c r="C42" i="74"/>
  <c r="C35" i="74"/>
  <c r="C41" i="74"/>
  <c r="C34" i="74"/>
  <c r="C40" i="74"/>
  <c r="C33" i="74"/>
  <c r="C19" i="74"/>
  <c r="A19" i="74"/>
  <c r="E9" i="74"/>
  <c r="C9" i="74"/>
  <c r="E5" i="74"/>
  <c r="A19" i="73"/>
  <c r="P36" i="73"/>
  <c r="P37" i="73" s="1"/>
  <c r="F37" i="73" s="1"/>
  <c r="O36" i="73"/>
  <c r="E36" i="73" s="1"/>
  <c r="N36" i="73"/>
  <c r="N37" i="73" s="1"/>
  <c r="D37" i="73" s="1"/>
  <c r="M36" i="73"/>
  <c r="M37" i="73" s="1"/>
  <c r="C37" i="73" s="1"/>
  <c r="P35" i="73"/>
  <c r="O35" i="73"/>
  <c r="N35" i="73"/>
  <c r="M35" i="73"/>
  <c r="P34" i="73"/>
  <c r="O34" i="73"/>
  <c r="N34" i="73"/>
  <c r="M34" i="73"/>
  <c r="F19" i="73"/>
  <c r="E19" i="73"/>
  <c r="D19" i="73"/>
  <c r="C19" i="73"/>
  <c r="G9" i="73"/>
  <c r="C9" i="73"/>
  <c r="G5" i="73"/>
  <c r="C40" i="72"/>
  <c r="C44" i="72"/>
  <c r="A27" i="72"/>
  <c r="E9" i="72"/>
  <c r="C9" i="72"/>
  <c r="E5" i="72"/>
  <c r="C40" i="71"/>
  <c r="C44" i="71"/>
  <c r="A28" i="71"/>
  <c r="E9" i="71"/>
  <c r="C9" i="71"/>
  <c r="E5" i="71"/>
  <c r="C40" i="70"/>
  <c r="J39" i="70"/>
  <c r="J38" i="70"/>
  <c r="C44" i="70"/>
  <c r="J37" i="70"/>
  <c r="A25" i="70"/>
  <c r="E9" i="70"/>
  <c r="C9" i="70"/>
  <c r="E5" i="70"/>
  <c r="L36" i="69"/>
  <c r="D36" i="69" s="1"/>
  <c r="K36" i="69"/>
  <c r="C36" i="69" s="1"/>
  <c r="D42" i="69"/>
  <c r="C42" i="69"/>
  <c r="L35" i="69"/>
  <c r="K35" i="69"/>
  <c r="D41" i="69"/>
  <c r="C41" i="69"/>
  <c r="L34" i="69"/>
  <c r="K34" i="69"/>
  <c r="D40" i="69"/>
  <c r="C40" i="69"/>
  <c r="L37" i="69"/>
  <c r="D37" i="69" s="1"/>
  <c r="K37" i="69"/>
  <c r="C37" i="69" s="1"/>
  <c r="C19" i="69"/>
  <c r="A19" i="69"/>
  <c r="F9" i="69"/>
  <c r="C9" i="69"/>
  <c r="F5" i="69"/>
  <c r="K36" i="68"/>
  <c r="D36" i="68" s="1"/>
  <c r="J36" i="68"/>
  <c r="C36" i="68" s="1"/>
  <c r="D42" i="68"/>
  <c r="C42" i="68"/>
  <c r="K35" i="68"/>
  <c r="J35" i="68"/>
  <c r="D41" i="68"/>
  <c r="C41" i="68"/>
  <c r="K34" i="68"/>
  <c r="J34" i="68"/>
  <c r="D40" i="68"/>
  <c r="C40" i="68"/>
  <c r="K33" i="68"/>
  <c r="D33" i="68" s="1"/>
  <c r="J33" i="68"/>
  <c r="D19" i="68"/>
  <c r="C19" i="68"/>
  <c r="A19" i="68"/>
  <c r="E9" i="68"/>
  <c r="C9" i="68"/>
  <c r="E5" i="68"/>
  <c r="C36" i="67"/>
  <c r="C42" i="67"/>
  <c r="C35" i="67"/>
  <c r="C41" i="67"/>
  <c r="C34" i="67"/>
  <c r="C40" i="67"/>
  <c r="C37" i="67"/>
  <c r="C19" i="67"/>
  <c r="A19" i="67"/>
  <c r="E9" i="67"/>
  <c r="C9" i="67"/>
  <c r="E5" i="67"/>
  <c r="J40" i="66"/>
  <c r="C40" i="66" s="1"/>
  <c r="J39" i="66"/>
  <c r="J38" i="66"/>
  <c r="C44" i="66"/>
  <c r="J37" i="66"/>
  <c r="C37" i="66" s="1"/>
  <c r="E9" i="66"/>
  <c r="C9" i="66"/>
  <c r="E5" i="66"/>
  <c r="M36" i="65"/>
  <c r="E36" i="65" s="1"/>
  <c r="L36" i="65"/>
  <c r="D36" i="65" s="1"/>
  <c r="K36" i="65"/>
  <c r="C36" i="65" s="1"/>
  <c r="E42" i="65"/>
  <c r="D42" i="65"/>
  <c r="C42" i="65"/>
  <c r="M35" i="65"/>
  <c r="L35" i="65"/>
  <c r="K35" i="65"/>
  <c r="M34" i="65"/>
  <c r="E34" i="65" s="1"/>
  <c r="L34" i="65"/>
  <c r="D34" i="65" s="1"/>
  <c r="K34" i="65"/>
  <c r="C34" i="65" s="1"/>
  <c r="E40" i="65"/>
  <c r="D40" i="65"/>
  <c r="C40" i="65"/>
  <c r="M33" i="65"/>
  <c r="L33" i="65"/>
  <c r="K33" i="65"/>
  <c r="F9" i="65"/>
  <c r="C9" i="65"/>
  <c r="F5" i="65"/>
  <c r="A26" i="64"/>
  <c r="J40" i="64"/>
  <c r="C40" i="64" s="1"/>
  <c r="J39" i="64"/>
  <c r="J38" i="64"/>
  <c r="C44" i="64"/>
  <c r="J37" i="64"/>
  <c r="C37" i="64" s="1"/>
  <c r="E9" i="64"/>
  <c r="C9" i="64"/>
  <c r="E5" i="64"/>
  <c r="Z43" i="63"/>
  <c r="Y43" i="63"/>
  <c r="E43" i="63" s="1"/>
  <c r="X43" i="63"/>
  <c r="D43" i="63" s="1"/>
  <c r="F49" i="63"/>
  <c r="E49" i="63"/>
  <c r="D49" i="63"/>
  <c r="C49" i="63"/>
  <c r="Z42" i="63"/>
  <c r="Y42" i="63"/>
  <c r="X42" i="63"/>
  <c r="W42" i="63"/>
  <c r="F48" i="63"/>
  <c r="E48" i="63"/>
  <c r="D48" i="63"/>
  <c r="C48" i="63"/>
  <c r="Z41" i="63"/>
  <c r="Y41" i="63"/>
  <c r="X41" i="63"/>
  <c r="W41" i="63"/>
  <c r="F47" i="63"/>
  <c r="E47" i="63"/>
  <c r="D47" i="63"/>
  <c r="C47" i="63"/>
  <c r="Z40" i="63"/>
  <c r="Y40" i="63"/>
  <c r="E40" i="63" s="1"/>
  <c r="X40" i="63"/>
  <c r="D40" i="63" s="1"/>
  <c r="W40" i="63"/>
  <c r="E27" i="63"/>
  <c r="D27" i="63"/>
  <c r="C27" i="63"/>
  <c r="A27" i="63"/>
  <c r="M43" i="62"/>
  <c r="C43" i="62" s="1"/>
  <c r="C49" i="62"/>
  <c r="M42" i="62"/>
  <c r="C42" i="62" s="1"/>
  <c r="C48" i="62"/>
  <c r="M41" i="62"/>
  <c r="C41" i="62" s="1"/>
  <c r="C47" i="62"/>
  <c r="M40" i="62"/>
  <c r="C40" i="62" s="1"/>
  <c r="C27" i="62"/>
  <c r="A27" i="62"/>
  <c r="H9" i="62"/>
  <c r="K39" i="62" s="1"/>
  <c r="C9" i="62"/>
  <c r="J39" i="62" s="1"/>
  <c r="H5" i="62"/>
  <c r="L43" i="61"/>
  <c r="C43" i="61" s="1"/>
  <c r="C49" i="61"/>
  <c r="L42" i="61"/>
  <c r="C42" i="61" s="1"/>
  <c r="C48" i="61"/>
  <c r="L41" i="61"/>
  <c r="C41" i="61" s="1"/>
  <c r="C47" i="61"/>
  <c r="L40" i="61"/>
  <c r="C40" i="61" s="1"/>
  <c r="C27" i="61"/>
  <c r="A27" i="61"/>
  <c r="G9" i="61"/>
  <c r="C9" i="61"/>
  <c r="G5" i="61"/>
  <c r="A27" i="29"/>
  <c r="A27" i="60"/>
  <c r="P43" i="60"/>
  <c r="D43" i="60" s="1"/>
  <c r="O43" i="60"/>
  <c r="C43" i="60" s="1"/>
  <c r="D49" i="60"/>
  <c r="C49" i="60"/>
  <c r="P42" i="60"/>
  <c r="O42" i="60"/>
  <c r="D48" i="60"/>
  <c r="C48" i="60"/>
  <c r="P41" i="60"/>
  <c r="O41" i="60"/>
  <c r="D47" i="60"/>
  <c r="C47" i="60"/>
  <c r="P40" i="60"/>
  <c r="D40" i="60" s="1"/>
  <c r="O40" i="60"/>
  <c r="C40" i="60" s="1"/>
  <c r="D27" i="60"/>
  <c r="J9" i="60"/>
  <c r="C9" i="60"/>
  <c r="J5" i="60"/>
  <c r="L43" i="59"/>
  <c r="C43" i="59" s="1"/>
  <c r="C49" i="59"/>
  <c r="L42" i="59"/>
  <c r="C42" i="59" s="1"/>
  <c r="C48" i="59"/>
  <c r="L41" i="59"/>
  <c r="C47" i="59"/>
  <c r="L40" i="59"/>
  <c r="C40" i="59" s="1"/>
  <c r="C27" i="59"/>
  <c r="A27" i="59"/>
  <c r="C9" i="59"/>
  <c r="N43" i="58"/>
  <c r="C43" i="58" s="1"/>
  <c r="C49" i="58"/>
  <c r="N42" i="58"/>
  <c r="C48" i="58"/>
  <c r="N41" i="58"/>
  <c r="C47" i="58"/>
  <c r="N40" i="58"/>
  <c r="C40" i="58" s="1"/>
  <c r="C27" i="58"/>
  <c r="A27" i="58"/>
  <c r="I9" i="58"/>
  <c r="I5" i="58"/>
  <c r="B19" i="57"/>
  <c r="J36" i="57"/>
  <c r="C36" i="57" s="1"/>
  <c r="C42" i="57"/>
  <c r="J35" i="57"/>
  <c r="C35" i="57" s="1"/>
  <c r="C41" i="57"/>
  <c r="J34" i="57"/>
  <c r="C34" i="57" s="1"/>
  <c r="C40" i="57"/>
  <c r="J33" i="57"/>
  <c r="C33" i="57" s="1"/>
  <c r="C19" i="57"/>
  <c r="A19" i="57"/>
  <c r="E9" i="57"/>
  <c r="C9" i="57"/>
  <c r="E5" i="57"/>
  <c r="J36" i="56"/>
  <c r="C36" i="56" s="1"/>
  <c r="C42" i="56"/>
  <c r="J35" i="56"/>
  <c r="C35" i="56" s="1"/>
  <c r="C41" i="56"/>
  <c r="J34" i="56"/>
  <c r="C34" i="56" s="1"/>
  <c r="C40" i="56"/>
  <c r="J33" i="56"/>
  <c r="C33" i="56" s="1"/>
  <c r="A19" i="56"/>
  <c r="E9" i="56"/>
  <c r="C9" i="56"/>
  <c r="E5" i="56"/>
  <c r="J36" i="55"/>
  <c r="C36" i="55" s="1"/>
  <c r="C42" i="55"/>
  <c r="J35" i="55"/>
  <c r="C35" i="55" s="1"/>
  <c r="C41" i="55"/>
  <c r="J34" i="55"/>
  <c r="C34" i="55" s="1"/>
  <c r="C40" i="55"/>
  <c r="J33" i="55"/>
  <c r="C33" i="55" s="1"/>
  <c r="C19" i="55"/>
  <c r="B19" i="55"/>
  <c r="A19" i="55"/>
  <c r="E9" i="55"/>
  <c r="C9" i="55"/>
  <c r="E5" i="55"/>
  <c r="K36" i="54"/>
  <c r="D36" i="54" s="1"/>
  <c r="J36" i="54"/>
  <c r="C36" i="54" s="1"/>
  <c r="D42" i="54"/>
  <c r="C42" i="54"/>
  <c r="K35" i="54"/>
  <c r="J35" i="54"/>
  <c r="D41" i="54"/>
  <c r="C41" i="54"/>
  <c r="K34" i="54"/>
  <c r="D34" i="54" s="1"/>
  <c r="J34" i="54"/>
  <c r="C34" i="54" s="1"/>
  <c r="D40" i="54"/>
  <c r="C40" i="54"/>
  <c r="K33" i="54"/>
  <c r="J33" i="54"/>
  <c r="C33" i="54" s="1"/>
  <c r="D19" i="54"/>
  <c r="C19" i="54"/>
  <c r="B19" i="54"/>
  <c r="A19" i="54"/>
  <c r="D35" i="54"/>
  <c r="C35" i="54"/>
  <c r="E9" i="54"/>
  <c r="C9" i="54"/>
  <c r="E5" i="54"/>
  <c r="C36" i="53"/>
  <c r="C42" i="53"/>
  <c r="J35" i="53"/>
  <c r="C35" i="53" s="1"/>
  <c r="C41" i="53"/>
  <c r="J34" i="53"/>
  <c r="C34" i="53" s="1"/>
  <c r="C40" i="53"/>
  <c r="J33" i="53"/>
  <c r="C19" i="53"/>
  <c r="B19" i="53"/>
  <c r="A19" i="53"/>
  <c r="E9" i="53"/>
  <c r="C9" i="53"/>
  <c r="E5" i="53"/>
  <c r="J36" i="52"/>
  <c r="C36" i="52" s="1"/>
  <c r="C42" i="52"/>
  <c r="J35" i="52"/>
  <c r="C35" i="52" s="1"/>
  <c r="C41" i="52"/>
  <c r="J34" i="52"/>
  <c r="C34" i="52" s="1"/>
  <c r="C40" i="52"/>
  <c r="J33" i="52"/>
  <c r="C33" i="52" s="1"/>
  <c r="A19" i="52"/>
  <c r="E9" i="52"/>
  <c r="C9" i="52"/>
  <c r="E5" i="52"/>
  <c r="J36" i="51"/>
  <c r="C36" i="51" s="1"/>
  <c r="C42" i="51"/>
  <c r="J35" i="51"/>
  <c r="C35" i="51" s="1"/>
  <c r="C41" i="51"/>
  <c r="J34" i="51"/>
  <c r="C34" i="51" s="1"/>
  <c r="C40" i="51"/>
  <c r="J33" i="51"/>
  <c r="C33" i="51" s="1"/>
  <c r="C19" i="51"/>
  <c r="B19" i="51"/>
  <c r="A19" i="51"/>
  <c r="E9" i="51"/>
  <c r="C9" i="51"/>
  <c r="E5" i="51"/>
  <c r="B19" i="50"/>
  <c r="J36" i="50"/>
  <c r="C36" i="50" s="1"/>
  <c r="C42" i="50"/>
  <c r="J35" i="50"/>
  <c r="C35" i="50" s="1"/>
  <c r="C41" i="50"/>
  <c r="J34" i="50"/>
  <c r="C34" i="50" s="1"/>
  <c r="C40" i="50"/>
  <c r="J33" i="50"/>
  <c r="C19" i="50"/>
  <c r="A19" i="50"/>
  <c r="E9" i="50"/>
  <c r="C9" i="50"/>
  <c r="E5" i="50"/>
  <c r="L36" i="49"/>
  <c r="D36" i="49" s="1"/>
  <c r="K36" i="49"/>
  <c r="C36" i="49" s="1"/>
  <c r="D42" i="49"/>
  <c r="C42" i="49"/>
  <c r="L35" i="49"/>
  <c r="K35" i="49"/>
  <c r="D41" i="49"/>
  <c r="C41" i="49"/>
  <c r="L34" i="49"/>
  <c r="K34" i="49"/>
  <c r="D40" i="49"/>
  <c r="L33" i="49"/>
  <c r="K33" i="49"/>
  <c r="C33" i="49" s="1"/>
  <c r="D19" i="49"/>
  <c r="C19" i="49"/>
  <c r="B19" i="49"/>
  <c r="A19" i="49"/>
  <c r="F9" i="49"/>
  <c r="C9" i="49"/>
  <c r="F5" i="49"/>
  <c r="C47" i="48"/>
  <c r="J40" i="48"/>
  <c r="C40" i="48" s="1"/>
  <c r="J39" i="48"/>
  <c r="J38" i="48"/>
  <c r="J37" i="48"/>
  <c r="A27" i="48"/>
  <c r="E9" i="48"/>
  <c r="C9" i="48"/>
  <c r="E5" i="48"/>
  <c r="D43" i="46"/>
  <c r="C43" i="46"/>
  <c r="L36" i="46"/>
  <c r="D36" i="46" s="1"/>
  <c r="K36" i="46"/>
  <c r="C36" i="46" s="1"/>
  <c r="D42" i="46"/>
  <c r="C42" i="46"/>
  <c r="L35" i="46"/>
  <c r="K35" i="46"/>
  <c r="D41" i="46"/>
  <c r="C41" i="46"/>
  <c r="L34" i="46"/>
  <c r="K34" i="46"/>
  <c r="C40" i="46"/>
  <c r="L33" i="46"/>
  <c r="K33" i="46"/>
  <c r="C19" i="46"/>
  <c r="F9" i="46"/>
  <c r="C9" i="46"/>
  <c r="F5" i="46"/>
  <c r="D43" i="45"/>
  <c r="C43" i="45"/>
  <c r="K36" i="45"/>
  <c r="D36" i="45" s="1"/>
  <c r="J36" i="45"/>
  <c r="C36" i="45" s="1"/>
  <c r="D42" i="45"/>
  <c r="C42" i="45"/>
  <c r="K35" i="45"/>
  <c r="J35" i="45"/>
  <c r="D41" i="45"/>
  <c r="C41" i="45"/>
  <c r="K34" i="45"/>
  <c r="J34" i="45"/>
  <c r="D40" i="45"/>
  <c r="D44" i="45"/>
  <c r="C40" i="45"/>
  <c r="C44" i="45"/>
  <c r="K33" i="45"/>
  <c r="J33" i="45"/>
  <c r="C33" i="45" s="1"/>
  <c r="D19" i="45"/>
  <c r="C19" i="45"/>
  <c r="E9" i="45"/>
  <c r="C9" i="45"/>
  <c r="E5" i="45"/>
  <c r="E43" i="44"/>
  <c r="D43" i="44"/>
  <c r="C43" i="44"/>
  <c r="M36" i="44"/>
  <c r="E36" i="44" s="1"/>
  <c r="L36" i="44"/>
  <c r="D36" i="44" s="1"/>
  <c r="K36" i="44"/>
  <c r="C36" i="44" s="1"/>
  <c r="E42" i="44"/>
  <c r="D42" i="44"/>
  <c r="C42" i="44"/>
  <c r="M35" i="44"/>
  <c r="L35" i="44"/>
  <c r="K35" i="44"/>
  <c r="E41" i="44"/>
  <c r="D41" i="44"/>
  <c r="C41" i="44"/>
  <c r="M34" i="44"/>
  <c r="L34" i="44"/>
  <c r="K34" i="44"/>
  <c r="M33" i="44"/>
  <c r="E33" i="44" s="1"/>
  <c r="L33" i="44"/>
  <c r="K33" i="44"/>
  <c r="E19" i="44"/>
  <c r="C19" i="44"/>
  <c r="F9" i="44"/>
  <c r="C9" i="44"/>
  <c r="F5" i="44"/>
  <c r="D27" i="39"/>
  <c r="E27" i="39"/>
  <c r="V43" i="43"/>
  <c r="U43" i="43"/>
  <c r="E43" i="43" s="1"/>
  <c r="T43" i="43"/>
  <c r="S43" i="43"/>
  <c r="C43" i="43" s="1"/>
  <c r="V42" i="43"/>
  <c r="U42" i="43"/>
  <c r="T42" i="43"/>
  <c r="S42" i="43"/>
  <c r="V41" i="43"/>
  <c r="U41" i="43"/>
  <c r="T41" i="43"/>
  <c r="S41" i="43"/>
  <c r="V40" i="43"/>
  <c r="U40" i="43"/>
  <c r="E40" i="43" s="1"/>
  <c r="T40" i="43"/>
  <c r="D40" i="43" s="1"/>
  <c r="S40" i="43"/>
  <c r="C40" i="43" s="1"/>
  <c r="F9" i="43"/>
  <c r="C9" i="43"/>
  <c r="F5" i="43"/>
  <c r="A27" i="42"/>
  <c r="B27" i="42"/>
  <c r="D50" i="42"/>
  <c r="C50" i="42"/>
  <c r="O43" i="42"/>
  <c r="D43" i="42" s="1"/>
  <c r="N43" i="42"/>
  <c r="C43" i="42" s="1"/>
  <c r="D49" i="42"/>
  <c r="C49" i="42"/>
  <c r="O42" i="42"/>
  <c r="N42" i="42"/>
  <c r="D48" i="42"/>
  <c r="C48" i="42"/>
  <c r="O41" i="42"/>
  <c r="N41" i="42"/>
  <c r="O40" i="42"/>
  <c r="N40" i="42"/>
  <c r="D27" i="42"/>
  <c r="C27" i="42"/>
  <c r="I9" i="42"/>
  <c r="C9" i="42"/>
  <c r="I5" i="42"/>
  <c r="C50" i="41"/>
  <c r="M43" i="41"/>
  <c r="C43" i="41" s="1"/>
  <c r="C49" i="41"/>
  <c r="M42" i="41"/>
  <c r="C48" i="41"/>
  <c r="M41" i="41"/>
  <c r="C27" i="41"/>
  <c r="H9" i="41"/>
  <c r="C9" i="41"/>
  <c r="C42" i="40"/>
  <c r="J35" i="40"/>
  <c r="C35" i="40" s="1"/>
  <c r="C41" i="40"/>
  <c r="J34" i="40"/>
  <c r="C34" i="40" s="1"/>
  <c r="C40" i="40"/>
  <c r="J33" i="40"/>
  <c r="J32" i="40"/>
  <c r="C32" i="40" s="1"/>
  <c r="C19" i="40"/>
  <c r="A19" i="40"/>
  <c r="E9" i="40"/>
  <c r="C9" i="40"/>
  <c r="E5" i="40"/>
  <c r="Q43" i="39"/>
  <c r="E43" i="39" s="1"/>
  <c r="P43" i="39"/>
  <c r="D43" i="39" s="1"/>
  <c r="O43" i="39"/>
  <c r="C43" i="39" s="1"/>
  <c r="Q42" i="39"/>
  <c r="P42" i="39"/>
  <c r="O42" i="39"/>
  <c r="Q41" i="39"/>
  <c r="P41" i="39"/>
  <c r="O41" i="39"/>
  <c r="Q40" i="39"/>
  <c r="E40" i="39" s="1"/>
  <c r="P40" i="39"/>
  <c r="O40" i="39"/>
  <c r="C40" i="39" s="1"/>
  <c r="B28" i="39"/>
  <c r="A28" i="39"/>
  <c r="C27" i="39"/>
  <c r="B27" i="39"/>
  <c r="A27" i="39"/>
  <c r="J9" i="39"/>
  <c r="C9" i="39"/>
  <c r="L27" i="39" s="1"/>
  <c r="J5" i="39"/>
  <c r="C47" i="38"/>
  <c r="J40" i="38"/>
  <c r="C40" i="38" s="1"/>
  <c r="J39" i="38"/>
  <c r="J38" i="38"/>
  <c r="J37" i="38"/>
  <c r="C37" i="38" s="1"/>
  <c r="A27" i="38"/>
  <c r="E9" i="38"/>
  <c r="C9" i="38"/>
  <c r="E5" i="38"/>
  <c r="C47" i="37"/>
  <c r="J40" i="37"/>
  <c r="C40" i="37" s="1"/>
  <c r="J39" i="37"/>
  <c r="J38" i="37"/>
  <c r="J37" i="37"/>
  <c r="C37" i="37" s="1"/>
  <c r="E9" i="37"/>
  <c r="C9" i="37"/>
  <c r="E5" i="37"/>
  <c r="F9" i="29"/>
  <c r="F5" i="29"/>
  <c r="M9" i="36"/>
  <c r="C9" i="36"/>
  <c r="M5" i="36"/>
  <c r="U43" i="36"/>
  <c r="F43" i="36" s="1"/>
  <c r="T43" i="36"/>
  <c r="E43" i="36" s="1"/>
  <c r="S43" i="36"/>
  <c r="D43" i="36" s="1"/>
  <c r="R43" i="36"/>
  <c r="C43" i="36" s="1"/>
  <c r="U42" i="36"/>
  <c r="T42" i="36"/>
  <c r="S42" i="36"/>
  <c r="R42" i="36"/>
  <c r="U41" i="36"/>
  <c r="T41" i="36"/>
  <c r="S41" i="36"/>
  <c r="R41" i="36"/>
  <c r="U40" i="36"/>
  <c r="F40" i="36" s="1"/>
  <c r="T40" i="36"/>
  <c r="E40" i="36" s="1"/>
  <c r="S40" i="36"/>
  <c r="D40" i="36" s="1"/>
  <c r="R40" i="36"/>
  <c r="C40" i="36" s="1"/>
  <c r="F28" i="36"/>
  <c r="E28" i="36"/>
  <c r="D28" i="36"/>
  <c r="C28" i="36"/>
  <c r="F27" i="36"/>
  <c r="E27" i="36"/>
  <c r="D27" i="36"/>
  <c r="C27" i="36"/>
  <c r="E9" i="35"/>
  <c r="C9" i="35"/>
  <c r="E5" i="35"/>
  <c r="C47" i="35"/>
  <c r="J40" i="35"/>
  <c r="C40" i="35" s="1"/>
  <c r="J39" i="35"/>
  <c r="J38" i="35"/>
  <c r="C44" i="35"/>
  <c r="J37" i="35"/>
  <c r="C37" i="35" s="1"/>
  <c r="C47" i="34"/>
  <c r="J40" i="34"/>
  <c r="C40" i="34" s="1"/>
  <c r="J39" i="34"/>
  <c r="J38" i="34"/>
  <c r="J37" i="34"/>
  <c r="C37" i="34" s="1"/>
  <c r="H27" i="34"/>
  <c r="G27" i="34"/>
  <c r="D27" i="29"/>
  <c r="E27" i="29"/>
  <c r="E47" i="29"/>
  <c r="F47" i="29"/>
  <c r="E48" i="29"/>
  <c r="F48" i="29"/>
  <c r="E49" i="29"/>
  <c r="F49" i="29"/>
  <c r="AB40" i="29"/>
  <c r="E40" i="29" s="1"/>
  <c r="AC40" i="29"/>
  <c r="AB41" i="29"/>
  <c r="AC41" i="29"/>
  <c r="AB42" i="29"/>
  <c r="AC42" i="29"/>
  <c r="AB43" i="29"/>
  <c r="E43" i="29" s="1"/>
  <c r="AC43" i="29"/>
  <c r="AA43" i="29"/>
  <c r="D43" i="29" s="1"/>
  <c r="Z43" i="29"/>
  <c r="C43" i="29" s="1"/>
  <c r="D49" i="29"/>
  <c r="C49" i="29"/>
  <c r="AA42" i="29"/>
  <c r="Z42" i="29"/>
  <c r="D48" i="29"/>
  <c r="C48" i="29"/>
  <c r="AA41" i="29"/>
  <c r="Z41" i="29"/>
  <c r="D47" i="29"/>
  <c r="C47" i="29"/>
  <c r="AA40" i="29"/>
  <c r="G13" i="35" l="1"/>
  <c r="G14" i="35"/>
  <c r="G15" i="35"/>
  <c r="G16" i="35"/>
  <c r="G17" i="35"/>
  <c r="G18" i="35"/>
  <c r="G19" i="35"/>
  <c r="G20" i="35"/>
  <c r="G13" i="37"/>
  <c r="G14" i="37"/>
  <c r="G15" i="37"/>
  <c r="G16" i="37"/>
  <c r="G17" i="37"/>
  <c r="G18" i="37"/>
  <c r="G19" i="37"/>
  <c r="G20" i="37"/>
  <c r="G13" i="38"/>
  <c r="G14" i="38"/>
  <c r="G15" i="38"/>
  <c r="G16" i="38"/>
  <c r="G17" i="38"/>
  <c r="G18" i="38"/>
  <c r="G19" i="38"/>
  <c r="G20" i="38"/>
  <c r="G13" i="64"/>
  <c r="G14" i="64"/>
  <c r="G15" i="64"/>
  <c r="G16" i="64"/>
  <c r="G17" i="64"/>
  <c r="G18" i="64"/>
  <c r="G19" i="64"/>
  <c r="G20" i="64"/>
  <c r="H13" i="35"/>
  <c r="H14" i="35"/>
  <c r="H15" i="35"/>
  <c r="H16" i="35"/>
  <c r="H17" i="35"/>
  <c r="H18" i="35"/>
  <c r="H19" i="35"/>
  <c r="H20" i="35"/>
  <c r="H13" i="37"/>
  <c r="H14" i="37"/>
  <c r="H15" i="37"/>
  <c r="H16" i="37"/>
  <c r="H17" i="37"/>
  <c r="H18" i="37"/>
  <c r="H19" i="37"/>
  <c r="H20" i="37"/>
  <c r="H13" i="38"/>
  <c r="H14" i="38"/>
  <c r="H15" i="38"/>
  <c r="H16" i="38"/>
  <c r="H17" i="38"/>
  <c r="H18" i="38"/>
  <c r="H19" i="38"/>
  <c r="H20" i="38"/>
  <c r="H13" i="64"/>
  <c r="H14" i="64"/>
  <c r="H15" i="64"/>
  <c r="H16" i="64"/>
  <c r="H17" i="64"/>
  <c r="H18" i="64"/>
  <c r="H19" i="64"/>
  <c r="H20" i="64"/>
  <c r="M26" i="60"/>
  <c r="M21" i="60"/>
  <c r="M22" i="60"/>
  <c r="M23" i="60"/>
  <c r="M24" i="60"/>
  <c r="M25" i="60"/>
  <c r="L26" i="60"/>
  <c r="L21" i="60"/>
  <c r="L22" i="60"/>
  <c r="L23" i="60"/>
  <c r="L24" i="60"/>
  <c r="L25" i="60"/>
  <c r="D41" i="42"/>
  <c r="D42" i="42"/>
  <c r="C41" i="42"/>
  <c r="C42" i="42"/>
  <c r="C42" i="39"/>
  <c r="C41" i="39"/>
  <c r="C41" i="41"/>
  <c r="C42" i="41"/>
  <c r="H26" i="35"/>
  <c r="H21" i="35"/>
  <c r="H23" i="35"/>
  <c r="H25" i="35"/>
  <c r="H22" i="35"/>
  <c r="H24" i="35"/>
  <c r="G21" i="37"/>
  <c r="G23" i="37"/>
  <c r="G25" i="37"/>
  <c r="G22" i="37"/>
  <c r="G24" i="37"/>
  <c r="G26" i="37"/>
  <c r="G27" i="37"/>
  <c r="I26" i="59"/>
  <c r="I22" i="59"/>
  <c r="I24" i="59"/>
  <c r="I21" i="59"/>
  <c r="I23" i="59"/>
  <c r="I25" i="59"/>
  <c r="H25" i="64"/>
  <c r="H22" i="64"/>
  <c r="H24" i="64"/>
  <c r="H21" i="64"/>
  <c r="H23" i="64"/>
  <c r="H22" i="37"/>
  <c r="H24" i="37"/>
  <c r="H21" i="37"/>
  <c r="H23" i="37"/>
  <c r="H25" i="37"/>
  <c r="H26" i="37"/>
  <c r="H27" i="37"/>
  <c r="X26" i="29"/>
  <c r="X23" i="29"/>
  <c r="X24" i="29"/>
  <c r="X21" i="29"/>
  <c r="X25" i="29"/>
  <c r="X22" i="29"/>
  <c r="G22" i="38"/>
  <c r="G24" i="38"/>
  <c r="G21" i="38"/>
  <c r="G23" i="38"/>
  <c r="G25" i="38"/>
  <c r="G18" i="67"/>
  <c r="G13" i="67"/>
  <c r="G15" i="67"/>
  <c r="G17" i="67"/>
  <c r="G14" i="67"/>
  <c r="G16" i="67"/>
  <c r="G26" i="35"/>
  <c r="G22" i="35"/>
  <c r="G24" i="35"/>
  <c r="G21" i="35"/>
  <c r="G23" i="35"/>
  <c r="G25" i="35"/>
  <c r="H21" i="38"/>
  <c r="H23" i="38"/>
  <c r="H25" i="38"/>
  <c r="H22" i="38"/>
  <c r="H24" i="38"/>
  <c r="G25" i="64"/>
  <c r="G21" i="64"/>
  <c r="G23" i="64"/>
  <c r="G22" i="64"/>
  <c r="G24" i="64"/>
  <c r="H18" i="67"/>
  <c r="H13" i="67"/>
  <c r="H15" i="67"/>
  <c r="H17" i="67"/>
  <c r="H14" i="67"/>
  <c r="H16" i="67"/>
  <c r="D41" i="29"/>
  <c r="D42" i="29"/>
  <c r="E41" i="29"/>
  <c r="E42" i="29"/>
  <c r="D41" i="60"/>
  <c r="D42" i="60"/>
  <c r="C36" i="73"/>
  <c r="C35" i="73"/>
  <c r="C34" i="73"/>
  <c r="D34" i="73"/>
  <c r="D35" i="73"/>
  <c r="F35" i="73"/>
  <c r="F34" i="73"/>
  <c r="E35" i="73"/>
  <c r="E34" i="73"/>
  <c r="C34" i="69"/>
  <c r="C35" i="69"/>
  <c r="D34" i="69"/>
  <c r="D35" i="69"/>
  <c r="D34" i="68"/>
  <c r="D35" i="68"/>
  <c r="C34" i="68"/>
  <c r="C35" i="68"/>
  <c r="I21" i="65"/>
  <c r="I28" i="65"/>
  <c r="I23" i="65"/>
  <c r="I29" i="65"/>
  <c r="I20" i="65"/>
  <c r="I24" i="65"/>
  <c r="I27" i="65"/>
  <c r="I30" i="65"/>
  <c r="I19" i="65"/>
  <c r="I26" i="65"/>
  <c r="I22" i="65"/>
  <c r="I25" i="65"/>
  <c r="H20" i="65"/>
  <c r="H24" i="65"/>
  <c r="H27" i="65"/>
  <c r="H30" i="65"/>
  <c r="H26" i="65"/>
  <c r="H19" i="65"/>
  <c r="H28" i="65"/>
  <c r="H22" i="65"/>
  <c r="H23" i="65"/>
  <c r="H25" i="65"/>
  <c r="H29" i="65"/>
  <c r="H21" i="65"/>
  <c r="C35" i="65"/>
  <c r="C41" i="65"/>
  <c r="D41" i="65"/>
  <c r="D35" i="65"/>
  <c r="E35" i="65"/>
  <c r="E41" i="65"/>
  <c r="C35" i="49"/>
  <c r="C34" i="49"/>
  <c r="D35" i="49"/>
  <c r="D34" i="49"/>
  <c r="C35" i="46"/>
  <c r="C34" i="46"/>
  <c r="D35" i="46"/>
  <c r="D34" i="46"/>
  <c r="C35" i="45"/>
  <c r="C34" i="45"/>
  <c r="D34" i="45"/>
  <c r="D35" i="45"/>
  <c r="C35" i="44"/>
  <c r="C34" i="44"/>
  <c r="D35" i="44"/>
  <c r="D34" i="44"/>
  <c r="E34" i="44"/>
  <c r="E35" i="44"/>
  <c r="C42" i="63"/>
  <c r="C41" i="63"/>
  <c r="D41" i="63"/>
  <c r="D42" i="63"/>
  <c r="E41" i="63"/>
  <c r="E42" i="63"/>
  <c r="C42" i="58"/>
  <c r="C41" i="58"/>
  <c r="E42" i="39"/>
  <c r="E41" i="39"/>
  <c r="D42" i="39"/>
  <c r="D41" i="39"/>
  <c r="F42" i="36"/>
  <c r="F41" i="36"/>
  <c r="C42" i="36"/>
  <c r="C41" i="36"/>
  <c r="E42" i="36"/>
  <c r="E41" i="36"/>
  <c r="D41" i="36"/>
  <c r="D42" i="36"/>
  <c r="G26" i="38"/>
  <c r="H26" i="38"/>
  <c r="H30" i="40"/>
  <c r="H31" i="40"/>
  <c r="H30" i="56"/>
  <c r="H32" i="56"/>
  <c r="H31" i="56"/>
  <c r="I31" i="65"/>
  <c r="I32" i="65"/>
  <c r="K30" i="73"/>
  <c r="K31" i="73"/>
  <c r="K32" i="73"/>
  <c r="I30" i="44"/>
  <c r="I31" i="44"/>
  <c r="I32" i="44"/>
  <c r="G30" i="45"/>
  <c r="G32" i="45"/>
  <c r="G31" i="45"/>
  <c r="H30" i="49"/>
  <c r="H31" i="49"/>
  <c r="H32" i="49"/>
  <c r="G30" i="50"/>
  <c r="G32" i="50"/>
  <c r="G31" i="50"/>
  <c r="G30" i="51"/>
  <c r="G32" i="51"/>
  <c r="G31" i="51"/>
  <c r="G30" i="52"/>
  <c r="G32" i="52"/>
  <c r="G31" i="52"/>
  <c r="G30" i="67"/>
  <c r="G31" i="67"/>
  <c r="G32" i="67"/>
  <c r="G30" i="74"/>
  <c r="G31" i="74"/>
  <c r="G32" i="74"/>
  <c r="J38" i="41"/>
  <c r="J39" i="41"/>
  <c r="H30" i="44"/>
  <c r="H31" i="44"/>
  <c r="H32" i="44"/>
  <c r="H30" i="68"/>
  <c r="H32" i="68"/>
  <c r="H31" i="68"/>
  <c r="H30" i="45"/>
  <c r="H31" i="45"/>
  <c r="H32" i="45"/>
  <c r="H30" i="46"/>
  <c r="H32" i="46"/>
  <c r="H31" i="46"/>
  <c r="I30" i="49"/>
  <c r="I31" i="49"/>
  <c r="I32" i="49"/>
  <c r="H30" i="50"/>
  <c r="H32" i="50"/>
  <c r="H31" i="50"/>
  <c r="H30" i="51"/>
  <c r="H32" i="51"/>
  <c r="H31" i="51"/>
  <c r="H30" i="52"/>
  <c r="H31" i="52"/>
  <c r="H32" i="52"/>
  <c r="G30" i="53"/>
  <c r="G32" i="53"/>
  <c r="G31" i="53"/>
  <c r="G30" i="54"/>
  <c r="G32" i="54"/>
  <c r="G31" i="54"/>
  <c r="H30" i="67"/>
  <c r="H31" i="67"/>
  <c r="H32" i="67"/>
  <c r="H30" i="69"/>
  <c r="H31" i="69"/>
  <c r="H32" i="69"/>
  <c r="H30" i="74"/>
  <c r="H32" i="74"/>
  <c r="H31" i="74"/>
  <c r="H30" i="55"/>
  <c r="H32" i="55"/>
  <c r="H31" i="55"/>
  <c r="H30" i="57"/>
  <c r="H31" i="57"/>
  <c r="H32" i="57"/>
  <c r="K38" i="41"/>
  <c r="K39" i="41"/>
  <c r="G30" i="40"/>
  <c r="G31" i="40"/>
  <c r="I30" i="46"/>
  <c r="I31" i="46"/>
  <c r="I32" i="46"/>
  <c r="H30" i="53"/>
  <c r="H32" i="53"/>
  <c r="H31" i="53"/>
  <c r="H30" i="54"/>
  <c r="H31" i="54"/>
  <c r="H32" i="54"/>
  <c r="G30" i="55"/>
  <c r="G32" i="55"/>
  <c r="G31" i="55"/>
  <c r="G30" i="56"/>
  <c r="G32" i="56"/>
  <c r="G31" i="56"/>
  <c r="G30" i="57"/>
  <c r="G32" i="57"/>
  <c r="G31" i="57"/>
  <c r="H32" i="65"/>
  <c r="H31" i="65"/>
  <c r="G30" i="68"/>
  <c r="G31" i="68"/>
  <c r="G32" i="68"/>
  <c r="I30" i="69"/>
  <c r="I31" i="69"/>
  <c r="I32" i="69"/>
  <c r="J30" i="73"/>
  <c r="J31" i="73"/>
  <c r="J32" i="73"/>
  <c r="K38" i="42"/>
  <c r="K39" i="42"/>
  <c r="L38" i="42"/>
  <c r="L39" i="42"/>
  <c r="I38" i="61"/>
  <c r="I39" i="61"/>
  <c r="J38" i="61"/>
  <c r="J39" i="61"/>
  <c r="X38" i="29"/>
  <c r="X39" i="29"/>
  <c r="L38" i="60"/>
  <c r="L39" i="60"/>
  <c r="M38" i="60"/>
  <c r="M39" i="60"/>
  <c r="I38" i="59"/>
  <c r="I39" i="59"/>
  <c r="L38" i="58"/>
  <c r="L39" i="58"/>
  <c r="Q38" i="43"/>
  <c r="Q39" i="43"/>
  <c r="P38" i="43"/>
  <c r="P39" i="43"/>
  <c r="L38" i="39"/>
  <c r="L39" i="39"/>
  <c r="M38" i="39"/>
  <c r="M39" i="39"/>
  <c r="J38" i="62"/>
  <c r="J36" i="62"/>
  <c r="J35" i="62"/>
  <c r="J37" i="62"/>
  <c r="K38" i="62"/>
  <c r="K36" i="62"/>
  <c r="K35" i="62"/>
  <c r="K37" i="62"/>
  <c r="F36" i="73"/>
  <c r="G26" i="74"/>
  <c r="G28" i="74"/>
  <c r="G27" i="74"/>
  <c r="G29" i="74"/>
  <c r="H26" i="74"/>
  <c r="H28" i="74"/>
  <c r="H29" i="74"/>
  <c r="H27" i="74"/>
  <c r="J26" i="73"/>
  <c r="J28" i="73"/>
  <c r="J27" i="73"/>
  <c r="J29" i="73"/>
  <c r="K26" i="73"/>
  <c r="K28" i="73"/>
  <c r="K29" i="73"/>
  <c r="K27" i="73"/>
  <c r="I26" i="69"/>
  <c r="I28" i="69"/>
  <c r="I29" i="69"/>
  <c r="I27" i="69"/>
  <c r="H26" i="69"/>
  <c r="H28" i="69"/>
  <c r="H27" i="69"/>
  <c r="H29" i="69"/>
  <c r="H29" i="68"/>
  <c r="H26" i="68"/>
  <c r="H28" i="68"/>
  <c r="H27" i="68"/>
  <c r="G26" i="68"/>
  <c r="G28" i="68"/>
  <c r="G27" i="68"/>
  <c r="G29" i="68"/>
  <c r="G26" i="67"/>
  <c r="G28" i="67"/>
  <c r="G27" i="67"/>
  <c r="G29" i="67"/>
  <c r="H26" i="67"/>
  <c r="H28" i="67"/>
  <c r="H29" i="67"/>
  <c r="H27" i="67"/>
  <c r="H26" i="57"/>
  <c r="H28" i="57"/>
  <c r="H29" i="57"/>
  <c r="H27" i="57"/>
  <c r="G26" i="57"/>
  <c r="G28" i="57"/>
  <c r="G27" i="57"/>
  <c r="G29" i="57"/>
  <c r="H27" i="56"/>
  <c r="H26" i="56"/>
  <c r="H28" i="56"/>
  <c r="H29" i="56"/>
  <c r="G26" i="56"/>
  <c r="G28" i="56"/>
  <c r="G29" i="56"/>
  <c r="G27" i="56"/>
  <c r="H29" i="55"/>
  <c r="H26" i="55"/>
  <c r="H28" i="55"/>
  <c r="H27" i="55"/>
  <c r="G26" i="55"/>
  <c r="G28" i="55"/>
  <c r="G27" i="55"/>
  <c r="G29" i="55"/>
  <c r="G26" i="54"/>
  <c r="G28" i="54"/>
  <c r="G27" i="54"/>
  <c r="G29" i="54"/>
  <c r="H26" i="54"/>
  <c r="H28" i="54"/>
  <c r="H29" i="54"/>
  <c r="H27" i="54"/>
  <c r="G26" i="53"/>
  <c r="G28" i="53"/>
  <c r="G27" i="53"/>
  <c r="G29" i="53"/>
  <c r="H29" i="53"/>
  <c r="H26" i="53"/>
  <c r="H28" i="53"/>
  <c r="H27" i="53"/>
  <c r="G27" i="52"/>
  <c r="G29" i="52"/>
  <c r="G26" i="52"/>
  <c r="G28" i="52"/>
  <c r="H27" i="52"/>
  <c r="H29" i="52"/>
  <c r="H26" i="52"/>
  <c r="H28" i="52"/>
  <c r="G26" i="51"/>
  <c r="G28" i="51"/>
  <c r="G27" i="51"/>
  <c r="G29" i="51"/>
  <c r="H26" i="51"/>
  <c r="H28" i="51"/>
  <c r="H29" i="51"/>
  <c r="H27" i="51"/>
  <c r="G26" i="50"/>
  <c r="G28" i="50"/>
  <c r="G29" i="50"/>
  <c r="G27" i="50"/>
  <c r="H27" i="50"/>
  <c r="H26" i="50"/>
  <c r="H28" i="50"/>
  <c r="H29" i="50"/>
  <c r="H27" i="49"/>
  <c r="H29" i="49"/>
  <c r="H26" i="49"/>
  <c r="H28" i="49"/>
  <c r="I27" i="49"/>
  <c r="I29" i="49"/>
  <c r="I26" i="49"/>
  <c r="I28" i="49"/>
  <c r="H26" i="46"/>
  <c r="H28" i="46"/>
  <c r="H27" i="46"/>
  <c r="H29" i="46"/>
  <c r="I26" i="46"/>
  <c r="I28" i="46"/>
  <c r="I29" i="46"/>
  <c r="I27" i="46"/>
  <c r="G27" i="45"/>
  <c r="G29" i="45"/>
  <c r="G26" i="45"/>
  <c r="G28" i="45"/>
  <c r="H27" i="45"/>
  <c r="H29" i="45"/>
  <c r="H26" i="45"/>
  <c r="H28" i="45"/>
  <c r="I29" i="44"/>
  <c r="I26" i="44"/>
  <c r="I28" i="44"/>
  <c r="I27" i="44"/>
  <c r="H26" i="44"/>
  <c r="H28" i="44"/>
  <c r="H27" i="44"/>
  <c r="H29" i="44"/>
  <c r="H28" i="40"/>
  <c r="H27" i="40"/>
  <c r="H29" i="40"/>
  <c r="G27" i="40"/>
  <c r="G29" i="40"/>
  <c r="G28" i="40"/>
  <c r="J35" i="61"/>
  <c r="J37" i="61"/>
  <c r="J36" i="61"/>
  <c r="I35" i="61"/>
  <c r="I37" i="61"/>
  <c r="I36" i="61"/>
  <c r="X35" i="29"/>
  <c r="X37" i="29"/>
  <c r="X36" i="29"/>
  <c r="L35" i="60"/>
  <c r="L37" i="60"/>
  <c r="L36" i="60"/>
  <c r="M35" i="60"/>
  <c r="M37" i="60"/>
  <c r="M36" i="60"/>
  <c r="I35" i="59"/>
  <c r="I37" i="59"/>
  <c r="I36" i="59"/>
  <c r="L35" i="58"/>
  <c r="L37" i="58"/>
  <c r="L36" i="58"/>
  <c r="Q36" i="43"/>
  <c r="Q35" i="43"/>
  <c r="Q37" i="43"/>
  <c r="P35" i="43"/>
  <c r="P37" i="43"/>
  <c r="P36" i="43"/>
  <c r="L35" i="42"/>
  <c r="L37" i="42"/>
  <c r="L36" i="42"/>
  <c r="K35" i="42"/>
  <c r="K37" i="42"/>
  <c r="K36" i="42"/>
  <c r="M36" i="39"/>
  <c r="M35" i="39"/>
  <c r="M37" i="39"/>
  <c r="L35" i="39"/>
  <c r="L37" i="39"/>
  <c r="L36" i="39"/>
  <c r="O35" i="36"/>
  <c r="O37" i="36"/>
  <c r="O36" i="36"/>
  <c r="P35" i="36"/>
  <c r="P37" i="36"/>
  <c r="P36" i="36"/>
  <c r="J35" i="41"/>
  <c r="J37" i="41"/>
  <c r="J36" i="41"/>
  <c r="K36" i="41"/>
  <c r="K35" i="41"/>
  <c r="K37" i="41"/>
  <c r="L37" i="65"/>
  <c r="D37" i="65" s="1"/>
  <c r="O37" i="73"/>
  <c r="E37" i="73" s="1"/>
  <c r="M37" i="65"/>
  <c r="E37" i="65" s="1"/>
  <c r="K37" i="65"/>
  <c r="C37" i="65" s="1"/>
  <c r="K37" i="44"/>
  <c r="C37" i="44" s="1"/>
  <c r="D36" i="73"/>
  <c r="J37" i="50"/>
  <c r="C37" i="50" s="1"/>
  <c r="Z44" i="29"/>
  <c r="C44" i="29" s="1"/>
  <c r="M28" i="39"/>
  <c r="M29" i="39"/>
  <c r="M31" i="39"/>
  <c r="M33" i="39"/>
  <c r="M30" i="39"/>
  <c r="M34" i="39"/>
  <c r="M32" i="39"/>
  <c r="G22" i="45"/>
  <c r="G24" i="45"/>
  <c r="G21" i="45"/>
  <c r="G23" i="45"/>
  <c r="G25" i="45"/>
  <c r="G28" i="66"/>
  <c r="G31" i="66"/>
  <c r="G30" i="66"/>
  <c r="G32" i="66"/>
  <c r="G29" i="66"/>
  <c r="G19" i="45"/>
  <c r="G29" i="38"/>
  <c r="G31" i="38"/>
  <c r="G30" i="38"/>
  <c r="G32" i="38"/>
  <c r="H21" i="45"/>
  <c r="H23" i="45"/>
  <c r="H25" i="45"/>
  <c r="H22" i="45"/>
  <c r="H24" i="45"/>
  <c r="G29" i="48"/>
  <c r="G31" i="48"/>
  <c r="G30" i="48"/>
  <c r="G32" i="48"/>
  <c r="G21" i="54"/>
  <c r="G23" i="54"/>
  <c r="G25" i="54"/>
  <c r="G22" i="54"/>
  <c r="G24" i="54"/>
  <c r="G25" i="55"/>
  <c r="G22" i="55"/>
  <c r="G24" i="55"/>
  <c r="G21" i="55"/>
  <c r="G23" i="55"/>
  <c r="H27" i="64"/>
  <c r="H28" i="64"/>
  <c r="H30" i="64"/>
  <c r="H32" i="64"/>
  <c r="H29" i="64"/>
  <c r="H31" i="64"/>
  <c r="H28" i="66"/>
  <c r="H29" i="66"/>
  <c r="H31" i="66"/>
  <c r="H30" i="66"/>
  <c r="H32" i="66"/>
  <c r="H20" i="67"/>
  <c r="H25" i="67"/>
  <c r="H22" i="67"/>
  <c r="H24" i="67"/>
  <c r="H21" i="67"/>
  <c r="H23" i="67"/>
  <c r="G29" i="64"/>
  <c r="G31" i="64"/>
  <c r="G28" i="64"/>
  <c r="G30" i="64"/>
  <c r="G32" i="64"/>
  <c r="G22" i="67"/>
  <c r="G24" i="67"/>
  <c r="G21" i="67"/>
  <c r="G23" i="67"/>
  <c r="G25" i="67"/>
  <c r="H22" i="68"/>
  <c r="H24" i="68"/>
  <c r="H21" i="68"/>
  <c r="H23" i="68"/>
  <c r="H25" i="68"/>
  <c r="H32" i="71"/>
  <c r="G30" i="35"/>
  <c r="G32" i="35"/>
  <c r="G31" i="35"/>
  <c r="G29" i="35"/>
  <c r="H29" i="38"/>
  <c r="H31" i="38"/>
  <c r="H30" i="38"/>
  <c r="H32" i="38"/>
  <c r="H20" i="44"/>
  <c r="H22" i="44"/>
  <c r="H24" i="44"/>
  <c r="H25" i="44"/>
  <c r="H21" i="44"/>
  <c r="H23" i="44"/>
  <c r="H29" i="48"/>
  <c r="H31" i="48"/>
  <c r="H30" i="48"/>
  <c r="H32" i="48"/>
  <c r="H22" i="54"/>
  <c r="H21" i="54"/>
  <c r="H23" i="54"/>
  <c r="H25" i="54"/>
  <c r="H24" i="54"/>
  <c r="H21" i="55"/>
  <c r="H23" i="55"/>
  <c r="H25" i="55"/>
  <c r="H22" i="55"/>
  <c r="H24" i="55"/>
  <c r="G32" i="72"/>
  <c r="G29" i="72"/>
  <c r="G31" i="72"/>
  <c r="G30" i="72"/>
  <c r="H30" i="37"/>
  <c r="H32" i="37"/>
  <c r="H29" i="37"/>
  <c r="H31" i="37"/>
  <c r="H28" i="35"/>
  <c r="H29" i="35"/>
  <c r="H31" i="35"/>
  <c r="H30" i="35"/>
  <c r="H32" i="35"/>
  <c r="G29" i="37"/>
  <c r="G31" i="37"/>
  <c r="G30" i="37"/>
  <c r="G32" i="37"/>
  <c r="L29" i="39"/>
  <c r="L31" i="39"/>
  <c r="L33" i="39"/>
  <c r="L30" i="39"/>
  <c r="L32" i="39"/>
  <c r="L34" i="39"/>
  <c r="I20" i="44"/>
  <c r="I21" i="44"/>
  <c r="I23" i="44"/>
  <c r="I25" i="44"/>
  <c r="I22" i="44"/>
  <c r="I24" i="44"/>
  <c r="D33" i="65"/>
  <c r="G24" i="68"/>
  <c r="G21" i="68"/>
  <c r="G23" i="68"/>
  <c r="G25" i="68"/>
  <c r="G22" i="68"/>
  <c r="G32" i="71"/>
  <c r="H30" i="72"/>
  <c r="H32" i="72"/>
  <c r="H29" i="72"/>
  <c r="H31" i="72"/>
  <c r="N44" i="42"/>
  <c r="C44" i="42" s="1"/>
  <c r="J41" i="64"/>
  <c r="C41" i="64" s="1"/>
  <c r="G21" i="74"/>
  <c r="G22" i="74"/>
  <c r="G23" i="74"/>
  <c r="G24" i="74"/>
  <c r="G25" i="74"/>
  <c r="H21" i="74"/>
  <c r="H22" i="74"/>
  <c r="H23" i="74"/>
  <c r="H24" i="74"/>
  <c r="H25" i="74"/>
  <c r="K20" i="73"/>
  <c r="K21" i="73"/>
  <c r="K22" i="73"/>
  <c r="K23" i="73"/>
  <c r="K24" i="73"/>
  <c r="K25" i="73"/>
  <c r="J20" i="73"/>
  <c r="J21" i="73"/>
  <c r="J22" i="73"/>
  <c r="J23" i="73"/>
  <c r="J24" i="73"/>
  <c r="J25" i="73"/>
  <c r="I20" i="69"/>
  <c r="I21" i="69"/>
  <c r="I22" i="69"/>
  <c r="I23" i="69"/>
  <c r="I24" i="69"/>
  <c r="I25" i="69"/>
  <c r="H21" i="69"/>
  <c r="H22" i="69"/>
  <c r="H23" i="69"/>
  <c r="H24" i="69"/>
  <c r="H25" i="69"/>
  <c r="H19" i="57"/>
  <c r="H21" i="57"/>
  <c r="H22" i="57"/>
  <c r="H23" i="57"/>
  <c r="H24" i="57"/>
  <c r="H25" i="57"/>
  <c r="G21" i="57"/>
  <c r="G22" i="57"/>
  <c r="G23" i="57"/>
  <c r="G24" i="57"/>
  <c r="G25" i="57"/>
  <c r="G21" i="56"/>
  <c r="G22" i="56"/>
  <c r="G23" i="56"/>
  <c r="G24" i="56"/>
  <c r="G25" i="56"/>
  <c r="H20" i="56"/>
  <c r="H21" i="56"/>
  <c r="H22" i="56"/>
  <c r="H23" i="56"/>
  <c r="H24" i="56"/>
  <c r="H25" i="56"/>
  <c r="G19" i="53"/>
  <c r="G21" i="53"/>
  <c r="G22" i="53"/>
  <c r="G23" i="53"/>
  <c r="G24" i="53"/>
  <c r="G25" i="53"/>
  <c r="H21" i="53"/>
  <c r="H22" i="53"/>
  <c r="H23" i="53"/>
  <c r="H24" i="53"/>
  <c r="H25" i="53"/>
  <c r="H21" i="52"/>
  <c r="H22" i="52"/>
  <c r="H23" i="52"/>
  <c r="H24" i="52"/>
  <c r="H25" i="52"/>
  <c r="G21" i="52"/>
  <c r="G22" i="52"/>
  <c r="G23" i="52"/>
  <c r="G24" i="52"/>
  <c r="G25" i="52"/>
  <c r="H21" i="51"/>
  <c r="H22" i="51"/>
  <c r="H23" i="51"/>
  <c r="H24" i="51"/>
  <c r="H25" i="51"/>
  <c r="G21" i="51"/>
  <c r="G22" i="51"/>
  <c r="G23" i="51"/>
  <c r="G24" i="51"/>
  <c r="G25" i="51"/>
  <c r="H21" i="50"/>
  <c r="H22" i="50"/>
  <c r="H23" i="50"/>
  <c r="H24" i="50"/>
  <c r="H25" i="50"/>
  <c r="G19" i="50"/>
  <c r="G21" i="50"/>
  <c r="G22" i="50"/>
  <c r="G23" i="50"/>
  <c r="G24" i="50"/>
  <c r="G25" i="50"/>
  <c r="I19" i="49"/>
  <c r="I21" i="49"/>
  <c r="I22" i="49"/>
  <c r="I23" i="49"/>
  <c r="I24" i="49"/>
  <c r="I25" i="49"/>
  <c r="H19" i="49"/>
  <c r="H21" i="49"/>
  <c r="H22" i="49"/>
  <c r="H23" i="49"/>
  <c r="H24" i="49"/>
  <c r="H25" i="49"/>
  <c r="I21" i="46"/>
  <c r="I22" i="46"/>
  <c r="I23" i="46"/>
  <c r="I24" i="46"/>
  <c r="I25" i="46"/>
  <c r="H21" i="46"/>
  <c r="H22" i="46"/>
  <c r="H23" i="46"/>
  <c r="H24" i="46"/>
  <c r="H25" i="46"/>
  <c r="H21" i="40"/>
  <c r="H22" i="40"/>
  <c r="H23" i="40"/>
  <c r="H24" i="40"/>
  <c r="H25" i="40"/>
  <c r="H26" i="40"/>
  <c r="G19" i="40"/>
  <c r="G21" i="40"/>
  <c r="G22" i="40"/>
  <c r="G23" i="40"/>
  <c r="G24" i="40"/>
  <c r="G25" i="40"/>
  <c r="G26" i="40"/>
  <c r="J28" i="62"/>
  <c r="J29" i="62"/>
  <c r="J30" i="62"/>
  <c r="J31" i="62"/>
  <c r="J32" i="62"/>
  <c r="J33" i="62"/>
  <c r="J34" i="62"/>
  <c r="K29" i="62"/>
  <c r="K30" i="62"/>
  <c r="K31" i="62"/>
  <c r="K32" i="62"/>
  <c r="K33" i="62"/>
  <c r="K34" i="62"/>
  <c r="I29" i="61"/>
  <c r="I30" i="61"/>
  <c r="I31" i="61"/>
  <c r="I32" i="61"/>
  <c r="I33" i="61"/>
  <c r="I34" i="61"/>
  <c r="J29" i="61"/>
  <c r="J30" i="61"/>
  <c r="J31" i="61"/>
  <c r="J32" i="61"/>
  <c r="J33" i="61"/>
  <c r="J34" i="61"/>
  <c r="X29" i="29"/>
  <c r="X30" i="29"/>
  <c r="X31" i="29"/>
  <c r="X32" i="29"/>
  <c r="X33" i="29"/>
  <c r="X34" i="29"/>
  <c r="L27" i="60"/>
  <c r="L29" i="60"/>
  <c r="L30" i="60"/>
  <c r="L31" i="60"/>
  <c r="L32" i="60"/>
  <c r="L33" i="60"/>
  <c r="L34" i="60"/>
  <c r="M29" i="60"/>
  <c r="M30" i="60"/>
  <c r="M31" i="60"/>
  <c r="M32" i="60"/>
  <c r="M33" i="60"/>
  <c r="M34" i="60"/>
  <c r="I29" i="59"/>
  <c r="I30" i="59"/>
  <c r="I31" i="59"/>
  <c r="I32" i="59"/>
  <c r="I33" i="59"/>
  <c r="I34" i="59"/>
  <c r="L29" i="58"/>
  <c r="L30" i="58"/>
  <c r="L31" i="58"/>
  <c r="L32" i="58"/>
  <c r="L33" i="58"/>
  <c r="L34" i="58"/>
  <c r="P29" i="43"/>
  <c r="P30" i="43"/>
  <c r="P31" i="43"/>
  <c r="P32" i="43"/>
  <c r="P33" i="43"/>
  <c r="P34" i="43"/>
  <c r="P27" i="43"/>
  <c r="Q29" i="43"/>
  <c r="Q30" i="43"/>
  <c r="Q31" i="43"/>
  <c r="Q32" i="43"/>
  <c r="Q33" i="43"/>
  <c r="Q34" i="43"/>
  <c r="K29" i="42"/>
  <c r="K30" i="42"/>
  <c r="K31" i="42"/>
  <c r="K32" i="42"/>
  <c r="K33" i="42"/>
  <c r="K34" i="42"/>
  <c r="L28" i="42"/>
  <c r="L29" i="42"/>
  <c r="L30" i="42"/>
  <c r="L31" i="42"/>
  <c r="L32" i="42"/>
  <c r="L33" i="42"/>
  <c r="L34" i="42"/>
  <c r="O29" i="36"/>
  <c r="O30" i="36"/>
  <c r="O31" i="36"/>
  <c r="O32" i="36"/>
  <c r="O33" i="36"/>
  <c r="O34" i="36"/>
  <c r="P27" i="36"/>
  <c r="P29" i="36"/>
  <c r="P30" i="36"/>
  <c r="P31" i="36"/>
  <c r="P32" i="36"/>
  <c r="P33" i="36"/>
  <c r="P34" i="36"/>
  <c r="J29" i="41"/>
  <c r="J30" i="41"/>
  <c r="J31" i="41"/>
  <c r="J32" i="41"/>
  <c r="J33" i="41"/>
  <c r="J34" i="41"/>
  <c r="K29" i="41"/>
  <c r="K30" i="41"/>
  <c r="K31" i="41"/>
  <c r="K32" i="41"/>
  <c r="K33" i="41"/>
  <c r="K34" i="41"/>
  <c r="J37" i="54"/>
  <c r="C37" i="54" s="1"/>
  <c r="L37" i="46"/>
  <c r="D37" i="46" s="1"/>
  <c r="Q28" i="43"/>
  <c r="Q44" i="39"/>
  <c r="E44" i="39" s="1"/>
  <c r="M44" i="41"/>
  <c r="C44" i="41" s="1"/>
  <c r="H27" i="35"/>
  <c r="C37" i="70"/>
  <c r="J41" i="70"/>
  <c r="C41" i="70" s="1"/>
  <c r="C33" i="53"/>
  <c r="J37" i="53"/>
  <c r="C37" i="53" s="1"/>
  <c r="L37" i="49"/>
  <c r="D37" i="49" s="1"/>
  <c r="L37" i="44"/>
  <c r="D37" i="44" s="1"/>
  <c r="E33" i="73"/>
  <c r="J37" i="57"/>
  <c r="C37" i="57" s="1"/>
  <c r="D33" i="46"/>
  <c r="C43" i="40"/>
  <c r="C39" i="40"/>
  <c r="C40" i="63"/>
  <c r="W44" i="63"/>
  <c r="C44" i="63" s="1"/>
  <c r="AA44" i="29"/>
  <c r="D44" i="29" s="1"/>
  <c r="D40" i="29"/>
  <c r="C51" i="41"/>
  <c r="C47" i="41"/>
  <c r="L44" i="59"/>
  <c r="C44" i="59" s="1"/>
  <c r="J37" i="56"/>
  <c r="C37" i="56" s="1"/>
  <c r="F40" i="43"/>
  <c r="D43" i="43"/>
  <c r="F43" i="43"/>
  <c r="C51" i="42"/>
  <c r="D51" i="42"/>
  <c r="D47" i="42"/>
  <c r="P44" i="39"/>
  <c r="D44" i="39" s="1"/>
  <c r="C48" i="35"/>
  <c r="J19" i="73"/>
  <c r="C33" i="67"/>
  <c r="C44" i="49"/>
  <c r="C40" i="49"/>
  <c r="C48" i="48"/>
  <c r="C44" i="46"/>
  <c r="D44" i="46"/>
  <c r="D44" i="44"/>
  <c r="D40" i="44"/>
  <c r="C44" i="44"/>
  <c r="C40" i="44"/>
  <c r="E44" i="44"/>
  <c r="E40" i="44"/>
  <c r="C48" i="38"/>
  <c r="C44" i="38"/>
  <c r="C48" i="37"/>
  <c r="C44" i="37"/>
  <c r="C48" i="34"/>
  <c r="C44" i="34"/>
  <c r="C33" i="50"/>
  <c r="M44" i="62"/>
  <c r="C44" i="62" s="1"/>
  <c r="K37" i="45"/>
  <c r="D37" i="45" s="1"/>
  <c r="C41" i="71"/>
  <c r="K37" i="68"/>
  <c r="D37" i="68" s="1"/>
  <c r="Z44" i="63"/>
  <c r="Y44" i="63"/>
  <c r="E44" i="63" s="1"/>
  <c r="D33" i="45"/>
  <c r="T44" i="43"/>
  <c r="K37" i="54"/>
  <c r="D37" i="54" s="1"/>
  <c r="J41" i="48"/>
  <c r="C41" i="48" s="1"/>
  <c r="H20" i="74"/>
  <c r="G20" i="74"/>
  <c r="H27" i="72"/>
  <c r="H28" i="72"/>
  <c r="G28" i="72"/>
  <c r="H19" i="69"/>
  <c r="H20" i="69"/>
  <c r="H20" i="68"/>
  <c r="G20" i="68"/>
  <c r="G19" i="67"/>
  <c r="G20" i="67"/>
  <c r="G27" i="66"/>
  <c r="H27" i="66"/>
  <c r="E33" i="65"/>
  <c r="G27" i="64"/>
  <c r="J27" i="62"/>
  <c r="K28" i="62"/>
  <c r="I28" i="61"/>
  <c r="J28" i="61"/>
  <c r="X27" i="29"/>
  <c r="X28" i="29"/>
  <c r="M27" i="60"/>
  <c r="M28" i="60"/>
  <c r="L28" i="60"/>
  <c r="I28" i="59"/>
  <c r="K28" i="58"/>
  <c r="L28" i="58"/>
  <c r="L27" i="58"/>
  <c r="H20" i="57"/>
  <c r="G20" i="57"/>
  <c r="G20" i="56"/>
  <c r="G19" i="56"/>
  <c r="G20" i="55"/>
  <c r="H20" i="55"/>
  <c r="H19" i="55"/>
  <c r="G19" i="55"/>
  <c r="G20" i="54"/>
  <c r="H20" i="54"/>
  <c r="H20" i="53"/>
  <c r="G20" i="53"/>
  <c r="G20" i="52"/>
  <c r="H20" i="52"/>
  <c r="G20" i="51"/>
  <c r="H20" i="51"/>
  <c r="H19" i="51"/>
  <c r="G20" i="50"/>
  <c r="H20" i="50"/>
  <c r="H20" i="49"/>
  <c r="I20" i="49"/>
  <c r="H28" i="48"/>
  <c r="G28" i="48"/>
  <c r="I20" i="46"/>
  <c r="H20" i="46"/>
  <c r="G20" i="45"/>
  <c r="H20" i="45"/>
  <c r="I19" i="44"/>
  <c r="Q27" i="43"/>
  <c r="L27" i="42"/>
  <c r="K27" i="42"/>
  <c r="K28" i="42"/>
  <c r="K28" i="41"/>
  <c r="K27" i="41"/>
  <c r="J28" i="41"/>
  <c r="G20" i="40"/>
  <c r="H19" i="40"/>
  <c r="H20" i="40"/>
  <c r="H28" i="38"/>
  <c r="G28" i="38"/>
  <c r="H28" i="37"/>
  <c r="G28" i="37"/>
  <c r="G28" i="35"/>
  <c r="H19" i="44"/>
  <c r="I19" i="46"/>
  <c r="H19" i="50"/>
  <c r="G19" i="57"/>
  <c r="G26" i="64"/>
  <c r="O28" i="36"/>
  <c r="H19" i="74"/>
  <c r="C33" i="65"/>
  <c r="N44" i="58"/>
  <c r="C44" i="58" s="1"/>
  <c r="D33" i="54"/>
  <c r="J37" i="52"/>
  <c r="C37" i="52" s="1"/>
  <c r="J37" i="51"/>
  <c r="C37" i="51" s="1"/>
  <c r="D33" i="49"/>
  <c r="J37" i="45"/>
  <c r="C37" i="45" s="1"/>
  <c r="C33" i="44"/>
  <c r="C40" i="42"/>
  <c r="R44" i="36"/>
  <c r="C44" i="36" s="1"/>
  <c r="J41" i="35"/>
  <c r="C41" i="35" s="1"/>
  <c r="H27" i="38"/>
  <c r="M27" i="39"/>
  <c r="H19" i="45"/>
  <c r="H19" i="53"/>
  <c r="K27" i="62"/>
  <c r="H19" i="68"/>
  <c r="J27" i="41"/>
  <c r="P28" i="43"/>
  <c r="H19" i="46"/>
  <c r="G19" i="51"/>
  <c r="K27" i="58"/>
  <c r="I27" i="61"/>
  <c r="G27" i="35"/>
  <c r="G27" i="72"/>
  <c r="G19" i="74"/>
  <c r="G19" i="68"/>
  <c r="M37" i="44"/>
  <c r="E37" i="44" s="1"/>
  <c r="D33" i="44"/>
  <c r="O44" i="42"/>
  <c r="D44" i="42" s="1"/>
  <c r="J36" i="40"/>
  <c r="C36" i="40" s="1"/>
  <c r="J41" i="38"/>
  <c r="C41" i="38" s="1"/>
  <c r="S44" i="36"/>
  <c r="D44" i="36" s="1"/>
  <c r="C37" i="74"/>
  <c r="F33" i="73"/>
  <c r="C33" i="73"/>
  <c r="D33" i="69"/>
  <c r="C33" i="69"/>
  <c r="J41" i="66"/>
  <c r="C41" i="66" s="1"/>
  <c r="V44" i="43"/>
  <c r="S44" i="43"/>
  <c r="C44" i="43" s="1"/>
  <c r="P44" i="60"/>
  <c r="D44" i="60" s="1"/>
  <c r="U44" i="43"/>
  <c r="E44" i="43" s="1"/>
  <c r="D40" i="39"/>
  <c r="O44" i="39"/>
  <c r="C44" i="39" s="1"/>
  <c r="K37" i="46"/>
  <c r="C37" i="46" s="1"/>
  <c r="C33" i="46"/>
  <c r="H19" i="56"/>
  <c r="J27" i="61"/>
  <c r="J37" i="68"/>
  <c r="C37" i="68" s="1"/>
  <c r="C33" i="68"/>
  <c r="I19" i="69"/>
  <c r="J41" i="34"/>
  <c r="C41" i="34" s="1"/>
  <c r="T44" i="36"/>
  <c r="E44" i="36" s="1"/>
  <c r="U44" i="36"/>
  <c r="F44" i="36" s="1"/>
  <c r="J41" i="37"/>
  <c r="C41" i="37" s="1"/>
  <c r="L28" i="39"/>
  <c r="G27" i="48"/>
  <c r="G19" i="52"/>
  <c r="G19" i="54"/>
  <c r="I27" i="59"/>
  <c r="P28" i="36"/>
  <c r="O27" i="36"/>
  <c r="L44" i="61"/>
  <c r="C44" i="61" s="1"/>
  <c r="X44" i="63"/>
  <c r="D44" i="63" s="1"/>
  <c r="AC44" i="29"/>
  <c r="AB44" i="29"/>
  <c r="E44" i="29" s="1"/>
  <c r="G27" i="38"/>
  <c r="D40" i="42"/>
  <c r="H27" i="48"/>
  <c r="K37" i="49"/>
  <c r="C37" i="49" s="1"/>
  <c r="H19" i="52"/>
  <c r="H19" i="54"/>
  <c r="J37" i="55"/>
  <c r="C37" i="55" s="1"/>
  <c r="O44" i="60"/>
  <c r="C44" i="60" s="1"/>
  <c r="H19" i="67"/>
  <c r="K19" i="73"/>
  <c r="D33" i="73"/>
  <c r="H26" i="64"/>
  <c r="C37" i="72"/>
  <c r="C41" i="72"/>
  <c r="F44" i="43" l="1"/>
  <c r="D44" i="43"/>
</calcChain>
</file>

<file path=xl/sharedStrings.xml><?xml version="1.0" encoding="utf-8"?>
<sst xmlns="http://schemas.openxmlformats.org/spreadsheetml/2006/main" count="2310" uniqueCount="391">
  <si>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</si>
  <si>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</si>
  <si>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</si>
  <si>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</si>
  <si>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</si>
  <si>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</si>
  <si>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</si>
  <si>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</si>
  <si>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</si>
  <si>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</si>
  <si>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</si>
  <si>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</si>
  <si>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</si>
  <si>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</si>
  <si>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</si>
  <si>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</si>
  <si>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</si>
  <si>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</si>
  <si>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</si>
  <si>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</si>
  <si>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</si>
  <si>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</si>
  <si>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</si>
  <si>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</si>
  <si>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</si>
  <si>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</si>
  <si>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</si>
  <si>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Đặt đĩa thạch
</t>
    </r>
    <r>
      <rPr>
        <i/>
        <sz val="10"/>
        <rFont val="Arial"/>
        <family val="2"/>
        <charset val="163"/>
      </rPr>
      <t>Settle plates</t>
    </r>
  </si>
  <si>
    <r>
      <t xml:space="preserve">Hàng tháng
</t>
    </r>
    <r>
      <rPr>
        <i/>
        <sz val="10"/>
        <rFont val="Arial"/>
        <family val="2"/>
        <charset val="163"/>
      </rPr>
      <t>Monthly</t>
    </r>
  </si>
  <si>
    <t>D</t>
  </si>
  <si>
    <t>LAF 1</t>
  </si>
  <si>
    <t>Active pass box 2</t>
  </si>
  <si>
    <r>
      <t xml:space="preserve">Người kiểm tra/ Ngày:
</t>
    </r>
    <r>
      <rPr>
        <i/>
        <sz val="10"/>
        <rFont val="Arial"/>
        <family val="2"/>
        <charset val="163"/>
      </rPr>
      <t>Checked by/ Date</t>
    </r>
  </si>
  <si>
    <r>
      <t xml:space="preserve">Phòng chuẩn bị 2
</t>
    </r>
    <r>
      <rPr>
        <i/>
        <sz val="10"/>
        <rFont val="Arial"/>
        <family val="2"/>
        <charset val="163"/>
      </rPr>
      <t>Preparation room 2</t>
    </r>
  </si>
  <si>
    <t>LAF 6</t>
  </si>
  <si>
    <t>Air shower 1</t>
  </si>
  <si>
    <r>
      <t xml:space="preserve">Phòng rửa dụng cụ 1
</t>
    </r>
    <r>
      <rPr>
        <i/>
        <sz val="10"/>
        <rFont val="Arial"/>
        <family val="2"/>
        <charset val="163"/>
      </rPr>
      <t>Washing room 1</t>
    </r>
  </si>
  <si>
    <r>
      <t xml:space="preserve">Phòng bảo quản 1
</t>
    </r>
    <r>
      <rPr>
        <i/>
        <sz val="10"/>
        <rFont val="Arial"/>
        <family val="2"/>
        <charset val="163"/>
      </rPr>
      <t>Auxiliary room 1</t>
    </r>
  </si>
  <si>
    <r>
      <t xml:space="preserve">Phòng đệm 2
</t>
    </r>
    <r>
      <rPr>
        <i/>
        <sz val="10"/>
        <rFont val="Arial"/>
        <family val="2"/>
        <charset val="163"/>
      </rPr>
      <t>Buffer room 2</t>
    </r>
  </si>
  <si>
    <r>
      <t xml:space="preserve">Airlock chai lọ
</t>
    </r>
    <r>
      <rPr>
        <i/>
        <sz val="10"/>
        <rFont val="Arial"/>
        <family val="2"/>
        <charset val="163"/>
      </rPr>
      <t>Vial airlock</t>
    </r>
  </si>
  <si>
    <r>
      <t xml:space="preserve">Phòng rửa &amp; khử chí nhiệt tố chai lọ
</t>
    </r>
    <r>
      <rPr>
        <i/>
        <sz val="10"/>
        <rFont val="Arial"/>
        <family val="2"/>
        <charset val="163"/>
      </rPr>
      <t>Vial washing &amp; depyrogenation room</t>
    </r>
  </si>
  <si>
    <r>
      <t xml:space="preserve">Airlock nguyên vật liệu 2
</t>
    </r>
    <r>
      <rPr>
        <i/>
        <sz val="10"/>
        <rFont val="Arial"/>
        <family val="2"/>
        <charset val="163"/>
      </rPr>
      <t>Material airlock 2</t>
    </r>
  </si>
  <si>
    <r>
      <t xml:space="preserve">Phòng giặt 2
</t>
    </r>
    <r>
      <rPr>
        <i/>
        <sz val="10"/>
        <rFont val="Arial"/>
        <family val="2"/>
        <charset val="163"/>
      </rPr>
      <t>Washing room - Laundry 2</t>
    </r>
  </si>
  <si>
    <r>
      <t xml:space="preserve">Phòng chuyển trang phục 1
</t>
    </r>
    <r>
      <rPr>
        <i/>
        <sz val="10"/>
        <rFont val="Arial"/>
        <family val="2"/>
        <charset val="163"/>
      </rPr>
      <t>Garment storage room 1</t>
    </r>
  </si>
  <si>
    <t>Active pass box 4</t>
  </si>
  <si>
    <r>
      <t xml:space="preserve">Phòng xếp trang phục
</t>
    </r>
    <r>
      <rPr>
        <i/>
        <sz val="10"/>
        <rFont val="Arial"/>
        <family val="2"/>
        <charset val="163"/>
      </rPr>
      <t>Garment packaging room</t>
    </r>
  </si>
  <si>
    <r>
      <t xml:space="preserve">Phòng đệm 4
</t>
    </r>
    <r>
      <rPr>
        <i/>
        <sz val="10"/>
        <rFont val="Arial"/>
        <family val="2"/>
        <charset val="163"/>
      </rPr>
      <t>Buffer room 4</t>
    </r>
  </si>
  <si>
    <r>
      <t xml:space="preserve">Phòng thay trang phục 2
</t>
    </r>
    <r>
      <rPr>
        <i/>
        <sz val="10"/>
        <rFont val="Arial"/>
        <family val="2"/>
        <charset val="163"/>
      </rPr>
      <t>Gowning room 2</t>
    </r>
  </si>
  <si>
    <r>
      <t xml:space="preserve">Phòng bảo quản 3
</t>
    </r>
    <r>
      <rPr>
        <i/>
        <sz val="10"/>
        <rFont val="Arial"/>
        <family val="2"/>
        <charset val="163"/>
      </rPr>
      <t>Auxiliary room 3</t>
    </r>
  </si>
  <si>
    <r>
      <t xml:space="preserve">Phòng bảo quản 2
</t>
    </r>
    <r>
      <rPr>
        <i/>
        <sz val="10"/>
        <rFont val="Arial"/>
        <family val="2"/>
        <charset val="163"/>
      </rPr>
      <t>Auxiliary room 2</t>
    </r>
  </si>
  <si>
    <r>
      <t xml:space="preserve">Hành lang sạch 2
</t>
    </r>
    <r>
      <rPr>
        <i/>
        <sz val="10"/>
        <rFont val="Arial"/>
        <family val="2"/>
        <charset val="163"/>
      </rPr>
      <t>Clean corridor 2</t>
    </r>
  </si>
  <si>
    <r>
      <t xml:space="preserve">Airlock nguyên liệu
</t>
    </r>
    <r>
      <rPr>
        <i/>
        <sz val="10"/>
        <rFont val="Arial"/>
        <family val="2"/>
        <charset val="163"/>
      </rPr>
      <t>Raw material airlock</t>
    </r>
  </si>
  <si>
    <r>
      <t xml:space="preserve">Phòng chuyển trang phục 2
</t>
    </r>
    <r>
      <rPr>
        <i/>
        <sz val="10"/>
        <rFont val="Arial"/>
        <family val="2"/>
        <charset val="163"/>
      </rPr>
      <t>Garment storage room 2</t>
    </r>
  </si>
  <si>
    <r>
      <t xml:space="preserve">Phòng IPC
</t>
    </r>
    <r>
      <rPr>
        <i/>
        <sz val="10"/>
        <rFont val="Arial"/>
        <family val="2"/>
        <charset val="163"/>
      </rPr>
      <t>IPC office</t>
    </r>
  </si>
  <si>
    <r>
      <t xml:space="preserve">Phòng rửa dụng cụ 2
</t>
    </r>
    <r>
      <rPr>
        <i/>
        <sz val="10"/>
        <rFont val="Arial"/>
        <family val="2"/>
        <charset val="163"/>
      </rPr>
      <t>Washing room 2</t>
    </r>
  </si>
  <si>
    <r>
      <t xml:space="preserve">Phòng dụng cụ vệ sinh 1
</t>
    </r>
    <r>
      <rPr>
        <i/>
        <sz val="10"/>
        <rFont val="Arial"/>
        <family val="2"/>
        <charset val="163"/>
      </rPr>
      <t>Cleaning tool room 1</t>
    </r>
  </si>
  <si>
    <r>
      <t xml:space="preserve">Phòng biệt trữ 1
</t>
    </r>
    <r>
      <rPr>
        <i/>
        <sz val="10"/>
        <rFont val="Arial"/>
        <family val="2"/>
        <charset val="163"/>
      </rPr>
      <t>Staging room 1</t>
    </r>
  </si>
  <si>
    <r>
      <t xml:space="preserve">Airlock nguyên vật liệu 3
</t>
    </r>
    <r>
      <rPr>
        <i/>
        <sz val="10"/>
        <rFont val="Arial"/>
        <family val="2"/>
        <charset val="163"/>
      </rPr>
      <t>Material airlock 3</t>
    </r>
  </si>
  <si>
    <t>Active pass box 6</t>
  </si>
  <si>
    <r>
      <t xml:space="preserve">Cầu thang
</t>
    </r>
    <r>
      <rPr>
        <i/>
        <sz val="10"/>
        <rFont val="Arial"/>
        <family val="2"/>
        <charset val="163"/>
      </rPr>
      <t>Stairs</t>
    </r>
  </si>
  <si>
    <t>Pass box 3</t>
  </si>
  <si>
    <r>
      <t xml:space="preserve">Phòng đệm 1
</t>
    </r>
    <r>
      <rPr>
        <i/>
        <sz val="10"/>
        <rFont val="Arial"/>
        <family val="2"/>
        <charset val="163"/>
      </rPr>
      <t>Buffer room 1</t>
    </r>
  </si>
  <si>
    <r>
      <t xml:space="preserve">Phòng thay trang phục 2 (nam)
</t>
    </r>
    <r>
      <rPr>
        <i/>
        <sz val="10"/>
        <rFont val="Arial"/>
        <family val="2"/>
        <charset val="163"/>
      </rPr>
      <t>Change room 2 (men)</t>
    </r>
  </si>
  <si>
    <r>
      <t xml:space="preserve">Phòng thay trang phục 2 (nữ)
</t>
    </r>
    <r>
      <rPr>
        <i/>
        <sz val="10"/>
        <rFont val="Arial"/>
        <family val="2"/>
        <charset val="163"/>
      </rPr>
      <t>Change room 2 (women)</t>
    </r>
  </si>
  <si>
    <t>Air shower 2</t>
  </si>
  <si>
    <t>Pass box 1</t>
  </si>
  <si>
    <t>Pass box 2</t>
  </si>
  <si>
    <r>
      <t xml:space="preserve">Phòng giặt 1
</t>
    </r>
    <r>
      <rPr>
        <i/>
        <sz val="10"/>
        <rFont val="Arial"/>
        <family val="2"/>
        <charset val="163"/>
      </rPr>
      <t>Laundry 1</t>
    </r>
  </si>
  <si>
    <r>
      <t xml:space="preserve">Phòng thay trang phục (Phòng giặt 1)
</t>
    </r>
    <r>
      <rPr>
        <i/>
        <sz val="10"/>
        <rFont val="Arial"/>
        <family val="2"/>
        <charset val="163"/>
      </rPr>
      <t>Change room (laundry 1)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</si>
  <si>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</si>
  <si>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</si>
  <si>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</si>
  <si>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</si>
  <si>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</si>
  <si>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</si>
  <si>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</si>
  <si>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</si>
  <si>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</si>
  <si>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</si>
  <si>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</si>
  <si>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</si>
  <si>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</si>
  <si>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LAF 1 (21147)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</si>
  <si>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2 (21145) - cấp sạch D - Phân xưởng thuốc vô trùng betalactam: Đặt đĩa thạch từ 04/01/16 đến 31/03/16 của mỗi điểm lấy mẫu không có giá trị nào vượt giới hạn hành động, xu hướng ổn định</t>
  </si>
  <si>
    <t>Phòng chuẩn bị 2 (11069)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vị trí P70, P71, P73 biến đổi có ý nghĩa, theo chiều hướng tốt hơn, các vị trí còn lại biến đổi không có ý nghĩa.</t>
  </si>
  <si>
    <t>LAF 6 (21148) - cấp sạch D - Phân xưởng thuốc vô trùng betalactam: Đặt đĩa thạch từ 04/01/16 đến 31/03/16 của mỗi điểm lấy mẫu không có giá trị nào vượt giới hạn hành động, xu hướng ổn định</t>
  </si>
  <si>
    <t>Air shower 1 (21150) - cấp sạch D - Phân xưởng thuốc vô trùng betalactam: Đặt đĩa thạch từ 04/01/16 đến 31/03/16 của mỗi điểm lấy mẫu không có giá trị nào vượt giới hạn hành động, xu hướng ổn định</t>
  </si>
  <si>
    <t>Phòng rửa dụng cụ 1 (11070)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</si>
  <si>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t>Phòng bảo quản 1 (11073) - cấp sạch D - Phân xưởng thuốc vô trùng betalactam: Đặt đĩa thạch từ 04/01/16 đến 31/03/16 của mỗi điểm lấy mẫu không có giá trị nào vượt giới hạn hành động, xu hướng ổn định</t>
  </si>
  <si>
    <t>Phòng đệm 2 (11074) - cấp sạch D - Phân xưởng thuốc vô trùng betalactam: Đặt đĩa thạch từ 04/01/16 đến 31/03/16 của mỗi điểm lấy mẫu không có giá trị nào vượt giới hạn hành động, xu hướng ổn định</t>
  </si>
  <si>
    <t>Airlock chai lọ (11071) - cấp sạch D - Phân xưởng thuốc vô trùng betalactam: Đặt đĩa thạch từ 04/01/16 đến 31/03/16 của mỗi điểm lấy mẫu không có giá trị nào vượt giới hạn hành động, xu hướng ổn định</t>
  </si>
  <si>
    <t>Phòng rửa &amp; khử chí nhiệt tố chai lọ (11072)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</si>
  <si>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t>Airlock nguyên vật liệu 2 (11065) - cấp sạch D - Phân xưởng thuốc vô trùng betalactam: Đặt đĩa thạch từ 04/01/16 đến 31/03/16 của mỗi điểm lấy mẫu không có giá trị nào vượt giới hạn hành động, xu hướng ổn định</t>
  </si>
  <si>
    <t>Phòng giặt 2 (11094) - cấp sạch D - Phân xưởng thuốc vô trùng betalactam: Đặt đĩa thạch từ 04/01/16 đến 31/03/16 của mỗi điểm lấy mẫu không có giá trị nào vượt giới hạn hành động, xu hướng ổn định</t>
  </si>
  <si>
    <t>Phòng chuyển trang phục 1 (11093)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</si>
  <si>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4 (21177) - cấp sạch D - Phân xưởng thuốc vô trùng betalactam: Đặt đĩa thạch từ 04/01/16 đến 31/03/16 của mỗi điểm lấy mẫu không có giá trị nào vượt giới hạn hành động, xu hướng ổn định</t>
  </si>
  <si>
    <t>Phòng xếp trang phục (11097) - cấp sạch D - Phân xưởng thuốc vô trùng betalactam: Đặt đĩa thạch từ 04/01/16 đến 31/03/16 của mỗi điểm lấy mẫu không có giá trị nào vượt giới hạn hành động, xu hướng ổn định</t>
  </si>
  <si>
    <t>Phòng đệm 4 (11096)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</si>
  <si>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(11095) - cấp sạch D - Phân xưởng thuốc vô trùng betalactam: Đặt đĩa thạch từ 04/01/16 đến 31/03/16 của mỗi điểm lấy mẫu không có giá trị nào vượt giới hạn hành động, xu hướng ổn định</t>
  </si>
  <si>
    <t>Phòng bảo quản 3 (11098) - cấp sạch D - Phân xưởng thuốc vô trùng betalactam: Đặt đĩa thạch từ 04/01/16 đến 31/03/16 của mỗi điểm lấy mẫu không có giá trị nào vượt giới hạn hành động, xu hướng ổn định</t>
  </si>
  <si>
    <t>Phòng bảo quản 2 (11099) - cấp sạch D - Phân xưởng thuốc vô trùng betalactam: Đặt đĩa thạch từ 04/01/16 đến 31/03/16 của mỗi điểm lấy mẫu không có giá trị nào vượt giới hạn hành động, xu hướng ổn định</t>
  </si>
  <si>
    <t>Hành lang sạch 2 (11092) - cấp sạch D - Phân xưởng thuốc vô trùng betalactam: Đặt đĩa thạch từ 04/01/16 đến 31/03/16 của mỗi điểm lấy mẫu không có giá trị nào vượt giới hạn hành động, xu hướng ổn định</t>
  </si>
  <si>
    <t>Phòng chuyển trang phục 2 (11100) - cấp sạch D - Phân xưởng thuốc vô trùng betalactam: Đặt đĩa thạch từ 04/01/16 đến 31/03/16 của mỗi điểm lấy mẫu không có giá trị nào vượt giới hạn hành động, xu hướng ổn định</t>
  </si>
  <si>
    <t>Airlock nguyên liệu (11085) - cấp sạch D - Phân xưởng thuốc vô trùng betalactam: Đặt đĩa thạch từ 04/01/16 đến 31/03/16 của mỗi điểm lấy mẫu không có giá trị nào vượt giới hạn hành động, xu hướng ổn định</t>
  </si>
  <si>
    <t>Phòng IPC (11086) - cấp sạch D - Phân xưởng thuốc vô trùng betalactam: Đặt đĩa thạch từ 04/01/16 đến 31/03/16 của mỗi điểm lấy mẫu không có giá trị nào vượt giới hạn hành động, xu hướng ổn định</t>
  </si>
  <si>
    <t>Phòng rửa dụng cụ 2 (11089) - cấp sạch D - Phân xưởng thuốc vô trùng betalactam: Đặt đĩa thạch từ 04/01/16 đến 31/03/16 của mỗi điểm lấy mẫu không có giá trị nào vượt giới hạn hành động, xu hướng ổn định</t>
  </si>
  <si>
    <t>Phòng dụng cụ vệ sinh 1 (11088) - cấp sạch D - Phân xưởng thuốc vô trùng betalactam: Đặt đĩa thạch từ 04/01/16 đến 31/03/16 của mỗi điểm lấy mẫu không có giá trị nào vượt giới hạn hành động, xu hướng ổn định</t>
  </si>
  <si>
    <t>Phòng biệt trữ 1 (11083) - cấp sạch D - Phân xưởng thuốc vô trùng betalactam: Đặt đĩa thạch từ 04/01/16 đến 31/03/16 của mỗi điểm lấy mẫu không có giá trị nào vượt giới hạn hành động, xu hướng ổn định</t>
  </si>
  <si>
    <t>Phòng soi &amp; dán nhãn (11084)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</si>
  <si>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(11090) - cấp sạch D - Phân xưởng thuốc vô trùng betalactam: Đặt đĩa thạch từ 04/01/16 đến 31/03/16 của mỗi điểm lấy mẫu không có giá trị nào vượt giới hạn hành động, xu hướng ổn định</t>
  </si>
  <si>
    <t>Airlock nguyên vật liệu 3 (11091) - cấp sạch D - Phân xưởng thuốc vô trùng betalactam: Đặt đĩa thạch từ 04/01/16 đến 31/03/16 của mỗi điểm lấy mẫu không có giá trị nào vượt giới hạn hành động, xu hướng ổn định</t>
  </si>
  <si>
    <t>Hành lang sạch 1 (11066)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</si>
  <si>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6 (21140) - cấp sạch D - Phân xưởng thuốc vô trùng betalactam: Đặt đĩa thạch từ 04/01/16 đến 31/03/16 của mỗi điểm lấy mẫu không có giá trị nào vượt giới hạn hành động, xu hướng ổn định</t>
  </si>
  <si>
    <t>Cầu thang (11062) - cấp sạch D - Phân xưởng thuốc vô trùng betalactam: Đặt đĩa thạch từ 04/01/16 đến 31/03/16 của mỗi điểm lấy mẫu không có giá trị nào vượt giới hạn hành động, xu hướng ổn định</t>
  </si>
  <si>
    <t>Pass box 3 (21139) - cấp sạch D - Phân xưởng thuốc vô trùng betalactam: Đặt đĩa thạch từ 04/01/16 đến 31/03/16 của mỗi điểm lấy mẫu không có giá trị nào vượt giới hạn hành động, xu hướng ổn định</t>
  </si>
  <si>
    <t>Phòng đệm 1 (11061)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</si>
  <si>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(nam) (11060)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</si>
  <si>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(nữ) (11057) - cấp sạch D - Phân xưởng thuốc vô trùng betalactam: Đặt đĩa thạch từ 04/01/16 đến 31/03/16 của mỗi điểm lấy mẫu không có giá trị nào vượt giới hạn hành động, xu hướng ổn định</t>
  </si>
  <si>
    <t>Air shower 2 (21136) - cấp sạch D - Phân xưởng thuốc vô trùng betalactam: Đặt đĩa thạch từ 04/01/16 đến 31/03/16 của mỗi điểm lấy mẫu không có giá trị nào vượt giới hạn hành động, xu hướng ổn định</t>
  </si>
  <si>
    <t>Pass box 1 (21137) - cấp sạch D - Phân xưởng thuốc vô trùng betalactam: Đặt đĩa thạch từ 04/01/16 đến 31/03/16 của mỗi điểm lấy mẫu không có giá trị nào vượt giới hạn hành động, xu hướng ổn định</t>
  </si>
  <si>
    <t>Pass box 2 (21138) - cấp sạch D - Phân xưởng thuốc vô trùng betalactam: Đặt đĩa thạch từ 04/01/16 đến 31/03/16 của mỗi điểm lấy mẫu không có giá trị nào vượt giới hạn hành động, xu hướng ổn định</t>
  </si>
  <si>
    <t>Phòng giặt 1 (11053)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</si>
  <si>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(Phòng giặt 1) (11052) - cấp sạch D - Phân xưởng thuốc vô trùng betalactam: Đặt đĩa thạch từ 04/01/16 đến 31/03/16 của mỗi điểm lấy mẫu không có giá trị nào vượt giới hạn hành động, xu hướng ổn định</t>
  </si>
  <si>
    <t>Preparation room 2 (11069) - air-cleanliness grade D - Betalactam sterile workshop: Settle plates in the period from 04/01/16 to 31/03/16 of each sampling point shows that no any value is out of action level, steady trending; compare with the previous quater 4 of 2015, microbiology of location P70, P71, P73 have meaningful variation, better trend, remaining locations have no meaningful variation.</t>
  </si>
  <si>
    <t>Washing room 1 (11070) - air-cleanliness grade D - Betalactam sterile workshop: Settle plates in the period from 04/01/16 to 31/03/16 of each sampling point shows that no any value is out of action level, steady trending; compare with the previous quater 4 of 2015, microbiology of sampling point is no meaningful variation.</t>
  </si>
  <si>
    <t>Auxiliary room 1 (11073) - air-cleanliness grade D - Betalactam sterile workshop: Settle plates in the period from 04/01/16 to 31/03/16 of each sampling point shows that no any value is out of action level, steady trending</t>
  </si>
  <si>
    <t>Buffer room 2 (11074) - air-cleanliness grade D - Betalactam sterile workshop: Settle plates in the period from 04/01/16 to 31/03/16 of each sampling point shows that no any value is out of action level, steady trending</t>
  </si>
  <si>
    <t>Vial airlock (11071) - air-cleanliness grade D - Betalactam sterile workshop: Settle plates in the period from 04/01/16 to 31/03/16 of each sampling point shows that no any value is out of action level, steady trending</t>
  </si>
  <si>
    <t>Vial washing &amp; depyrogenation room (11072) - air-cleanliness grade D - Betalactam sterile workshop: Settle plates in the period from 04/01/16 to 31/03/16 of each sampling point shows that no any value is out of action level, steady trending; compare with the previous quater 4 of 2015, microbiology of sampling point is no meaningful variation.</t>
  </si>
  <si>
    <t>Material airlock 2 (11065) - air-cleanliness grade D - Betalactam sterile workshop: Settle plates in the period from 04/01/16 to 31/03/16 of each sampling point shows that no any value is out of action level, steady trending</t>
  </si>
  <si>
    <t>Washing room - Laundry 2 (11094) - air-cleanliness grade D - Betalactam sterile workshop: Settle plates in the period from 04/01/16 to 31/03/16 of each sampling point shows that no any value is out of action level, steady trending</t>
  </si>
  <si>
    <t>Garment storage room 1 (11093) - air-cleanliness grade D - Betalactam sterile workshop: Settle plates in the period from 04/01/16 to 31/03/16 of each sampling point shows that no any value is out of action level, steady trending</t>
  </si>
  <si>
    <t>Garment packaging room (11097) - air-cleanliness grade D - Betalactam sterile workshop: Settle plates in the period from 04/01/16 to 31/03/16 of each sampling point shows that no any value is out of action level, steady trending</t>
  </si>
  <si>
    <t>Buffer room 4 (11096) - air-cleanliness grade D - Betalactam sterile workshop: Settle plates in the period from 04/01/16 to 31/03/16 of each sampling point shows that no any value is out of action level, steady trending</t>
  </si>
  <si>
    <t>Gowning room 2 (11095) - air-cleanliness grade D - Betalactam sterile workshop: Settle plates in the period from 04/01/16 to 31/03/16 of each sampling point shows that no any value is out of action level, steady trending</t>
  </si>
  <si>
    <t>Auxiliary room 3 (11098) - air-cleanliness grade D - Betalactam sterile workshop: Settle plates in the period from 04/01/16 to 31/03/16 of each sampling point shows that no any value is out of action level, steady trending</t>
  </si>
  <si>
    <t>Auxiliary room 2 (11099) - air-cleanliness grade D - Betalactam sterile workshop: Settle plates in the period from 04/01/16 to 31/03/16 of each sampling point shows that no any value is out of action level, steady trending</t>
  </si>
  <si>
    <t>Clean corridor 2 (11092) - air-cleanliness grade D - Betalactam sterile workshop: Settle plates in the period from 04/01/16 to 31/03/16 of each sampling point shows that no any value is out of action level, steady trending</t>
  </si>
  <si>
    <t>Garment storage room 2 (11100) - air-cleanliness grade D - Betalactam sterile workshop: Settle plates in the period from 04/01/16 to 31/03/16 of each sampling point shows that no any value is out of action level, steady trending</t>
  </si>
  <si>
    <t>Raw material airlock (11085) - air-cleanliness grade D - Betalactam sterile workshop: Settle plates in the period from 04/01/16 to 31/03/16 of each sampling point shows that no any value is out of action level, steady trending</t>
  </si>
  <si>
    <t>IPC office (11086) - air-cleanliness grade D - Betalactam sterile workshop: Settle plates in the period from 04/01/16 to 31/03/16 of each sampling point shows that no any value is out of action level, steady trending</t>
  </si>
  <si>
    <t>Washing room 2 (11089) - air-cleanliness grade D - Betalactam sterile workshop: Settle plates in the period from 04/01/16 to 31/03/16 of each sampling point shows that no any value is out of action level, steady trending</t>
  </si>
  <si>
    <t>Cleaning tool room 1 (11088) - air-cleanliness grade D - Betalactam sterile workshop: Settle plates in the period from 04/01/16 to 31/03/16 of each sampling point shows that no any value is out of action level, steady trending</t>
  </si>
  <si>
    <t>Staging room 1 (11083) - air-cleanliness grade D - Betalactam sterile workshop: Settle plates in the period from 04/01/16 to 31/03/16 of each sampling point shows that no any value is out of action level, steady trending</t>
  </si>
  <si>
    <t>Visual inspection &amp; labelling room (11084) - air-cleanliness grade D - Betalactam sterile workshop: Settle plates in the period from 04/01/16 to 31/03/16 of each sampling point shows that no any value is out of action level, steady trending</t>
  </si>
  <si>
    <t>Gowning room 2 (11090) - air-cleanliness grade D - Betalactam sterile workshop: Settle plates in the period from 04/01/16 to 31/03/16 of each sampling point shows that no any value is out of action level, steady trending</t>
  </si>
  <si>
    <t>Material airlock 3 (11091) - air-cleanliness grade D - Betalactam sterile workshop: Settle plates in the period from 04/01/16 to 31/03/16 of each sampling point shows that no any value is out of action level, steady trending</t>
  </si>
  <si>
    <t>Clean corridor 1 (11066) - air-cleanliness grade D - Betalactam sterile workshop: Settle plates in the period from 04/01/16 to 31/03/16 of each sampling point shows that no any value is out of action level, steady trending</t>
  </si>
  <si>
    <t>Stairs (11062) - air-cleanliness grade D - Betalactam sterile workshop: Settle plates in the period from 04/01/16 to 31/03/16 of each sampling point shows that no any value is out of action level, steady trending</t>
  </si>
  <si>
    <t>Buffer room 1 (11061) - air-cleanliness grade D - Betalactam sterile workshop: Settle plates in the period from 04/01/16 to 31/03/16 of each sampling point shows that no any value is out of action level, steady trending</t>
  </si>
  <si>
    <t>Change room 2 (men) (11060) - air-cleanliness grade D - Betalactam sterile workshop: Settle plates in the period from 04/01/16 to 31/03/16 of each sampling point shows that no any value is out of action level, steady trending</t>
  </si>
  <si>
    <t>Change room 2 (women) (11057) - air-cleanliness grade D - Betalactam sterile workshop: Settle plates in the period from 04/01/16 to 31/03/16 of each sampling point shows that no any value is out of action level, steady trending</t>
  </si>
  <si>
    <t>Laundry 1 (11053) - air-cleanliness grade D - Betalactam sterile workshop: Settle plates in the period from 04/01/16 to 31/03/16 of each sampling point shows that no any value is out of action level, steady trending</t>
  </si>
  <si>
    <t>Change room (laundry 1) (11052) - air-cleanliness grade D - Betalactam sterile workshop: Settle plates in the period from 04/01/16 to 31/03/16 of each sampling point shows that no any value is out of action level, steady trending</t>
  </si>
  <si>
    <t>21147_P1</t>
  </si>
  <si>
    <t>21145_P1</t>
  </si>
  <si>
    <t>11069_P3</t>
  </si>
  <si>
    <t>11069_P5</t>
  </si>
  <si>
    <t>11069_P6</t>
  </si>
  <si>
    <t>11069_P8</t>
  </si>
  <si>
    <t>21148_P1</t>
  </si>
  <si>
    <t>21150_P1</t>
  </si>
  <si>
    <t>11070_P1</t>
  </si>
  <si>
    <t>11070_P3</t>
  </si>
  <si>
    <t>11070_P5</t>
  </si>
  <si>
    <t>11071_P3</t>
  </si>
  <si>
    <t>11071_P4</t>
  </si>
  <si>
    <t>11072_P1</t>
  </si>
  <si>
    <t>11072_P2</t>
  </si>
  <si>
    <t>11072_P8</t>
  </si>
  <si>
    <t>11072_P9</t>
  </si>
  <si>
    <t>`</t>
  </si>
  <si>
    <t>11085_P2</t>
  </si>
  <si>
    <t>11089_P2</t>
  </si>
  <si>
    <t>11088_P3</t>
  </si>
  <si>
    <t>11083_P3</t>
  </si>
  <si>
    <t>11083_P5</t>
  </si>
  <si>
    <t>11074_P1</t>
  </si>
  <si>
    <t>11084_P3</t>
  </si>
  <si>
    <t>11084_P6</t>
  </si>
  <si>
    <t>11084_P9</t>
  </si>
  <si>
    <t>11084_P13</t>
  </si>
  <si>
    <t>11090_P3</t>
  </si>
  <si>
    <t>11091_P3</t>
  </si>
  <si>
    <t>11066_P2</t>
  </si>
  <si>
    <t>11066_P4</t>
  </si>
  <si>
    <t>11066_P9</t>
  </si>
  <si>
    <t>11066_P12</t>
  </si>
  <si>
    <t>21140_P1</t>
  </si>
  <si>
    <t>11073_P1</t>
  </si>
  <si>
    <t>11065_P4</t>
  </si>
  <si>
    <t>11065_P5</t>
  </si>
  <si>
    <t>11065_P6</t>
  </si>
  <si>
    <t>11094_P1</t>
  </si>
  <si>
    <t>11094_P5</t>
  </si>
  <si>
    <t>11093_P1</t>
  </si>
  <si>
    <t>11093_P2</t>
  </si>
  <si>
    <t>21177_P1</t>
  </si>
  <si>
    <t>11097_P2</t>
  </si>
  <si>
    <t>11097_P6</t>
  </si>
  <si>
    <t>11096_P2</t>
  </si>
  <si>
    <t>11095_P2</t>
  </si>
  <si>
    <t>11098_P2</t>
  </si>
  <si>
    <t>11099_P2</t>
  </si>
  <si>
    <t>11092_P1</t>
  </si>
  <si>
    <t>11092_P4</t>
  </si>
  <si>
    <t>11100_P1</t>
  </si>
  <si>
    <t>11086_P2</t>
  </si>
  <si>
    <t>11087_P4</t>
  </si>
  <si>
    <r>
      <t xml:space="preserve">Phòng Quản đốc
</t>
    </r>
    <r>
      <rPr>
        <i/>
        <sz val="10"/>
        <rFont val="Arial"/>
        <family val="2"/>
        <charset val="163"/>
      </rPr>
      <t>Office</t>
    </r>
  </si>
  <si>
    <t>11062_P4</t>
  </si>
  <si>
    <t>11062_P5</t>
  </si>
  <si>
    <t>11062_P6</t>
  </si>
  <si>
    <t>21139_P1</t>
  </si>
  <si>
    <t>11061_P2</t>
  </si>
  <si>
    <t>11060_P2</t>
  </si>
  <si>
    <t>11060_P4</t>
  </si>
  <si>
    <t>11057_P1</t>
  </si>
  <si>
    <t>11057_P2</t>
  </si>
  <si>
    <t>21136_P1</t>
  </si>
  <si>
    <t>21137_P1</t>
  </si>
  <si>
    <t>21138_P1</t>
  </si>
  <si>
    <t>11053_P3</t>
  </si>
  <si>
    <t>11053_P4</t>
  </si>
  <si>
    <t>11053_P8</t>
  </si>
  <si>
    <t>11053_P9</t>
  </si>
  <si>
    <t>11052_P1</t>
  </si>
  <si>
    <t>02/01/17 - 31/12/17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</si>
  <si>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</si>
  <si>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Kết quả của 3 tháng trước:</t>
  </si>
  <si>
    <t>Results of 3 months previous period</t>
  </si>
  <si>
    <t>Hình: Biểu đồ xu hướng vi sinh môi trường (Đặt đĩa thạch) Phòng đệm 2 (11074)</t>
  </si>
  <si>
    <t xml:space="preserve">Figure: Trend line of environmental microbiology (Settle plates) of Buffer room 2 (11074) 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</si>
  <si>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</si>
  <si>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LAF 1 (21147) </t>
  </si>
  <si>
    <t xml:space="preserve">Figure: Trend line of environmental microbiology (Settle plates) of LAF 1 (21147) </t>
  </si>
  <si>
    <t>Hình: Biểu đồ xu hướng vi sinh môi trường (Đặt đĩa thạch) Active pass box 2 (21145)</t>
  </si>
  <si>
    <t xml:space="preserve">Figure: Trend line of environmental microbiology (Settle plates) of Active pass box 2 (21145) </t>
  </si>
  <si>
    <t>Hình: Biểu đồ xu hướng vi sinh môi trường (Đặt đĩa thạch) Phòng chuẩn bị 2 (11069)</t>
  </si>
  <si>
    <t xml:space="preserve">Figure: Trend line of environmental microbiology (Settle plates) of Preparation room 2 (11069) </t>
  </si>
  <si>
    <t>Hình: Biểu đồ xu hướng vi sinh môi trường (Đặt đĩa thạch) LAF 6 (21148)</t>
  </si>
  <si>
    <t xml:space="preserve">Figure: Trend line of environmental microbiology (Settle plates) of LAF 6 (21148) </t>
  </si>
  <si>
    <t>Hình: Biểu đồ xu hướng vi sinh môi trường (Đặt đĩa thạch) Air shower 1 (21150)</t>
  </si>
  <si>
    <t xml:space="preserve">Figure: Trend line of environmental microbiology (Settle plates) of Air shower 1 (21150) </t>
  </si>
  <si>
    <t>Hình: Biểu đồ xu hướng vi sinh môi trường (Đặt đĩa thạch) Phòng rửa dụng cụ 1 (11070)</t>
  </si>
  <si>
    <t xml:space="preserve">Figure: Trend line of environmental microbiology (Settle plates) of Washing room 1 (11070) </t>
  </si>
  <si>
    <t>Hình: Biểu đồ xu hướng vi sinh môi trường (Đặt đĩa thạch) Airlock chai lọ (11071)</t>
  </si>
  <si>
    <t xml:space="preserve">Figure: Trend line of environmental microbiology (Settle plates) of Vial airlock (11071) </t>
  </si>
  <si>
    <t>Hình: Biểu đồ xu hướng vi sinh môi trường (Đặt đĩa thạch) Phòng rửa &amp; khử chí nhiệt tố chai lọ (11072)</t>
  </si>
  <si>
    <t>Figure: Trend line of environmental microbiology (Settle plates) of Vial washing &amp; depyrogenation room (11072)</t>
  </si>
  <si>
    <t>Hình: Biểu đồ xu hướng vi sinh môi trường (Đặt đĩa thạch) Phòng rửa dụng cụ 2 (11089)</t>
  </si>
  <si>
    <t xml:space="preserve">Figure: Trend line of environmental microbiology (Settle plates) of Washing room 2 (11089) </t>
  </si>
  <si>
    <t>Hình: Biểu đồ xu hướng vi sinh môi trường (Đặt đĩa thạch) Phòng dụng cụ vệ sinh 1 (11088)</t>
  </si>
  <si>
    <t xml:space="preserve">Figure: Trend line of environmental microbiology (Settle plates) of Cleaning tool room 1 (11088) </t>
  </si>
  <si>
    <t xml:space="preserve">Hình: Biểu đồ xu hướng vi sinh môi trường (Đặt đĩa thạch) Phòng biệt trữ 1 (11083) </t>
  </si>
  <si>
    <t xml:space="preserve">Figure: Trend line of environmental microbiology (Settle plates) of Staging room 1 (11083) </t>
  </si>
  <si>
    <t xml:space="preserve">Hình: Biểu đồ xu hướng vi sinh môi trường (Đặt đĩa thạch) Phòng soi &amp; dán nhãn (11084) </t>
  </si>
  <si>
    <t xml:space="preserve">Figure: Trend line of environmental microbiology (Settle plates) of Visual inspection &amp; labelling room (11084) </t>
  </si>
  <si>
    <t>Hình: Biểu đồ xu hướng vi sinh môi trường (Đặt đĩa thạch) Phòng thay trang phục 2 (11090)</t>
  </si>
  <si>
    <t xml:space="preserve">Figure: Trend line of environmental microbiology (Settle plates) of Gowning room 2 (11090) </t>
  </si>
  <si>
    <t>Hình: Biểu đồ xu hướng vi sinh môi trường (Đặt đĩa thạch) Airlock nguyên vật liệu 3 (11091)</t>
  </si>
  <si>
    <t xml:space="preserve">Figure: Trend line of environmental microbiology (Settle plates) of Material airlock 3 (11091) </t>
  </si>
  <si>
    <t>Hình: Biểu đồ xu hướng vi sinh môi trường (Đặt đĩa thạch) Hành lang sạch 1 (11066)</t>
  </si>
  <si>
    <t xml:space="preserve">Figure: Trend line of environmental microbiology (Settle plates) of Clean corridor 1 (11066) </t>
  </si>
  <si>
    <t>Hình: Biểu đồ xu hướng vi sinh môi trường (Đặt đĩa thạch) Active pass box 6 (21140)</t>
  </si>
  <si>
    <t xml:space="preserve">Figure: Trend line of environmental microbiology (Settle plates) of Active pass box 6 (21140) </t>
  </si>
  <si>
    <t>Hình: Biểu đồ xu hướng vi sinh môi trường (Đặt đĩa thạch) Phòng bảo quản 1 (11073)</t>
  </si>
  <si>
    <t xml:space="preserve">Figure: Trend line of environmental microbiology (Settle plates) of Auxiliary room 1 (11073) </t>
  </si>
  <si>
    <t>Hình: Biểu đồ xu hướng vi sinh môi trường (Đặt đĩa thạch) Airlock nguyên vật liệu 2 (11065)</t>
  </si>
  <si>
    <t xml:space="preserve">Figure: Trend line of environmental microbiology (Settle plates) of Material airlock 2 (11065) </t>
  </si>
  <si>
    <t>Hình: Biểu đồ xu hướng vi sinh môi trường (Đặt đĩa thạch) Phòng giặt 2 (11094)</t>
  </si>
  <si>
    <t xml:space="preserve">Figure: Trend line of environmental microbiology (Settle plates) of Washing room - Laundry 2 (11094) </t>
  </si>
  <si>
    <t>Hình: Biểu đồ xu hướng vi sinh môi trường (Đặt đĩa thạch) Phòng chuyển trang phục 1 (11093)</t>
  </si>
  <si>
    <t xml:space="preserve">Figure: Trend line of environmental microbiology (Settle plates) of Garment storage room 1 (11093) </t>
  </si>
  <si>
    <t>Hình: Biểu đồ xu hướng vi sinh môi trường (Đặt đĩa thạch) Active pass box 4 (21177)</t>
  </si>
  <si>
    <t>Figure: Trend line of environmental microbiology (Settle plates) of Active pass box 4 (21177)</t>
  </si>
  <si>
    <t>Hình: Biểu đồ xu hướng vi sinh môi trường (Đặt đĩa thạch) Phòng xếp trang phục (11097)</t>
  </si>
  <si>
    <t xml:space="preserve">Figure: Trend line of environmental microbiology (Settle plates) of Garment packaging room (11097) </t>
  </si>
  <si>
    <t>Hình: Biểu đồ xu hướng vi sinh môi trường (Đặt đĩa thạch) Phòng đệm 4 (11096)</t>
  </si>
  <si>
    <t xml:space="preserve">Figure: Trend line of environmental microbiology (Settle plates) of Buffer room 4 (11096) </t>
  </si>
  <si>
    <t xml:space="preserve">Hình: Biểu đồ xu hướng vi sinh môi trường (Đặt đĩa thạch) Phòng thay trang phục 2 (11095) </t>
  </si>
  <si>
    <t xml:space="preserve">Figure: Trend line of environmental microbiology (Settle plates) of Gowning room 2 (11095) </t>
  </si>
  <si>
    <t>Hình: Biểu đồ xu hướng vi sinh môi trường (Đặt đĩa thạch) Phòng bảo quản 3 (11098)</t>
  </si>
  <si>
    <t xml:space="preserve">Figure: Trend line of environmental microbiology (Settle plates) of Auxiliary room 3 (11098) </t>
  </si>
  <si>
    <t>Hình: Biểu đồ xu hướng vi sinh môi trường (Đặt đĩa thạch) Phòng bảo quản 2 (11099)</t>
  </si>
  <si>
    <t xml:space="preserve">Figure: Trend line of environmental microbiology (Settle plates) of Auxiliary room 2 (11099) </t>
  </si>
  <si>
    <t>Hình: Biểu đồ xu hướng vi sinh môi trường (Đặt đĩa thạch) Hành lang sạch 2 (11092)</t>
  </si>
  <si>
    <t xml:space="preserve">Figure: Trend line of environmental microbiology (Settle plates) of Clean corridor 2 (11092) </t>
  </si>
  <si>
    <t xml:space="preserve">Hình: Biểu đồ xu hướng vi sinh môi trường (Đặt đĩa thạch) Phòng chuyển trang phục 2 (11100) </t>
  </si>
  <si>
    <t xml:space="preserve">Figure: Trend line of environmental microbiology (Settle plates) of Garment storage room 2 (11100) </t>
  </si>
  <si>
    <t xml:space="preserve">Hình: Biểu đồ xu hướng vi sinh môi trường (Đặt đĩa thạch) Airlock nguyên liệu (11085) </t>
  </si>
  <si>
    <t xml:space="preserve">Figure: Trend line of environmental microbiology (Settle plates) of Raw material airlock (11085) </t>
  </si>
  <si>
    <t xml:space="preserve">Hình: Biểu đồ xu hướng vi sinh môi trường (Đặt đĩa thạch) Phòng IPC (11086) </t>
  </si>
  <si>
    <t xml:space="preserve">Figure: Trend line of environmental microbiology (Settle plates) of IPC office (11086) </t>
  </si>
  <si>
    <t>Hình: Biểu đồ xu hướng vi sinh môi trường (Đặt đĩa thạch) Phòng Quản đốc (11087)</t>
  </si>
  <si>
    <t xml:space="preserve">Figure: Trend line of environmental microbiology (Settle plates) of office (11087) </t>
  </si>
  <si>
    <t xml:space="preserve">Hình: Biểu đồ xu hướng vi sinh môi trường (Đặt đĩa thạch) Cầu thang (11062) </t>
  </si>
  <si>
    <t xml:space="preserve">Figure: Trend line of environmental microbiology (Settle plates) of Stairs (11062) </t>
  </si>
  <si>
    <t xml:space="preserve">Hình: Biểu đồ xu hướng vi sinh môi trường (Đặt đĩa thạch) Pass box 3 (21139) </t>
  </si>
  <si>
    <t xml:space="preserve">Figure: Trend line of environmental microbiology (Settle plates) of Pass box 3 (21139) </t>
  </si>
  <si>
    <t xml:space="preserve">Hình: Biểu đồ xu hướng vi sinh môi trường (Đặt đĩa thạch) Phòng đệm 1 (11061) </t>
  </si>
  <si>
    <t xml:space="preserve">Figure: Trend line of environmental microbiology (Settle plates) of Buffer room 1 (11061) </t>
  </si>
  <si>
    <t xml:space="preserve">Hình: Biểu đồ xu hướng vi sinh môi trường (Đặt đĩa thạch) Phòng thay trang phục 2 (nam) (11060) </t>
  </si>
  <si>
    <t xml:space="preserve">Figure: Trend line of environmental microbiology (Settle plates) of Change room 2 (men) (11060) </t>
  </si>
  <si>
    <t>Hình: Biểu đồ xu hướng vi sinh môi trường (Đặt đĩa thạch) Phòng thay trang phục 2 (nữ) (11057)</t>
  </si>
  <si>
    <t xml:space="preserve">Figure: Trend line of environmental microbiology (Settle plates) of Change room 2 (women) (11057) </t>
  </si>
  <si>
    <t xml:space="preserve">Hình: Biểu đồ xu hướng vi sinh môi trường (Đặt đĩa thạch) Air shower 2 (21136) </t>
  </si>
  <si>
    <t>Figure: Trend line of environmental microbiology (Settle plates) of Air shower 2 (21136)</t>
  </si>
  <si>
    <t>Hình: Biểu đồ xu hướng vi sinh môi trường (Đặt đĩa thạch) Pass box 1 (21137)</t>
  </si>
  <si>
    <t xml:space="preserve">Figure: Trend line of environmental microbiology (Settle plates) of Pass box 1 (21137) </t>
  </si>
  <si>
    <t xml:space="preserve">Hình: Biểu đồ xu hướng vi sinh môi trường (Đặt đĩa thạch) Pass box 2 (21138) </t>
  </si>
  <si>
    <t xml:space="preserve">Figure: Trend line of environmental microbiology (Settle plates) of Pass box 2 (21138) </t>
  </si>
  <si>
    <t xml:space="preserve">Hình: Biểu đồ xu hướng vi sinh môi trường (Đặt đĩa thạch) Phòng giặt 1 (11053) </t>
  </si>
  <si>
    <t xml:space="preserve">Figure: Trend line of environmental microbiology (Settle plates) of Laundry 1 (11053) </t>
  </si>
  <si>
    <t xml:space="preserve">Hình: Biểu đồ xu hướng vi sinh môi trường (Đặt đĩa thạch) Phòng thay trang phục (Phòng giặt 1) (11052) </t>
  </si>
  <si>
    <t xml:space="preserve">Figure: Trend line of environmental microbiology (Settle plates) of Change room (laundry 1) (11052) </t>
  </si>
  <si>
    <t>11087_P2</t>
  </si>
  <si>
    <t>26/09/16</t>
  </si>
  <si>
    <t>Criteria</t>
  </si>
  <si>
    <t>cột</t>
  </si>
  <si>
    <t>ột</t>
  </si>
  <si>
    <t>11074_P2</t>
  </si>
  <si>
    <t>11074_P3</t>
  </si>
  <si>
    <t>11069_P9</t>
  </si>
  <si>
    <t>11069_P1</t>
  </si>
  <si>
    <t>11069_P2</t>
  </si>
  <si>
    <t>11069_P4</t>
  </si>
  <si>
    <t>11069_P7</t>
  </si>
  <si>
    <t>11070_P6</t>
  </si>
  <si>
    <t>11070_P2</t>
  </si>
  <si>
    <t>11070_P4</t>
  </si>
  <si>
    <t>11071_P5</t>
  </si>
  <si>
    <t>11071_P1</t>
  </si>
  <si>
    <t>11071_P2</t>
  </si>
  <si>
    <t>11072_P10</t>
  </si>
  <si>
    <t>11072_P3</t>
  </si>
  <si>
    <t>11072_P4</t>
  </si>
  <si>
    <t>11072_P5</t>
  </si>
  <si>
    <t>11072_P6</t>
  </si>
  <si>
    <t>11072_P7</t>
  </si>
  <si>
    <t>11089_P3</t>
  </si>
  <si>
    <t>11089_P4</t>
  </si>
  <si>
    <t>11089_P1</t>
  </si>
  <si>
    <t>11089_P5</t>
  </si>
  <si>
    <t>11088_P1</t>
  </si>
  <si>
    <t>11088_P2</t>
  </si>
  <si>
    <t>11083_P6</t>
  </si>
  <si>
    <t>11083_P1</t>
  </si>
  <si>
    <t>11083_P2</t>
  </si>
  <si>
    <t>11083_P4</t>
  </si>
  <si>
    <t>11084_P1</t>
  </si>
  <si>
    <t>11084_P2</t>
  </si>
  <si>
    <t>11084_P4</t>
  </si>
  <si>
    <t>11084_P5</t>
  </si>
  <si>
    <t>11084_P7</t>
  </si>
  <si>
    <t>11084_P8</t>
  </si>
  <si>
    <t>11084_P10</t>
  </si>
  <si>
    <t>11084_P11</t>
  </si>
  <si>
    <t>11084_P12</t>
  </si>
  <si>
    <t>11084_P14</t>
  </si>
  <si>
    <t>11084_P15</t>
  </si>
  <si>
    <t>11084_P16</t>
  </si>
  <si>
    <t>11090_P1</t>
  </si>
  <si>
    <t>11090_P2</t>
  </si>
  <si>
    <t>11091_P4</t>
  </si>
  <si>
    <t>11091_P1</t>
  </si>
  <si>
    <t>11091_P2</t>
  </si>
  <si>
    <t>11066_P1</t>
  </si>
  <si>
    <t>11066_P3</t>
  </si>
  <si>
    <t>11066_P5</t>
  </si>
  <si>
    <t>11066_P6</t>
  </si>
  <si>
    <t>11066_P7</t>
  </si>
  <si>
    <t>11066_P8</t>
  </si>
  <si>
    <t>11066_P10</t>
  </si>
  <si>
    <t>11066_P11</t>
  </si>
  <si>
    <t>11066_P13</t>
  </si>
  <si>
    <t>11066_P14</t>
  </si>
  <si>
    <t>Giới hạn cảnh báo:
Alert limit</t>
  </si>
  <si>
    <t>Giới hạn hành động:
Action limit</t>
  </si>
  <si>
    <t>Alert limit</t>
  </si>
  <si>
    <t>Action limit</t>
  </si>
  <si>
    <t>LAF 1 (21147) - air-cleanliness grade D - Betalactam sterile workshop: Settle plates in the period from 04/01/16 to 31/03/16 of each sampling point shows that no any value is out of action limit, steady trending</t>
  </si>
  <si>
    <t>Active pass box 2 (21145) - air-cleanliness grade D - Betalactam sterile workshop: Settle plates in the period from 04/01/16 to 31/03/16 of each sampling point shows that no any value is out of action limit, steady trending</t>
  </si>
  <si>
    <t>LAF 6 (21148) - air-cleanliness grade D - Betalactam sterile workshop: Settle plates in the period from 04/01/16 to 31/03/16 of each sampling point shows that no any value is out of action limit, steady trending</t>
  </si>
  <si>
    <t>Air shower 1 (21150) - air-cleanliness grade D - Betalactam sterile workshop: Settle plates in the period from 04/01/16 to 31/03/16 of each sampling point shows that no any value is out of action limit, steady trending</t>
  </si>
  <si>
    <t>Active pass box 6 (21140) - air-cleanliness grade D - Betalactam sterile workshop: Settle plates in the period from 04/01/16 to 31/03/16 of each sampling point shows that no any value is out of action limit, steady trending</t>
  </si>
  <si>
    <t>Air shower 2 (21136) - air-cleanliness grade D - Betalactam sterile workshop: Settle plates in the period from 04/01/16 to 31/03/16 of each sampling point shows that no any value is out of action limit, steady trending</t>
  </si>
  <si>
    <t>Active pass box 4 (21177) - air-cleanliness grade D - Betalactam sterile workshop: Settle plates in the period from 04/01/16 to 31/03/16 of each sampling point shows that no any value is out of action limit, steady trending</t>
  </si>
  <si>
    <t>Pass box 1 (21137) - air-cleanliness grade D - Betalactam sterile workshop: Settle plates in the period from 04/01/16 to 31/03/16 of each sampling point shows that no any value is out of action limit, steady trending</t>
  </si>
  <si>
    <t>Pass box 2 (21138) - air-cleanliness grade D - Betalactam sterile workshop: Settle plates in the period from 04/01/16 to 31/03/16 of each sampling point shows that no any value is out of action limit, steady trending</t>
  </si>
  <si>
    <t>Pass box 3 (21139) - air-cleanliness grade D - Betalactam sterile workshop: Settle plates in the period from 04/01/16 to 31/03/16 of each sampling point shows that no any value is out of action limit, steady 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</si>
</sst>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&quot;CFU/Plate&quot;"/>
    <numFmt numFmtId="165" formatCode="\&lt;\ \1"/>
    <numFmt numFmtId="166" formatCode="mm/yyyy"/>
    <numFmt numFmtId="167" formatCode="dd\/mm\/yy"/>
    <numFmt numFmtId="168" formatCode="dd/mm/yy;@"/>
  </numFmts>
  <fonts count="16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8"/>
      <name val="Arial"/>
      <family val="2"/>
    </font>
    <font>
      <sz val="11"/>
      <name val="Arial"/>
      <family val="2"/>
    </font>
    <font>
      <sz val="10.5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3" fillId="0" borderId="0"/>
  </cellStyleXfs>
  <cellXfs count="211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6" fontId="3" fillId="0" borderId="3" xfId="0" quotePrefix="1" applyNumberFormat="1" applyFont="1" applyFill="1" applyBorder="1" applyAlignment="1" applyProtection="1">
      <alignment horizontal="left" vertical="center" wrapText="1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/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6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2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14" fontId="3" fillId="0" borderId="1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7" fontId="1" fillId="0" borderId="0" xfId="0" applyNumberFormat="1" applyFont="1" applyFill="1" applyBorder="1" applyAlignment="1" applyProtection="1">
      <alignment horizontal="center" vertical="center" wrapText="1"/>
    </xf>
    <xf numFmtId="167" fontId="3" fillId="0" borderId="0" xfId="0" applyNumberFormat="1" applyFont="1" applyFill="1" applyAlignment="1" applyProtection="1">
      <alignment horizontal="center" vertical="center" wrapText="1"/>
    </xf>
    <xf numFmtId="167" fontId="4" fillId="0" borderId="0" xfId="0" applyNumberFormat="1" applyFont="1" applyFill="1" applyBorder="1" applyAlignment="1" applyProtection="1">
      <alignment horizontal="center" vertical="center" wrapText="1"/>
    </xf>
    <xf numFmtId="167" fontId="3" fillId="0" borderId="1" xfId="0" applyNumberFormat="1" applyFont="1" applyFill="1" applyBorder="1" applyAlignment="1" applyProtection="1">
      <alignment horizontal="center" vertical="center" wrapText="1"/>
    </xf>
    <xf numFmtId="167" fontId="14" fillId="0" borderId="9" xfId="0" applyNumberFormat="1" applyFont="1" applyBorder="1" applyAlignment="1">
      <alignment horizontal="center" vertical="center"/>
    </xf>
    <xf numFmtId="167" fontId="3" fillId="2" borderId="1" xfId="0" applyNumberFormat="1" applyFont="1" applyFill="1" applyBorder="1"/>
    <xf numFmtId="167" fontId="3" fillId="2" borderId="1" xfId="0" applyNumberFormat="1" applyFont="1" applyFill="1" applyBorder="1" applyAlignment="1" applyProtection="1">
      <alignment vertical="center"/>
      <protection locked="0"/>
    </xf>
    <xf numFmtId="167" fontId="3" fillId="0" borderId="0" xfId="0" applyNumberFormat="1" applyFont="1" applyFill="1" applyAlignment="1" applyProtection="1">
      <alignment vertical="center"/>
      <protection locked="0"/>
    </xf>
    <xf numFmtId="167" fontId="3" fillId="0" borderId="0" xfId="0" applyNumberFormat="1" applyFont="1" applyFill="1" applyAlignment="1" applyProtection="1">
      <alignment horizontal="center" vertical="center" wrapText="1"/>
      <protection locked="0"/>
    </xf>
    <xf numFmtId="167" fontId="3" fillId="0" borderId="0" xfId="0" applyNumberFormat="1" applyFont="1" applyFill="1" applyBorder="1" applyAlignment="1" applyProtection="1">
      <alignment vertical="center" wrapText="1"/>
      <protection locked="0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4" fontId="12" fillId="5" borderId="9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3" fillId="5" borderId="0" xfId="0" applyFont="1" applyFill="1" applyAlignment="1" applyProtection="1">
      <alignment vertical="center"/>
      <protection locked="0"/>
    </xf>
    <xf numFmtId="165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/>
      <protection locked="0"/>
    </xf>
    <xf numFmtId="14" fontId="3" fillId="5" borderId="1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67" fontId="14" fillId="5" borderId="9" xfId="0" applyNumberFormat="1" applyFont="1" applyFill="1" applyBorder="1" applyAlignment="1">
      <alignment horizontal="center" vertical="center"/>
    </xf>
    <xf numFmtId="168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4" xfId="1" applyFont="1" applyFill="1" applyBorder="1" applyAlignment="1" applyProtection="1">
      <alignment horizontal="left" vertical="center" wrapText="1"/>
      <protection locked="0"/>
    </xf>
    <xf numFmtId="0" fontId="9" fillId="0" borderId="5" xfId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1"/>
    <cellStyle name="Normal 3" xfId="2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21-421B-9091-10361B71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6432"/>
        <c:axId val="-724674800"/>
      </c:lineChart>
      <c:catAx>
        <c:axId val="-72467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467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64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3E-4CE0-A528-EB1E7725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8064"/>
        <c:axId val="-724677520"/>
      </c:lineChart>
      <c:catAx>
        <c:axId val="-72467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467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80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4D-40E0-AC64-51BAA3C5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6000"/>
        <c:axId val="-680673072"/>
      </c:lineChart>
      <c:catAx>
        <c:axId val="-68066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7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67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60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B-4735-9ED6-36DD855B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4368"/>
        <c:axId val="-680668176"/>
      </c:lineChart>
      <c:catAx>
        <c:axId val="-680664368"/>
        <c:scaling>
          <c:orientation val="minMax"/>
        </c:scaling>
        <c:delete val="0"/>
        <c:axPos val="b"/>
        <c:majorTickMark val="none"/>
        <c:minorTickMark val="none"/>
        <c:tickLblPos val="none"/>
        <c:crossAx val="-680668176"/>
        <c:crosses val="autoZero"/>
        <c:auto val="1"/>
        <c:lblAlgn val="ctr"/>
        <c:lblOffset val="100"/>
        <c:tickMarkSkip val="1"/>
        <c:noMultiLvlLbl val="0"/>
      </c:catAx>
      <c:valAx>
        <c:axId val="-6806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43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'Raw material airlock (11085)'!$D$11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'Raw material airlock (11085)'!$B$13:$B$32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'Raw material airlock (11085)'!$D$13:$D$32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EDD0-46F5-89EE-0B60EEFE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672528"/>
        <c:axId val="-680663280"/>
      </c:barChart>
      <c:lineChart>
        <c:grouping val="standard"/>
        <c:varyColors val="0"/>
        <c:ser>
          <c:idx val="0"/>
          <c:order val="0"/>
          <c:tx>
            <c:strRef>
              <c:f>'Raw material airlock (11085)'!$H$12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'Raw material airlock (11085)'!$B$13:$B$32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'Raw material airlock (11085)'!$H$13:$H$32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D0-46F5-89EE-0B60EEFEA0E4}"/>
            </c:ext>
          </c:extLst>
        </c:ser>
        <c:ser>
          <c:idx val="1"/>
          <c:order val="1"/>
          <c:tx>
            <c:strRef>
              <c:f>'Raw material airlock (11085)'!$G$12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'Raw material airlock (11085)'!$B$13:$B$32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'Raw material airlock (11085)'!$G$13:$G$32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D0-46F5-89EE-0B60EEFEA0E4}"/>
            </c:ext>
          </c:extLst>
        </c:ser>
        <c:ser>
          <c:idx val="2"/>
          <c:order val="2"/>
          <c:tx>
            <c:strRef>
              <c:f>'Raw material airlock (11085)'!$C$11</c:f>
              <c:strCache>
                <c:ptCount val="1"/>
                <c:pt idx="0">
                  <c:v>11085_P2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'Raw material airlock (11085)'!$B$13:$B$32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'Raw material airlock (11085)'!$C$13:$C$32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0-46F5-89EE-0B60EEFE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72528"/>
        <c:axId val="-6806632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EDD0-46F5-89EE-0B60EEFEA0E4}"/>
                  </c:ext>
                </c:extLst>
              </c15:ser>
            </c15:filteredLineSeries>
          </c:ext>
        </c:extLst>
      </c:lineChart>
      <c:catAx>
        <c:axId val="-6806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0663280"/>
        <c:crossesAt val="0"/>
        <c:auto val="0"/>
        <c:lblAlgn val="ctr"/>
        <c:lblOffset val="100"/>
        <c:noMultiLvlLbl val="0"/>
      </c:catAx>
      <c:valAx>
        <c:axId val="-68066328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8576143328619"/>
              <c:y val="0.87537507112310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067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28171539746342894"/>
          <c:w val="0.13372981842616205"/>
          <c:h val="0.3040930198410513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F-42A2-800C-765B9472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1104"/>
        <c:axId val="-680658928"/>
      </c:lineChart>
      <c:catAx>
        <c:axId val="-68066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5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65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1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9-4511-B0D2-1E4E3F22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71984"/>
        <c:axId val="-680670896"/>
      </c:lineChart>
      <c:catAx>
        <c:axId val="-680671984"/>
        <c:scaling>
          <c:orientation val="minMax"/>
        </c:scaling>
        <c:delete val="0"/>
        <c:axPos val="b"/>
        <c:majorTickMark val="none"/>
        <c:minorTickMark val="none"/>
        <c:tickLblPos val="none"/>
        <c:crossAx val="-680670896"/>
        <c:crosses val="autoZero"/>
        <c:auto val="1"/>
        <c:lblAlgn val="ctr"/>
        <c:lblOffset val="100"/>
        <c:tickMarkSkip val="1"/>
        <c:noMultiLvlLbl val="0"/>
      </c:catAx>
      <c:valAx>
        <c:axId val="-68067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7198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3273229460178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'IPC office (11086)'!$D$11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'IPC office (11086)'!$B$13:$B$32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'IPC office (11086)'!$D$13:$D$32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F36A-4EFA-9CB9-E0AC94E5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670352"/>
        <c:axId val="-680667632"/>
      </c:barChart>
      <c:lineChart>
        <c:grouping val="standard"/>
        <c:varyColors val="0"/>
        <c:ser>
          <c:idx val="0"/>
          <c:order val="0"/>
          <c:tx>
            <c:strRef>
              <c:f>'IPC office (11086)'!$H$12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'IPC office (11086)'!$B$13:$B$32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'IPC office (11086)'!$H$13:$H$32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A-4EFA-9CB9-E0AC94E5566C}"/>
            </c:ext>
          </c:extLst>
        </c:ser>
        <c:ser>
          <c:idx val="1"/>
          <c:order val="1"/>
          <c:tx>
            <c:strRef>
              <c:f>'IPC office (11086)'!$G$12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'IPC office (11086)'!$B$13:$B$32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'IPC office (11086)'!$G$13:$G$32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6A-4EFA-9CB9-E0AC94E5566C}"/>
            </c:ext>
          </c:extLst>
        </c:ser>
        <c:ser>
          <c:idx val="2"/>
          <c:order val="2"/>
          <c:tx>
            <c:strRef>
              <c:f>'IPC office (11086)'!$C$11</c:f>
              <c:strCache>
                <c:ptCount val="1"/>
                <c:pt idx="0">
                  <c:v>11086_P2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'IPC office (11086)'!$B$13:$B$32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'IPC office (11086)'!$C$13:$C$32</c:f>
              <c:numCache>
                <c:formatCode>General</c:formatCode>
                <c:ptCount val="20"/>
                <c:pt idx="0">
                  <c:v>7</c:v>
                </c:pt>
                <c:pt idx="1">
                  <c:v>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6A-4EFA-9CB9-E0AC94E5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70352"/>
        <c:axId val="-680667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F36A-4EFA-9CB9-E0AC94E5566C}"/>
                  </c:ext>
                </c:extLst>
              </c15:ser>
            </c15:filteredLineSeries>
          </c:ext>
        </c:extLst>
      </c:lineChart>
      <c:catAx>
        <c:axId val="-68067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0667632"/>
        <c:crossesAt val="0"/>
        <c:auto val="0"/>
        <c:lblAlgn val="ctr"/>
        <c:lblOffset val="100"/>
        <c:noMultiLvlLbl val="0"/>
      </c:catAx>
      <c:valAx>
        <c:axId val="-68066763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823680781161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0670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1625032019512"/>
          <c:y val="0.32367343942147092"/>
          <c:w val="0.13372981842616205"/>
          <c:h val="0.3134170291650606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2-4A47-B3D0-99CB2316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29520"/>
        <c:axId val="-676433328"/>
      </c:lineChart>
      <c:catAx>
        <c:axId val="-67642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3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3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29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30-49DA-9F7E-84D48D97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27344"/>
        <c:axId val="-676448016"/>
      </c:lineChart>
      <c:catAx>
        <c:axId val="-676427344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48016"/>
        <c:crosses val="autoZero"/>
        <c:auto val="1"/>
        <c:lblAlgn val="ctr"/>
        <c:lblOffset val="100"/>
        <c:tickMarkSkip val="1"/>
        <c:noMultiLvlLbl val="0"/>
      </c:catAx>
      <c:valAx>
        <c:axId val="-67644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2734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89780856600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065516562904878E-2"/>
          <c:y val="0.1647787383220454"/>
          <c:w val="0.79189269658124406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'Office (11087)'!$E$11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'Office (11087)'!$B$13:$B$32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'Office (11087)'!$E$13:$E$32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6963-4DAD-8D97-FE11A32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30064"/>
        <c:axId val="-676445296"/>
      </c:barChart>
      <c:lineChart>
        <c:grouping val="standard"/>
        <c:varyColors val="0"/>
        <c:ser>
          <c:idx val="0"/>
          <c:order val="0"/>
          <c:tx>
            <c:strRef>
              <c:f>'Office (11087)'!$H$12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'Office (11087)'!$B$13:$B$32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'Office (11087)'!$H$13:$H$32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63-4DAD-8D97-FE11A3262BD0}"/>
            </c:ext>
          </c:extLst>
        </c:ser>
        <c:ser>
          <c:idx val="1"/>
          <c:order val="1"/>
          <c:tx>
            <c:strRef>
              <c:f>'Office (11087)'!$G$12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'Office (11087)'!$B$13:$B$32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'Office (11087)'!$G$13:$G$32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63-4DAD-8D97-FE11A3262BD0}"/>
            </c:ext>
          </c:extLst>
        </c:ser>
        <c:ser>
          <c:idx val="2"/>
          <c:order val="2"/>
          <c:tx>
            <c:strRef>
              <c:f>'Office (11087)'!$C$11</c:f>
              <c:strCache>
                <c:ptCount val="1"/>
                <c:pt idx="0">
                  <c:v>11087_P2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'Office (11087)'!$B$13:$B$32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'Office (11087)'!$C$13:$C$32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63-4DAD-8D97-FE11A3262BD0}"/>
            </c:ext>
          </c:extLst>
        </c:ser>
        <c:ser>
          <c:idx val="3"/>
          <c:order val="3"/>
          <c:tx>
            <c:strRef>
              <c:f>'Office (11087)'!$D$11</c:f>
              <c:strCache>
                <c:ptCount val="1"/>
                <c:pt idx="0">
                  <c:v>11087_P4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'Office (11087)'!$B$13:$B$32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'Office (11087)'!$D$13:$D$32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63-4DAD-8D97-FE11A32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30064"/>
        <c:axId val="-676445296"/>
        <c:extLst xmlns:c16r2="http://schemas.microsoft.com/office/drawing/2015/06/chart"/>
      </c:lineChart>
      <c:catAx>
        <c:axId val="-6764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45296"/>
        <c:crossesAt val="0"/>
        <c:auto val="0"/>
        <c:lblAlgn val="ctr"/>
        <c:lblOffset val="100"/>
        <c:noMultiLvlLbl val="0"/>
      </c:catAx>
      <c:valAx>
        <c:axId val="-6764452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7304406879210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3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1625032019512"/>
          <c:y val="0.36096947671750823"/>
          <c:w val="0.13372981842616205"/>
          <c:h val="0.3460510617990933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7-4D24-B522-170C5DEC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3456"/>
        <c:axId val="-676443664"/>
      </c:lineChart>
      <c:catAx>
        <c:axId val="-67645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4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3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B-4DDC-95DD-12EB57F2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68272"/>
        <c:axId val="-724667728"/>
      </c:lineChart>
      <c:catAx>
        <c:axId val="-724668272"/>
        <c:scaling>
          <c:orientation val="minMax"/>
        </c:scaling>
        <c:delete val="0"/>
        <c:axPos val="b"/>
        <c:majorTickMark val="none"/>
        <c:minorTickMark val="none"/>
        <c:tickLblPos val="none"/>
        <c:crossAx val="-724667728"/>
        <c:crosses val="autoZero"/>
        <c:auto val="1"/>
        <c:lblAlgn val="ctr"/>
        <c:lblOffset val="100"/>
        <c:tickMarkSkip val="1"/>
        <c:noMultiLvlLbl val="0"/>
      </c:catAx>
      <c:valAx>
        <c:axId val="-72466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682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F4-4373-A0F5-13245CE9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46928"/>
        <c:axId val="-676443120"/>
      </c:lineChart>
      <c:catAx>
        <c:axId val="-676446928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43120"/>
        <c:crosses val="autoZero"/>
        <c:auto val="1"/>
        <c:lblAlgn val="ctr"/>
        <c:lblOffset val="100"/>
        <c:tickMarkSkip val="1"/>
        <c:noMultiLvlLbl val="0"/>
      </c:catAx>
      <c:valAx>
        <c:axId val="-67644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69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 b="1"/>
          </a:p>
        </c:rich>
      </c:tx>
      <c:layout>
        <c:manualLayout>
          <c:xMode val="edge"/>
          <c:yMode val="edge"/>
          <c:x val="0.2793875516627277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2119525244266E-2"/>
          <c:y val="0.15545472899803606"/>
          <c:w val="0.8050940406642717"/>
          <c:h val="0.668092799588862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'Stairs (11062)'!$F$11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'Stairs (11062)'!$F$13:$F$32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BB2E-4FB3-B937-E02B8C3B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58352"/>
        <c:axId val="-676457264"/>
      </c:barChart>
      <c:lineChart>
        <c:grouping val="standard"/>
        <c:varyColors val="0"/>
        <c:ser>
          <c:idx val="0"/>
          <c:order val="0"/>
          <c:tx>
            <c:strRef>
              <c:f>'Stairs (11062)'!$I$12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'Stairs (11062)'!$I$13:$I$32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E-4FB3-B937-E02B8C3BBD71}"/>
            </c:ext>
          </c:extLst>
        </c:ser>
        <c:ser>
          <c:idx val="1"/>
          <c:order val="1"/>
          <c:tx>
            <c:strRef>
              <c:f>'Stairs (11062)'!$H$12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'Stairs (11062)'!$H$13:$H$32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E-4FB3-B937-E02B8C3BBD71}"/>
            </c:ext>
          </c:extLst>
        </c:ser>
        <c:ser>
          <c:idx val="2"/>
          <c:order val="2"/>
          <c:tx>
            <c:strRef>
              <c:f>'Stairs (11062)'!$C$11</c:f>
              <c:strCache>
                <c:ptCount val="1"/>
                <c:pt idx="0">
                  <c:v>11062_P4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'Stairs (11062)'!$C$13:$C$32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17</c:v>
                </c:pt>
                <c:pt idx="3">
                  <c:v>7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12</c:v>
                </c:pt>
                <c:pt idx="17">
                  <c:v>15</c:v>
                </c:pt>
                <c:pt idx="18">
                  <c:v>14</c:v>
                </c:pt>
                <c:pt idx="1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2E-4FB3-B937-E02B8C3BBD71}"/>
            </c:ext>
          </c:extLst>
        </c:ser>
        <c:ser>
          <c:idx val="3"/>
          <c:order val="3"/>
          <c:tx>
            <c:strRef>
              <c:f>'Stairs (11062)'!$D$11</c:f>
              <c:strCache>
                <c:ptCount val="1"/>
                <c:pt idx="0">
                  <c:v>11062_P5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'Stairs (11062)'!$D$13:$D$32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11</c:v>
                </c:pt>
                <c:pt idx="12">
                  <c:v>16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2E-4FB3-B937-E02B8C3BBD71}"/>
            </c:ext>
          </c:extLst>
        </c:ser>
        <c:ser>
          <c:idx val="4"/>
          <c:order val="4"/>
          <c:tx>
            <c:strRef>
              <c:f>'Stairs (11062)'!$E$11</c:f>
              <c:strCache>
                <c:ptCount val="1"/>
                <c:pt idx="0">
                  <c:v>11062_P6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strRef>
              <c:f>'Stairs (11062)'!$B$13:$B$32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'Stairs (11062)'!$E$13:$E$32</c:f>
              <c:numCache>
                <c:formatCode>General</c:formatCode>
                <c:ptCount val="20"/>
                <c:pt idx="0">
                  <c:v>7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11</c:v>
                </c:pt>
                <c:pt idx="8">
                  <c:v>8</c:v>
                </c:pt>
                <c:pt idx="9">
                  <c:v>10</c:v>
                </c:pt>
                <c:pt idx="10">
                  <c:v>0</c:v>
                </c:pt>
                <c:pt idx="11">
                  <c:v>13</c:v>
                </c:pt>
                <c:pt idx="12">
                  <c:v>4</c:v>
                </c:pt>
                <c:pt idx="13">
                  <c:v>1</c:v>
                </c:pt>
                <c:pt idx="14">
                  <c:v>11</c:v>
                </c:pt>
                <c:pt idx="15">
                  <c:v>6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2E-4FB3-B937-E02B8C3B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8352"/>
        <c:axId val="-676457264"/>
        <c:extLst xmlns:c16r2="http://schemas.microsoft.com/office/drawing/2015/06/chart"/>
      </c:lineChart>
      <c:catAx>
        <c:axId val="-6764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196697318951773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57264"/>
        <c:crossesAt val="0"/>
        <c:auto val="0"/>
        <c:lblAlgn val="ctr"/>
        <c:lblOffset val="100"/>
        <c:noMultiLvlLbl val="0"/>
      </c:catAx>
      <c:valAx>
        <c:axId val="-67645726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38169748696069"/>
              <c:y val="0.884699080447111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58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30862482872428"/>
          <c:y val="0.19779931354734503"/>
          <c:w val="0.13391921348814451"/>
          <c:h val="0.4618813207789585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8-4D72-817E-54E6FE56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46384"/>
        <c:axId val="-676434416"/>
      </c:lineChart>
      <c:catAx>
        <c:axId val="-67644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3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3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6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B5-450B-900F-E20C9330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28976"/>
        <c:axId val="-676442032"/>
      </c:lineChart>
      <c:catAx>
        <c:axId val="-676428976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42032"/>
        <c:crosses val="autoZero"/>
        <c:auto val="1"/>
        <c:lblAlgn val="ctr"/>
        <c:lblOffset val="100"/>
        <c:tickMarkSkip val="1"/>
        <c:noMultiLvlLbl val="0"/>
      </c:catAx>
      <c:valAx>
        <c:axId val="-67644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289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46696143180122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525765962423015E-2"/>
          <c:y val="0.1647787383220454"/>
          <c:w val="0.7996265318320358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'Buffer room 1 (11061)'!$D$11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'Buffer room 1 (11061)'!$B$13:$B$32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'Buffer room 1 (11061)'!$D$13:$D$32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87B8-4634-8859-337CFDAB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28432"/>
        <c:axId val="-676457808"/>
      </c:barChart>
      <c:lineChart>
        <c:grouping val="standard"/>
        <c:varyColors val="0"/>
        <c:ser>
          <c:idx val="0"/>
          <c:order val="0"/>
          <c:tx>
            <c:strRef>
              <c:f>'Buffer room 1 (11061)'!$H$12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'Buffer room 1 (11061)'!$B$13:$B$32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1 (11061)'!$H$13:$H$32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8-4634-8859-337CFDAB26AB}"/>
            </c:ext>
          </c:extLst>
        </c:ser>
        <c:ser>
          <c:idx val="1"/>
          <c:order val="1"/>
          <c:tx>
            <c:strRef>
              <c:f>'Buffer room 1 (11061)'!$G$12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'Buffer room 1 (11061)'!$B$13:$B$32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1 (11061)'!$G$13:$G$32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8-4634-8859-337CFDAB26AB}"/>
            </c:ext>
          </c:extLst>
        </c:ser>
        <c:ser>
          <c:idx val="2"/>
          <c:order val="2"/>
          <c:tx>
            <c:strRef>
              <c:f>'Buffer room 1 (11061)'!$C$11</c:f>
              <c:strCache>
                <c:ptCount val="1"/>
                <c:pt idx="0">
                  <c:v>11061_P2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'Buffer room 1 (11061)'!$B$13:$B$32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1 (11061)'!$C$13:$C$32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12</c:v>
                </c:pt>
                <c:pt idx="18">
                  <c:v>6</c:v>
                </c:pt>
                <c:pt idx="1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B8-4634-8859-337CFDAB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28432"/>
        <c:axId val="-676457808"/>
        <c:extLst xmlns:c16r2="http://schemas.microsoft.com/office/drawing/2015/06/chart"/>
      </c:lineChart>
      <c:catAx>
        <c:axId val="-6764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57808"/>
        <c:crossesAt val="0"/>
        <c:auto val="0"/>
        <c:lblAlgn val="ctr"/>
        <c:lblOffset val="100"/>
        <c:noMultiLvlLbl val="0"/>
      </c:catAx>
      <c:valAx>
        <c:axId val="-6764578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08580858085803"/>
              <c:y val="0.8823680781161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2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40292751867555016"/>
          <c:w val="0.13372981842616205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A8-4D35-8660-0B34DDB1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37136"/>
        <c:axId val="-676445840"/>
      </c:lineChart>
      <c:catAx>
        <c:axId val="-6764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4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37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4-4CE5-B1A6-AC05F086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44752"/>
        <c:axId val="-676426800"/>
      </c:lineChart>
      <c:catAx>
        <c:axId val="-676444752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26800"/>
        <c:crosses val="autoZero"/>
        <c:auto val="1"/>
        <c:lblAlgn val="ctr"/>
        <c:lblOffset val="100"/>
        <c:tickMarkSkip val="1"/>
        <c:noMultiLvlLbl val="0"/>
      </c:catAx>
      <c:valAx>
        <c:axId val="-67642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47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4682941859990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47787383220454"/>
          <c:w val="0.8050940406642717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'Change room 2 (men) (11060)'!$E$11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'Change room 2 (men) (11060)'!$B$13:$B$32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'Change room 2 (men) (11060)'!$E$13:$E$32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DFB-49A9-A0AE-A1D1015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56720"/>
        <c:axId val="-676444208"/>
      </c:barChart>
      <c:lineChart>
        <c:grouping val="standard"/>
        <c:varyColors val="0"/>
        <c:ser>
          <c:idx val="0"/>
          <c:order val="0"/>
          <c:tx>
            <c:strRef>
              <c:f>'Change room 2 (men) (11060)'!$H$12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'Change room 2 (men) (11060)'!$B$13:$B$32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(men) (11060)'!$H$13:$H$32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9A9-A0AE-A1D1015AB810}"/>
            </c:ext>
          </c:extLst>
        </c:ser>
        <c:ser>
          <c:idx val="1"/>
          <c:order val="1"/>
          <c:tx>
            <c:strRef>
              <c:f>'Change room 2 (men) (11060)'!$G$12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'Change room 2 (men) (11060)'!$B$13:$B$32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(men) (11060)'!$G$13:$G$32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9A9-A0AE-A1D1015AB810}"/>
            </c:ext>
          </c:extLst>
        </c:ser>
        <c:ser>
          <c:idx val="2"/>
          <c:order val="2"/>
          <c:tx>
            <c:strRef>
              <c:f>'Change room 2 (men) (11060)'!$C$11</c:f>
              <c:strCache>
                <c:ptCount val="1"/>
                <c:pt idx="0">
                  <c:v>11060_P2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'Change room 2 (men) (11060)'!$B$13:$B$32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(men) (11060)'!$C$13:$C$32</c:f>
              <c:numCache>
                <c:formatCode>General</c:formatCode>
                <c:ptCount val="20"/>
                <c:pt idx="0">
                  <c:v>13</c:v>
                </c:pt>
                <c:pt idx="1">
                  <c:v>11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16</c:v>
                </c:pt>
                <c:pt idx="8">
                  <c:v>13</c:v>
                </c:pt>
                <c:pt idx="9">
                  <c:v>15</c:v>
                </c:pt>
                <c:pt idx="10">
                  <c:v>2</c:v>
                </c:pt>
                <c:pt idx="11">
                  <c:v>12</c:v>
                </c:pt>
                <c:pt idx="12">
                  <c:v>17</c:v>
                </c:pt>
                <c:pt idx="13">
                  <c:v>6</c:v>
                </c:pt>
                <c:pt idx="14">
                  <c:v>16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FB-49A9-A0AE-A1D1015AB810}"/>
            </c:ext>
          </c:extLst>
        </c:ser>
        <c:ser>
          <c:idx val="3"/>
          <c:order val="3"/>
          <c:tx>
            <c:strRef>
              <c:f>'Change room 2 (men) (11060)'!$D$11</c:f>
              <c:strCache>
                <c:ptCount val="1"/>
                <c:pt idx="0">
                  <c:v>11060_P4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'Change room 2 (men) (11060)'!$B$13:$B$32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(men) (11060)'!$D$13:$D$32</c:f>
              <c:numCache>
                <c:formatCode>General</c:formatCode>
                <c:ptCount val="20"/>
                <c:pt idx="0">
                  <c:v>11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14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15</c:v>
                </c:pt>
                <c:pt idx="12">
                  <c:v>14</c:v>
                </c:pt>
                <c:pt idx="13">
                  <c:v>9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FB-49A9-A0AE-A1D1015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6720"/>
        <c:axId val="-676444208"/>
        <c:extLst xmlns:c16r2="http://schemas.microsoft.com/office/drawing/2015/06/chart"/>
      </c:lineChart>
      <c:catAx>
        <c:axId val="-6764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44208"/>
        <c:crossesAt val="0"/>
        <c:auto val="0"/>
        <c:lblAlgn val="ctr"/>
        <c:lblOffset val="100"/>
        <c:noMultiLvlLbl val="0"/>
      </c:catAx>
      <c:valAx>
        <c:axId val="-6764442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7537507112310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5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35164546739349883"/>
          <c:w val="0.13372981842616205"/>
          <c:h val="0.374023089771121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F-413B-B8CE-E14948D7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31696"/>
        <c:axId val="-676449104"/>
      </c:lineChart>
      <c:catAx>
        <c:axId val="-67643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4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31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84-450F-B200-F3B84F9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6176"/>
        <c:axId val="-676442576"/>
      </c:lineChart>
      <c:catAx>
        <c:axId val="-676456176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42576"/>
        <c:crosses val="autoZero"/>
        <c:auto val="1"/>
        <c:lblAlgn val="ctr"/>
        <c:lblOffset val="100"/>
        <c:tickMarkSkip val="1"/>
        <c:noMultiLvlLbl val="0"/>
      </c:catAx>
      <c:valAx>
        <c:axId val="-67644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61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Air shower 1 (21150)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01528769299876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47787383220454"/>
          <c:w val="0.8050940406642717"/>
          <c:h val="0.6587687902648532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'Air shower 1 (21150)'!$E$11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'Air shower 1 (21150)'!$E$13:$E$36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24667184"/>
        <c:axId val="-724666640"/>
      </c:barChart>
      <c:lineChart>
        <c:grouping val="standard"/>
        <c:varyColors val="0"/>
        <c:ser>
          <c:idx val="0"/>
          <c:order val="0"/>
          <c:tx>
            <c:strRef>
              <c:f>'Air shower 1 (21150)'!$H$12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69-48A7-9C9B-02B42C97AC00}"/>
            </c:ext>
          </c:extLst>
        </c:ser>
        <c:ser>
          <c:idx val="1"/>
          <c:order val="1"/>
          <c:tx>
            <c:strRef>
              <c:f>'Air shower 1 (21150)'!$G$12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69-48A7-9C9B-02B42C97AC00}"/>
            </c:ext>
          </c:extLst>
        </c:ser>
        <c:ser>
          <c:idx val="2"/>
          <c:order val="2"/>
          <c:tx>
            <c:strRef>
              <c:f>'Air shower 1 (21150)'!$C$11</c:f>
              <c:strCache>
                <c:ptCount val="1"/>
                <c:pt idx="0">
                  <c:v>21150_P1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(21150)'!$C$13:$C$36</c:f>
              <c:numCache>
                <c:formatCode>General</c:formatCode>
                <c:ptCount val="24"/>
                <c:pt idx="0">
                  <c:v>13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12</c:v>
                </c:pt>
                <c:pt idx="10">
                  <c:v>3</c:v>
                </c:pt>
                <c:pt idx="11">
                  <c:v>9</c:v>
                </c:pt>
                <c:pt idx="12">
                  <c:v>16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69-48A7-9C9B-02B42C9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67184"/>
        <c:axId val="-724666640"/>
        <c:extLst xmlns:c16r2="http://schemas.microsoft.com/office/drawing/2015/06/chart"/>
      </c:lineChart>
      <c:catAx>
        <c:axId val="-72466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724666640"/>
        <c:crossesAt val="0"/>
        <c:auto val="0"/>
        <c:lblAlgn val="ctr"/>
        <c:lblOffset val="100"/>
        <c:noMultiLvlLbl val="0"/>
      </c:catAx>
      <c:valAx>
        <c:axId val="-7246666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9402308977112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72466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30502542077345224"/>
          <c:w val="0.13372981842616208"/>
          <c:h val="0.3833470990951305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 b="1"/>
          </a:p>
        </c:rich>
      </c:tx>
      <c:layout>
        <c:manualLayout>
          <c:xMode val="edge"/>
          <c:yMode val="edge"/>
          <c:x val="0.2927774412813783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31922291764812E-2"/>
          <c:y val="0.1647787383220454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'Change room 2 (women) (11057)'!$E$11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'Change room 2 (women) (11057)'!$B$13:$B$32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'Change room 2 (women) (11057)'!$E$13:$E$32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E110-4B8E-93E5-A15DEF89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31152"/>
        <c:axId val="-676426256"/>
      </c:barChart>
      <c:lineChart>
        <c:grouping val="standard"/>
        <c:varyColors val="0"/>
        <c:ser>
          <c:idx val="0"/>
          <c:order val="0"/>
          <c:tx>
            <c:strRef>
              <c:f>'Change room 2 (women) (11057)'!$I$12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'Change room 2 (women) (11057)'!$B$13:$B$32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(women) (11057)'!$I$13:$I$32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10-4B8E-93E5-A15DEF897C54}"/>
            </c:ext>
          </c:extLst>
        </c:ser>
        <c:ser>
          <c:idx val="1"/>
          <c:order val="1"/>
          <c:tx>
            <c:strRef>
              <c:f>'Change room 2 (women) (11057)'!$H$12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'Change room 2 (women) (11057)'!$B$13:$B$32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(women) (11057)'!$H$13:$H$32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0-4B8E-93E5-A15DEF897C54}"/>
            </c:ext>
          </c:extLst>
        </c:ser>
        <c:ser>
          <c:idx val="2"/>
          <c:order val="2"/>
          <c:tx>
            <c:strRef>
              <c:f>'Change room 2 (women) (11057)'!$C$11</c:f>
              <c:strCache>
                <c:ptCount val="1"/>
                <c:pt idx="0">
                  <c:v>11057_P1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'Change room 2 (women) (11057)'!$B$13:$B$32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(women) (11057)'!$C$13:$C$32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10-4B8E-93E5-A15DEF897C54}"/>
            </c:ext>
          </c:extLst>
        </c:ser>
        <c:ser>
          <c:idx val="3"/>
          <c:order val="3"/>
          <c:tx>
            <c:strRef>
              <c:f>'Change room 2 (women) (11057)'!$D$11</c:f>
              <c:strCache>
                <c:ptCount val="1"/>
                <c:pt idx="0">
                  <c:v>11057_P2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'Change room 2 (women) (11057)'!$B$13:$B$32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2 (women) (11057)'!$D$13:$D$32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16</c:v>
                </c:pt>
                <c:pt idx="8">
                  <c:v>5</c:v>
                </c:pt>
                <c:pt idx="9">
                  <c:v>13</c:v>
                </c:pt>
                <c:pt idx="10">
                  <c:v>0</c:v>
                </c:pt>
                <c:pt idx="11">
                  <c:v>6</c:v>
                </c:pt>
                <c:pt idx="12">
                  <c:v>19</c:v>
                </c:pt>
                <c:pt idx="13">
                  <c:v>2</c:v>
                </c:pt>
                <c:pt idx="14">
                  <c:v>13</c:v>
                </c:pt>
                <c:pt idx="15">
                  <c:v>1</c:v>
                </c:pt>
                <c:pt idx="16">
                  <c:v>10</c:v>
                </c:pt>
                <c:pt idx="17">
                  <c:v>5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10-4B8E-93E5-A15DEF89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31152"/>
        <c:axId val="-6764262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(11057)'!$F$13:$F$32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E110-4B8E-93E5-A15DEF897C54}"/>
                  </c:ext>
                </c:extLst>
              </c15:ser>
            </c15:filteredLineSeries>
          </c:ext>
        </c:extLst>
      </c:lineChart>
      <c:catAx>
        <c:axId val="-6764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844620918111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26256"/>
        <c:crossesAt val="0"/>
        <c:auto val="0"/>
        <c:lblAlgn val="ctr"/>
        <c:lblOffset val="100"/>
        <c:noMultiLvlLbl val="0"/>
      </c:catAx>
      <c:valAx>
        <c:axId val="-6764262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39886039886038"/>
              <c:y val="0.87537507112310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3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78494001819"/>
          <c:y val="0.29103940678743828"/>
          <c:w val="0.13391921348814451"/>
          <c:h val="0.4059372648349026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5-4689-8A5A-07218651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5632"/>
        <c:axId val="-676441488"/>
      </c:lineChart>
      <c:catAx>
        <c:axId val="-67645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4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4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56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B-4E96-B2E1-5666A858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5088"/>
        <c:axId val="-676440944"/>
      </c:lineChart>
      <c:catAx>
        <c:axId val="-676455088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40944"/>
        <c:crosses val="autoZero"/>
        <c:auto val="1"/>
        <c:lblAlgn val="ctr"/>
        <c:lblOffset val="100"/>
        <c:tickMarkSkip val="1"/>
        <c:noMultiLvlLbl val="0"/>
      </c:catAx>
      <c:valAx>
        <c:axId val="-67644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50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6567644953472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042889525173E-2"/>
          <c:y val="0.15545472899803606"/>
          <c:w val="0.8050940406642717"/>
          <c:h val="0.6680927995888627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'Laundry 1 (11053)'!$G$11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'Laundry 1 (11053)'!$G$13:$G$32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8243-4C94-A2EF-8DC53D0C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36592"/>
        <c:axId val="-676440400"/>
      </c:barChart>
      <c:lineChart>
        <c:grouping val="standard"/>
        <c:varyColors val="0"/>
        <c:ser>
          <c:idx val="0"/>
          <c:order val="0"/>
          <c:tx>
            <c:strRef>
              <c:f>'Laundry 1 (11053)'!$K$12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(11053)'!$K$13:$K$32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3-4C94-A2EF-8DC53D0CC44B}"/>
            </c:ext>
          </c:extLst>
        </c:ser>
        <c:ser>
          <c:idx val="1"/>
          <c:order val="1"/>
          <c:tx>
            <c:strRef>
              <c:f>'Laundry 1 (11053)'!$J$12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(11053)'!$J$13:$J$32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43-4C94-A2EF-8DC53D0CC44B}"/>
            </c:ext>
          </c:extLst>
        </c:ser>
        <c:ser>
          <c:idx val="2"/>
          <c:order val="2"/>
          <c:tx>
            <c:strRef>
              <c:f>'Laundry 1 (11053)'!$C$11</c:f>
              <c:strCache>
                <c:ptCount val="1"/>
                <c:pt idx="0">
                  <c:v>11053_P3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(11053)'!$C$13:$C$32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43-4C94-A2EF-8DC53D0CC44B}"/>
            </c:ext>
          </c:extLst>
        </c:ser>
        <c:ser>
          <c:idx val="3"/>
          <c:order val="3"/>
          <c:tx>
            <c:strRef>
              <c:f>'Laundry 1 (11053)'!$D$11</c:f>
              <c:strCache>
                <c:ptCount val="1"/>
                <c:pt idx="0">
                  <c:v>11053_P4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(11053)'!$D$13:$D$32</c:f>
              <c:numCache>
                <c:formatCode>General</c:formatCode>
                <c:ptCount val="20"/>
                <c:pt idx="0">
                  <c:v>8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2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43-4C94-A2EF-8DC53D0CC44B}"/>
            </c:ext>
          </c:extLst>
        </c:ser>
        <c:ser>
          <c:idx val="4"/>
          <c:order val="4"/>
          <c:tx>
            <c:strRef>
              <c:f>'Laundry 1 (11053)'!$E$11</c:f>
              <c:strCache>
                <c:ptCount val="1"/>
                <c:pt idx="0">
                  <c:v>11053_P8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(11053)'!$E$13:$E$32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11</c:v>
                </c:pt>
                <c:pt idx="12">
                  <c:v>6</c:v>
                </c:pt>
                <c:pt idx="13">
                  <c:v>1</c:v>
                </c:pt>
                <c:pt idx="14">
                  <c:v>10</c:v>
                </c:pt>
                <c:pt idx="15">
                  <c:v>1</c:v>
                </c:pt>
                <c:pt idx="16">
                  <c:v>14</c:v>
                </c:pt>
                <c:pt idx="17">
                  <c:v>3</c:v>
                </c:pt>
                <c:pt idx="18">
                  <c:v>10</c:v>
                </c:pt>
                <c:pt idx="19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43-4C94-A2EF-8DC53D0CC44B}"/>
            </c:ext>
          </c:extLst>
        </c:ser>
        <c:ser>
          <c:idx val="5"/>
          <c:order val="5"/>
          <c:tx>
            <c:strRef>
              <c:f>'Laundry 1 (11053)'!$F$11</c:f>
              <c:strCache>
                <c:ptCount val="1"/>
                <c:pt idx="0">
                  <c:v>11053_P9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cat>
            <c:strRef>
              <c:f>'Laundry 1 (11053)'!$B$13:$B$32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1 (11053)'!$F$13:$F$32</c:f>
              <c:numCache>
                <c:formatCode>General</c:formatCode>
                <c:ptCount val="20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15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243-4C94-A2EF-8DC53D0C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36592"/>
        <c:axId val="-6764404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plus"/>
                  <c:size val="6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(11053)'!$H$13:$H$32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8243-4C94-A2EF-8DC53D0CC44B}"/>
                  </c:ext>
                </c:extLst>
              </c15:ser>
            </c15:filteredLineSeries>
          </c:ext>
        </c:extLst>
      </c:lineChart>
      <c:catAx>
        <c:axId val="-6764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5.611144760751059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40400"/>
        <c:crossesAt val="0"/>
        <c:auto val="0"/>
        <c:lblAlgn val="ctr"/>
        <c:lblOffset val="100"/>
        <c:noMultiLvlLbl val="0"/>
      </c:catAx>
      <c:valAx>
        <c:axId val="-67644040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84848484848486"/>
              <c:y val="0.880037075785107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3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91553328562"/>
          <c:y val="0.13253124827927978"/>
          <c:w val="0.14338895848246244"/>
          <c:h val="0.5178253767230144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C9-4403-9A92-7D325040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4544"/>
        <c:axId val="-676436048"/>
      </c:lineChart>
      <c:catAx>
        <c:axId val="-67645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3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643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4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C-4401-B156-B3106086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4000"/>
        <c:axId val="-676452912"/>
      </c:lineChart>
      <c:catAx>
        <c:axId val="-676454000"/>
        <c:scaling>
          <c:orientation val="minMax"/>
        </c:scaling>
        <c:delete val="0"/>
        <c:axPos val="b"/>
        <c:majorTickMark val="none"/>
        <c:minorTickMark val="none"/>
        <c:tickLblPos val="none"/>
        <c:crossAx val="-676452912"/>
        <c:crosses val="autoZero"/>
        <c:auto val="1"/>
        <c:lblAlgn val="ctr"/>
        <c:lblOffset val="100"/>
        <c:tickMarkSkip val="1"/>
        <c:noMultiLvlLbl val="0"/>
      </c:catAx>
      <c:valAx>
        <c:axId val="-67645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64540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7876475230805938"/>
          <c:w val="0.8050940406642717"/>
          <c:h val="0.64478277627883929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'Change room (laundry 1) (11052)'!$D$11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'Change room (laundry 1) (11052)'!$B$13:$B$32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'Change room (laundry 1) (11052)'!$D$13:$D$32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53D1-4F6F-AC37-9EF4A5DF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6452368"/>
        <c:axId val="-676430608"/>
      </c:barChart>
      <c:lineChart>
        <c:grouping val="standard"/>
        <c:varyColors val="0"/>
        <c:ser>
          <c:idx val="0"/>
          <c:order val="0"/>
          <c:tx>
            <c:strRef>
              <c:f>'Change room (laundry 1) (11052)'!$H$12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'Change room (laundry 1) (11052)'!$B$13:$B$32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(laundry 1) (11052)'!$H$13:$H$32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D1-4F6F-AC37-9EF4A5DF6F56}"/>
            </c:ext>
          </c:extLst>
        </c:ser>
        <c:ser>
          <c:idx val="1"/>
          <c:order val="1"/>
          <c:tx>
            <c:strRef>
              <c:f>'Change room (laundry 1) (11052)'!$G$12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'Change room (laundry 1) (11052)'!$B$13:$B$32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(laundry 1) (11052)'!$G$13:$G$32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53D1-4F6F-AC37-9EF4A5DF6F56}"/>
            </c:ext>
          </c:extLst>
        </c:ser>
        <c:ser>
          <c:idx val="2"/>
          <c:order val="2"/>
          <c:tx>
            <c:strRef>
              <c:f>'Change room (laundry 1) (11052)'!$C$11</c:f>
              <c:strCache>
                <c:ptCount val="1"/>
                <c:pt idx="0">
                  <c:v>11052_P1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'Change room (laundry 1) (11052)'!$B$13:$B$32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'Change room (laundry 1) (11052)'!$C$13:$C$32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8</c:v>
                </c:pt>
                <c:pt idx="9">
                  <c:v>15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</c:v>
                </c:pt>
                <c:pt idx="16">
                  <c:v>15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D1-4F6F-AC37-9EF4A5DF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452368"/>
        <c:axId val="-676430608"/>
        <c:extLst xmlns:c16r2="http://schemas.microsoft.com/office/drawing/2015/06/chart"/>
      </c:lineChart>
      <c:catAx>
        <c:axId val="-6764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76430608"/>
        <c:crossesAt val="0"/>
        <c:auto val="0"/>
        <c:lblAlgn val="ctr"/>
        <c:lblOffset val="100"/>
        <c:noMultiLvlLbl val="0"/>
      </c:catAx>
      <c:valAx>
        <c:axId val="-6764306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823680781161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7645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173298882194182"/>
          <c:y val="0.31901143475946625"/>
          <c:w val="0.14826701117805818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6-4D7D-8579-9030032A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9056"/>
        <c:axId val="-692867632"/>
      </c:lineChart>
      <c:catAx>
        <c:axId val="-69287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286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90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6-408D-A3B2-F2DED69F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8512"/>
        <c:axId val="-692864368"/>
      </c:lineChart>
      <c:catAx>
        <c:axId val="-692878512"/>
        <c:scaling>
          <c:orientation val="minMax"/>
        </c:scaling>
        <c:delete val="0"/>
        <c:axPos val="b"/>
        <c:majorTickMark val="none"/>
        <c:minorTickMark val="none"/>
        <c:tickLblPos val="none"/>
        <c:crossAx val="-692864368"/>
        <c:crosses val="autoZero"/>
        <c:auto val="1"/>
        <c:lblAlgn val="ctr"/>
        <c:lblOffset val="100"/>
        <c:tickMarkSkip val="1"/>
        <c:noMultiLvlLbl val="0"/>
      </c:catAx>
      <c:valAx>
        <c:axId val="-69286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85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 Active pass box 6 (21140)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213225822019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'A. PB 6 (21140)'!$E$11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'A. PB 6 (21140)'!$E$13:$E$36</c:f>
              <c:numCache>
                <c:formatCode>General</c:formatCode>
                <c:ptCount val="24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2864912"/>
        <c:axId val="-692879600"/>
      </c:barChart>
      <c:lineChart>
        <c:grouping val="standard"/>
        <c:varyColors val="0"/>
        <c:ser>
          <c:idx val="0"/>
          <c:order val="0"/>
          <c:tx>
            <c:strRef>
              <c:f>'A. PB 6 (21140)'!$H$12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6 (21140)'!$B$13:$B$36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6 (21140)'!$H$13:$H$36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B2-4BF7-B1C2-F75FBA503BB1}"/>
            </c:ext>
          </c:extLst>
        </c:ser>
        <c:ser>
          <c:idx val="1"/>
          <c:order val="1"/>
          <c:tx>
            <c:strRef>
              <c:f>'A. PB 6 (21140)'!$G$12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6 (21140)'!$B$13:$B$36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6 (21140)'!$G$13:$G$36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BF7-B1C2-F75FBA503BB1}"/>
            </c:ext>
          </c:extLst>
        </c:ser>
        <c:ser>
          <c:idx val="2"/>
          <c:order val="2"/>
          <c:tx>
            <c:strRef>
              <c:f>'A. PB 6 (21140)'!$C$11</c:f>
              <c:strCache>
                <c:ptCount val="1"/>
                <c:pt idx="0">
                  <c:v>21140_P1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6 (21140)'!$B$13:$B$36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6 (21140)'!$C$13:$C$36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B2-4BF7-B1C2-F75FBA50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64912"/>
        <c:axId val="-692879600"/>
        <c:extLst xmlns:c16r2="http://schemas.microsoft.com/office/drawing/2015/06/chart"/>
      </c:lineChart>
      <c:catAx>
        <c:axId val="-6928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2879600"/>
        <c:crossesAt val="0"/>
        <c:auto val="0"/>
        <c:lblAlgn val="ctr"/>
        <c:lblOffset val="100"/>
        <c:noMultiLvlLbl val="0"/>
      </c:catAx>
      <c:valAx>
        <c:axId val="-69287960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8576143328619"/>
              <c:y val="0.88165872242558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286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33765945340748488"/>
          <c:w val="0.14881704143417715"/>
          <c:h val="0.3048128774113026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DF-46F9-ACF9-5F7D7907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7424"/>
        <c:axId val="-692865456"/>
      </c:lineChart>
      <c:catAx>
        <c:axId val="-69287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286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7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DD-4C81-8193-EB37364B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67088"/>
        <c:axId val="-692873616"/>
      </c:lineChart>
      <c:catAx>
        <c:axId val="-692867088"/>
        <c:scaling>
          <c:orientation val="minMax"/>
        </c:scaling>
        <c:delete val="0"/>
        <c:axPos val="b"/>
        <c:majorTickMark val="none"/>
        <c:minorTickMark val="none"/>
        <c:tickLblPos val="none"/>
        <c:crossAx val="-692873616"/>
        <c:crosses val="autoZero"/>
        <c:auto val="1"/>
        <c:lblAlgn val="ctr"/>
        <c:lblOffset val="100"/>
        <c:tickMarkSkip val="1"/>
        <c:noMultiLvlLbl val="0"/>
      </c:catAx>
      <c:valAx>
        <c:axId val="-69287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70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Active pass box 4 (21177)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9582391309997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'A. PB 4 (21177)'!$E$11</c:f>
              <c:strCache>
                <c:ptCount val="1"/>
                <c:pt idx="0">
                  <c:v>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'A. PB 4 (21177)'!$E$13:$E$36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2875248"/>
        <c:axId val="-692873072"/>
      </c:barChart>
      <c:lineChart>
        <c:grouping val="standard"/>
        <c:varyColors val="0"/>
        <c:ser>
          <c:idx val="0"/>
          <c:order val="0"/>
          <c:tx>
            <c:strRef>
              <c:f>'A. PB 4 (21177)'!$H$12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4 (21177)'!$B$13:$B$36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'A. PB 4 (21177)'!$H$13:$H$36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8-4363-A545-6EED751CF27E}"/>
            </c:ext>
          </c:extLst>
        </c:ser>
        <c:ser>
          <c:idx val="1"/>
          <c:order val="1"/>
          <c:tx>
            <c:strRef>
              <c:f>'A. PB 4 (21177)'!$G$12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4 (21177)'!$B$13:$B$36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'A. PB 4 (21177)'!$G$13:$G$36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8-4363-A545-6EED751CF27E}"/>
            </c:ext>
          </c:extLst>
        </c:ser>
        <c:ser>
          <c:idx val="2"/>
          <c:order val="2"/>
          <c:tx>
            <c:strRef>
              <c:f>'A. PB 4 (21177)'!$C$11</c:f>
              <c:strCache>
                <c:ptCount val="1"/>
                <c:pt idx="0">
                  <c:v>21177_P1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4 (21177)'!$B$13:$B$36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'A. PB 4 (21177)'!$C$13:$C$36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58-4363-A545-6EED751C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5248"/>
        <c:axId val="-692873072"/>
        <c:extLst xmlns:c16r2="http://schemas.microsoft.com/office/drawing/2015/06/chart"/>
      </c:lineChart>
      <c:catAx>
        <c:axId val="-69287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2873072"/>
        <c:crossesAt val="0"/>
        <c:auto val="0"/>
        <c:lblAlgn val="ctr"/>
        <c:lblOffset val="100"/>
        <c:noMultiLvlLbl val="0"/>
      </c:catAx>
      <c:valAx>
        <c:axId val="-69287307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7537507112310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2875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173298882194182"/>
          <c:y val="0.30036341611144762"/>
          <c:w val="0.14826701117805818"/>
          <c:h val="0.3001508727492979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8F-4469-816F-34B9F916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2224"/>
        <c:axId val="-690550592"/>
      </c:lineChart>
      <c:catAx>
        <c:axId val="-6905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05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2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9D-4096-83CD-E99AE899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3712"/>
        <c:axId val="-724666096"/>
      </c:lineChart>
      <c:catAx>
        <c:axId val="-724673712"/>
        <c:scaling>
          <c:orientation val="minMax"/>
        </c:scaling>
        <c:delete val="0"/>
        <c:axPos val="b"/>
        <c:majorTickMark val="none"/>
        <c:minorTickMark val="none"/>
        <c:tickLblPos val="none"/>
        <c:crossAx val="-724666096"/>
        <c:crosses val="autoZero"/>
        <c:auto val="1"/>
        <c:lblAlgn val="ctr"/>
        <c:lblOffset val="100"/>
        <c:tickMarkSkip val="1"/>
        <c:noMultiLvlLbl val="0"/>
      </c:catAx>
      <c:valAx>
        <c:axId val="-72466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37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6F-403C-9D33-CFF150D1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6240"/>
        <c:axId val="-690545696"/>
      </c:lineChart>
      <c:catAx>
        <c:axId val="-690546240"/>
        <c:scaling>
          <c:orientation val="minMax"/>
        </c:scaling>
        <c:delete val="0"/>
        <c:axPos val="b"/>
        <c:majorTickMark val="none"/>
        <c:minorTickMark val="none"/>
        <c:tickLblPos val="none"/>
        <c:crossAx val="-690545696"/>
        <c:crosses val="autoZero"/>
        <c:auto val="1"/>
        <c:lblAlgn val="ctr"/>
        <c:lblOffset val="100"/>
        <c:tickMarkSkip val="1"/>
        <c:noMultiLvlLbl val="0"/>
      </c:catAx>
      <c:valAx>
        <c:axId val="-6905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62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Pass box 3 (21139)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89780856600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'PB 3 (21139)'!$D$12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'PB 3 (21139)'!$D$13:$D$36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0548416"/>
        <c:axId val="-690547872"/>
      </c:barChart>
      <c:lineChart>
        <c:grouping val="standard"/>
        <c:varyColors val="0"/>
        <c:ser>
          <c:idx val="0"/>
          <c:order val="0"/>
          <c:tx>
            <c:strRef>
              <c:f>'PB 3 (21139)'!$H$12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'PB 3 (21139)'!$B$13:$B$36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'PB 3 (21139)'!$H$13:$H$36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C7-4FA2-9593-4556F6B57517}"/>
            </c:ext>
          </c:extLst>
        </c:ser>
        <c:ser>
          <c:idx val="1"/>
          <c:order val="1"/>
          <c:tx>
            <c:strRef>
              <c:f>'PB 3 (21139)'!$G$12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'PB 3 (21139)'!$B$13:$B$36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'PB 3 (21139)'!$G$13:$G$36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C7-4FA2-9593-4556F6B57517}"/>
            </c:ext>
          </c:extLst>
        </c:ser>
        <c:ser>
          <c:idx val="2"/>
          <c:order val="2"/>
          <c:tx>
            <c:strRef>
              <c:f>'PB 3 (21139)'!$C$11</c:f>
              <c:strCache>
                <c:ptCount val="1"/>
                <c:pt idx="0">
                  <c:v>21139_P1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'PB 3 (21139)'!$B$13:$B$36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'PB 3 (21139)'!$C$13:$C$36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C7-4FA2-9593-4556F6B5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8416"/>
        <c:axId val="-690547872"/>
        <c:extLst xmlns:c16r2="http://schemas.microsoft.com/office/drawing/2015/06/chart"/>
      </c:lineChart>
      <c:catAx>
        <c:axId val="-6905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0547872"/>
        <c:crossesAt val="0"/>
        <c:auto val="0"/>
        <c:lblAlgn val="ctr"/>
        <c:lblOffset val="100"/>
        <c:noMultiLvlLbl val="0"/>
      </c:catAx>
      <c:valAx>
        <c:axId val="-69054787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74351720886378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0548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35164546739349883"/>
          <c:w val="0.13372981842616208"/>
          <c:h val="0.2908268634252886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6-437B-BD26-5B7A8B6E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1984"/>
        <c:axId val="-692868176"/>
      </c:lineChart>
      <c:catAx>
        <c:axId val="-69287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28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19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2B-4C90-BE11-FB907B4C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2528"/>
        <c:axId val="-692870896"/>
      </c:lineChart>
      <c:catAx>
        <c:axId val="-692872528"/>
        <c:scaling>
          <c:orientation val="minMax"/>
        </c:scaling>
        <c:delete val="0"/>
        <c:axPos val="b"/>
        <c:majorTickMark val="none"/>
        <c:minorTickMark val="none"/>
        <c:tickLblPos val="none"/>
        <c:crossAx val="-692870896"/>
        <c:crosses val="autoZero"/>
        <c:auto val="1"/>
        <c:lblAlgn val="ctr"/>
        <c:lblOffset val="100"/>
        <c:tickMarkSkip val="1"/>
        <c:noMultiLvlLbl val="0"/>
      </c:catAx>
      <c:valAx>
        <c:axId val="-69287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25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Air shower 2 (21136)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9582391309997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011673366004076"/>
          <c:w val="0.8050940406642717"/>
          <c:h val="0.663430794926857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'Air shower 2 (21136)'!$E$11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'Air shower 2 (21136)'!$E$13:$E$36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2877968"/>
        <c:axId val="-692874704"/>
      </c:barChart>
      <c:lineChart>
        <c:grouping val="standard"/>
        <c:varyColors val="0"/>
        <c:ser>
          <c:idx val="0"/>
          <c:order val="0"/>
          <c:tx>
            <c:strRef>
              <c:f>'Air shower 2 (21136)'!$H$12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'Air shower 2 (21136)'!$B$13:$B$36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'Air shower 2 (21136)'!$H$13:$H$36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4-49F7-B58E-6DE87CC8AF03}"/>
            </c:ext>
          </c:extLst>
        </c:ser>
        <c:ser>
          <c:idx val="1"/>
          <c:order val="1"/>
          <c:tx>
            <c:strRef>
              <c:f>'Air shower 2 (21136)'!$G$12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'Air shower 2 (21136)'!$B$13:$B$36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'Air shower 2 (21136)'!$G$13:$G$36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4-49F7-B58E-6DE87CC8AF03}"/>
            </c:ext>
          </c:extLst>
        </c:ser>
        <c:ser>
          <c:idx val="2"/>
          <c:order val="2"/>
          <c:tx>
            <c:strRef>
              <c:f>'Air shower 2 (21136)'!$C$11</c:f>
              <c:strCache>
                <c:ptCount val="1"/>
                <c:pt idx="0">
                  <c:v>21136_P1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'Air shower 2 (21136)'!$B$13:$B$36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'Air shower 2 (21136)'!$C$13:$C$36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10</c:v>
                </c:pt>
                <c:pt idx="13">
                  <c:v>1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54-49F7-B58E-6DE87CC8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7968"/>
        <c:axId val="-692874704"/>
        <c:extLst xmlns:c16r2="http://schemas.microsoft.com/office/drawing/2015/06/chart"/>
      </c:lineChart>
      <c:catAx>
        <c:axId val="-6928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2874704"/>
        <c:crossesAt val="0"/>
        <c:auto val="0"/>
        <c:lblAlgn val="ctr"/>
        <c:lblOffset val="100"/>
        <c:noMultiLvlLbl val="0"/>
      </c:catAx>
      <c:valAx>
        <c:axId val="-69287470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74351720886378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287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32367343942147092"/>
          <c:w val="0.13372981842616208"/>
          <c:h val="0.29548886808729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7-4FA2-8DB8-2ECCCB63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0352"/>
        <c:axId val="-692874160"/>
      </c:lineChart>
      <c:catAx>
        <c:axId val="-6928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287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03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F6-45BD-8C81-D6BF0B74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6880"/>
        <c:axId val="-692868720"/>
      </c:lineChart>
      <c:catAx>
        <c:axId val="-692876880"/>
        <c:scaling>
          <c:orientation val="minMax"/>
        </c:scaling>
        <c:delete val="0"/>
        <c:axPos val="b"/>
        <c:majorTickMark val="none"/>
        <c:minorTickMark val="none"/>
        <c:tickLblPos val="none"/>
        <c:crossAx val="-692868720"/>
        <c:crosses val="autoZero"/>
        <c:auto val="1"/>
        <c:lblAlgn val="ctr"/>
        <c:lblOffset val="100"/>
        <c:tickMarkSkip val="1"/>
        <c:noMultiLvlLbl val="0"/>
      </c:catAx>
      <c:valAx>
        <c:axId val="-69286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68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Pass box 1 (21137)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71260028140046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011673366004076"/>
          <c:w val="0.81263762821726493"/>
          <c:h val="0.6500527567833284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1 (21137)'!$E$11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'Pass box 1 (21137)'!$E$13:$E$36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2866544"/>
        <c:axId val="-692871440"/>
      </c:barChart>
      <c:lineChart>
        <c:grouping val="standard"/>
        <c:varyColors val="0"/>
        <c:ser>
          <c:idx val="0"/>
          <c:order val="0"/>
          <c:tx>
            <c:strRef>
              <c:f>'Pass box 1 (21137)'!$H$12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3-4838-A395-211D2A887704}"/>
            </c:ext>
          </c:extLst>
        </c:ser>
        <c:ser>
          <c:idx val="1"/>
          <c:order val="1"/>
          <c:tx>
            <c:strRef>
              <c:f>'Pass box 1 (21137)'!$G$12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3-4838-A395-211D2A887704}"/>
            </c:ext>
          </c:extLst>
        </c:ser>
        <c:ser>
          <c:idx val="2"/>
          <c:order val="2"/>
          <c:tx>
            <c:strRef>
              <c:f>'Pass box 1 (21137)'!$C$11</c:f>
              <c:strCache>
                <c:ptCount val="1"/>
                <c:pt idx="0">
                  <c:v>21137_P1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(21137)'!$C$13:$C$36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12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14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3-4838-A395-211D2A88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66544"/>
        <c:axId val="-692871440"/>
        <c:extLst xmlns:c16r2="http://schemas.microsoft.com/office/drawing/2015/06/chart"/>
      </c:lineChart>
      <c:catAx>
        <c:axId val="-6928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2871440"/>
        <c:crossesAt val="0"/>
        <c:auto val="0"/>
        <c:lblAlgn val="ctr"/>
        <c:lblOffset val="100"/>
        <c:noMultiLvlLbl val="0"/>
      </c:catAx>
      <c:valAx>
        <c:axId val="-6928714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317303158887316"/>
              <c:y val="0.865949665990747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286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34232145806948955"/>
          <c:w val="0.14693113855817527"/>
          <c:h val="0.2342776885330805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31-45E5-BD19-3097125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6336"/>
        <c:axId val="-692869808"/>
      </c:lineChart>
      <c:catAx>
        <c:axId val="-69287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286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76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76-4AFE-ADD2-CDDA6091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66000"/>
        <c:axId val="-692869264"/>
      </c:lineChart>
      <c:catAx>
        <c:axId val="-692866000"/>
        <c:scaling>
          <c:orientation val="minMax"/>
        </c:scaling>
        <c:delete val="0"/>
        <c:axPos val="b"/>
        <c:majorTickMark val="none"/>
        <c:minorTickMark val="none"/>
        <c:tickLblPos val="none"/>
        <c:crossAx val="-692869264"/>
        <c:crosses val="autoZero"/>
        <c:auto val="1"/>
        <c:lblAlgn val="ctr"/>
        <c:lblOffset val="100"/>
        <c:tickMarkSkip val="1"/>
        <c:noMultiLvlLbl val="0"/>
      </c:catAx>
      <c:valAx>
        <c:axId val="-69286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28660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LAF 1 (21147)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9863086421131E-2"/>
          <c:y val="0.1647787383220454"/>
          <c:w val="0.79943630808525168"/>
          <c:h val="0.6587687902648532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 (21147)'!$E$11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'LAF 1 (21147)'!$E$13:$E$36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24675344"/>
        <c:axId val="-724669904"/>
      </c:barChart>
      <c:lineChart>
        <c:grouping val="standard"/>
        <c:varyColors val="0"/>
        <c:ser>
          <c:idx val="0"/>
          <c:order val="0"/>
          <c:tx>
            <c:strRef>
              <c:f>'LAF 1 (21147)'!$H$12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B3-4CCF-86FB-980F11488CEF}"/>
            </c:ext>
          </c:extLst>
        </c:ser>
        <c:ser>
          <c:idx val="1"/>
          <c:order val="1"/>
          <c:tx>
            <c:strRef>
              <c:f>'LAF 1 (21147)'!$G$12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B3-4CCF-86FB-980F11488CEF}"/>
            </c:ext>
          </c:extLst>
        </c:ser>
        <c:ser>
          <c:idx val="2"/>
          <c:order val="2"/>
          <c:tx>
            <c:strRef>
              <c:f>'LAF 1 (21147)'!$C$11</c:f>
              <c:strCache>
                <c:ptCount val="1"/>
                <c:pt idx="0">
                  <c:v>21147_P1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(21147)'!$C$13:$C$36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B3-4CCF-86FB-980F1148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5344"/>
        <c:axId val="-724669904"/>
        <c:extLst xmlns:c16r2="http://schemas.microsoft.com/office/drawing/2015/06/chart"/>
      </c:lineChart>
      <c:catAx>
        <c:axId val="-7246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mm\/dd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724669904"/>
        <c:crossesAt val="0"/>
        <c:auto val="0"/>
        <c:lblAlgn val="ctr"/>
        <c:lblOffset val="100"/>
        <c:noMultiLvlLbl val="0"/>
      </c:catAx>
      <c:valAx>
        <c:axId val="-72466990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8083436938803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72467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32833544408347554"/>
          <c:w val="0.13372981842616208"/>
          <c:h val="0.374023089771121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Pass box 2 (21138)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76964884339952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2 (21138)'!$D$11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'Pass box 2 (21138)'!$D$13:$D$36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2875792"/>
        <c:axId val="-690545152"/>
      </c:barChart>
      <c:lineChart>
        <c:grouping val="standard"/>
        <c:varyColors val="0"/>
        <c:ser>
          <c:idx val="0"/>
          <c:order val="0"/>
          <c:tx>
            <c:strRef>
              <c:f>'Pass box 2 (21138)'!$H$12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10-4D9D-AD65-CE839413C020}"/>
            </c:ext>
          </c:extLst>
        </c:ser>
        <c:ser>
          <c:idx val="1"/>
          <c:order val="1"/>
          <c:tx>
            <c:strRef>
              <c:f>'Pass box 2 (21138)'!$G$12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10-4D9D-AD65-CE839413C020}"/>
            </c:ext>
          </c:extLst>
        </c:ser>
        <c:ser>
          <c:idx val="2"/>
          <c:order val="2"/>
          <c:tx>
            <c:strRef>
              <c:f>'Pass box 2 (21138)'!$C$11</c:f>
              <c:strCache>
                <c:ptCount val="1"/>
                <c:pt idx="0">
                  <c:v>21138_P1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(21138)'!$C$13:$C$36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10-4D9D-AD65-CE839413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875792"/>
        <c:axId val="-690545152"/>
        <c:extLst xmlns:c16r2="http://schemas.microsoft.com/office/drawing/2015/06/chart"/>
      </c:lineChart>
      <c:catAx>
        <c:axId val="-69287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0545152"/>
        <c:crossesAt val="0"/>
        <c:auto val="0"/>
        <c:lblAlgn val="ctr"/>
        <c:lblOffset val="100"/>
        <c:noMultiLvlLbl val="0"/>
      </c:catAx>
      <c:valAx>
        <c:axId val="-69054515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4280999528524"/>
              <c:y val="0.87527383491779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287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33380805660162038"/>
          <c:w val="0.13372981842616208"/>
          <c:h val="0.2826415259965414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0-4CA8-B3DC-5C4A7A8E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6576"/>
        <c:axId val="-690550048"/>
      </c:lineChart>
      <c:catAx>
        <c:axId val="-6905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05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65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F-4EE1-BEEE-8E53080C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1680"/>
        <c:axId val="-690557120"/>
      </c:lineChart>
      <c:catAx>
        <c:axId val="-690551680"/>
        <c:scaling>
          <c:orientation val="minMax"/>
        </c:scaling>
        <c:delete val="0"/>
        <c:axPos val="b"/>
        <c:majorTickMark val="none"/>
        <c:minorTickMark val="none"/>
        <c:tickLblPos val="none"/>
        <c:crossAx val="-690557120"/>
        <c:crosses val="autoZero"/>
        <c:auto val="1"/>
        <c:lblAlgn val="ctr"/>
        <c:lblOffset val="100"/>
        <c:tickMarkSkip val="1"/>
        <c:noMultiLvlLbl val="0"/>
      </c:catAx>
      <c:valAx>
        <c:axId val="-6905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16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4682941859990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47787383220454"/>
          <c:w val="0.84166518920234312"/>
          <c:h val="0.65876879026485324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'Buffer room 2 (11074)'!$G$11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'Buffer room 2 (11074)'!$G$13:$G$39</c:f>
              <c:numCache>
                <c:formatCode>General</c:formatCode>
                <c:ptCount val="27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0553312"/>
        <c:axId val="-690544608"/>
      </c:barChart>
      <c:lineChart>
        <c:grouping val="standard"/>
        <c:varyColors val="0"/>
        <c:ser>
          <c:idx val="5"/>
          <c:order val="0"/>
          <c:tx>
            <c:strRef>
              <c:f>'Buffer room 2 (11074)'!$F$11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 room 2 (11074)'!$F$13:$F$39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'Buffer room 2 (11074)'!$K$12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'Buffer room 2 (11074)'!$B$13:$B$39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18/03/17</c:v>
                </c:pt>
                <c:pt idx="17">
                  <c:v>07/04/17</c:v>
                </c:pt>
                <c:pt idx="18">
                  <c:v>06/05/17</c:v>
                </c:pt>
                <c:pt idx="19">
                  <c:v>03/06/17</c:v>
                </c:pt>
                <c:pt idx="20">
                  <c:v>19/06/17</c:v>
                </c:pt>
                <c:pt idx="21">
                  <c:v>04/08/17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'Buffer room 2 (11074)'!$K$13:$K$39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3F-47E2-AF1E-701007F3D1EE}"/>
            </c:ext>
          </c:extLst>
        </c:ser>
        <c:ser>
          <c:idx val="1"/>
          <c:order val="2"/>
          <c:tx>
            <c:strRef>
              <c:f>'Buffer room 2 (11074)'!$J$12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'Buffer room 2 (11074)'!$B$13:$B$39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18/03/17</c:v>
                </c:pt>
                <c:pt idx="17">
                  <c:v>07/04/17</c:v>
                </c:pt>
                <c:pt idx="18">
                  <c:v>06/05/17</c:v>
                </c:pt>
                <c:pt idx="19">
                  <c:v>03/06/17</c:v>
                </c:pt>
                <c:pt idx="20">
                  <c:v>19/06/17</c:v>
                </c:pt>
                <c:pt idx="21">
                  <c:v>04/08/17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'Buffer room 2 (11074)'!$J$13:$J$39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3F-47E2-AF1E-701007F3D1EE}"/>
            </c:ext>
          </c:extLst>
        </c:ser>
        <c:ser>
          <c:idx val="2"/>
          <c:order val="3"/>
          <c:tx>
            <c:strRef>
              <c:f>'Buffer room 2 (11074)'!$C$11</c:f>
              <c:strCache>
                <c:ptCount val="1"/>
                <c:pt idx="0">
                  <c:v>11074_P1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'Buffer room 2 (11074)'!$B$13:$B$39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18/03/17</c:v>
                </c:pt>
                <c:pt idx="17">
                  <c:v>07/04/17</c:v>
                </c:pt>
                <c:pt idx="18">
                  <c:v>06/05/17</c:v>
                </c:pt>
                <c:pt idx="19">
                  <c:v>03/06/17</c:v>
                </c:pt>
                <c:pt idx="20">
                  <c:v>19/06/17</c:v>
                </c:pt>
                <c:pt idx="21">
                  <c:v>04/08/17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'Buffer room 2 (11074)'!$C$13:$C$39</c:f>
              <c:numCache>
                <c:formatCode>General</c:formatCode>
                <c:ptCount val="27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3F-47E2-AF1E-701007F3D1EE}"/>
            </c:ext>
          </c:extLst>
        </c:ser>
        <c:ser>
          <c:idx val="3"/>
          <c:order val="4"/>
          <c:tx>
            <c:strRef>
              <c:f>'Buffer room 2 (11074)'!$D$11</c:f>
              <c:strCache>
                <c:ptCount val="1"/>
                <c:pt idx="0">
                  <c:v>11074_P2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'Buffer room 2 (11074)'!$B$13:$B$39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18/03/17</c:v>
                </c:pt>
                <c:pt idx="17">
                  <c:v>07/04/17</c:v>
                </c:pt>
                <c:pt idx="18">
                  <c:v>06/05/17</c:v>
                </c:pt>
                <c:pt idx="19">
                  <c:v>03/06/17</c:v>
                </c:pt>
                <c:pt idx="20">
                  <c:v>19/06/17</c:v>
                </c:pt>
                <c:pt idx="21">
                  <c:v>04/08/17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'Buffer room 2 (11074)'!$D$13:$D$39</c:f>
              <c:numCache>
                <c:formatCode>General</c:formatCode>
                <c:ptCount val="27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5F3F-47E2-AF1E-701007F3D1EE}"/>
            </c:ext>
          </c:extLst>
        </c:ser>
        <c:ser>
          <c:idx val="4"/>
          <c:order val="5"/>
          <c:tx>
            <c:strRef>
              <c:f>'Buffer room 2 (11074)'!$E$11</c:f>
              <c:strCache>
                <c:ptCount val="1"/>
                <c:pt idx="0">
                  <c:v>11074_P3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'Buffer room 2 (11074)'!$E$13:$E$39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3312"/>
        <c:axId val="-690544608"/>
        <c:extLst xmlns:c16r2="http://schemas.microsoft.com/office/drawing/2015/06/chart"/>
      </c:lineChart>
      <c:catAx>
        <c:axId val="-6905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077345226951526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0544608"/>
        <c:crossesAt val="0"/>
        <c:auto val="0"/>
        <c:lblAlgn val="ctr"/>
        <c:lblOffset val="100"/>
        <c:noMultiLvlLbl val="0"/>
      </c:catAx>
      <c:valAx>
        <c:axId val="-6905446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026287277004279"/>
              <c:y val="0.880037075785107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055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787294789436123"/>
          <c:y val="0.14651726226529374"/>
          <c:w val="0.10122803172087429"/>
          <c:h val="0.5357535378007818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5C-4C81-83E7-D6FC1310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8960"/>
        <c:axId val="-690547328"/>
      </c:lineChart>
      <c:catAx>
        <c:axId val="-6905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05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8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F-4534-B955-50560EE0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5488"/>
        <c:axId val="-690546784"/>
      </c:lineChart>
      <c:catAx>
        <c:axId val="-690555488"/>
        <c:scaling>
          <c:orientation val="minMax"/>
        </c:scaling>
        <c:delete val="0"/>
        <c:axPos val="b"/>
        <c:majorTickMark val="none"/>
        <c:minorTickMark val="none"/>
        <c:tickLblPos val="none"/>
        <c:crossAx val="-690546784"/>
        <c:crosses val="autoZero"/>
        <c:auto val="1"/>
        <c:lblAlgn val="ctr"/>
        <c:lblOffset val="100"/>
        <c:tickMarkSkip val="1"/>
        <c:noMultiLvlLbl val="0"/>
      </c:catAx>
      <c:valAx>
        <c:axId val="-6905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54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088010034344411"/>
          <c:y val="3.5939446963069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16410164638508E-2"/>
          <c:y val="0.1647787383220454"/>
          <c:w val="0.83817569729350172"/>
          <c:h val="0.64944478094084401"/>
        </c:manualLayout>
      </c:layout>
      <c:barChart>
        <c:barDir val="col"/>
        <c:grouping val="clustered"/>
        <c:varyColors val="0"/>
        <c:ser>
          <c:idx val="6"/>
          <c:order val="12"/>
          <c:tx>
            <c:strRef>
              <c:f>'Preparation room 2 (11069)'!$M$11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'Preparation room 2 (11069)'!$M$13:$M$39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F117-4482-BA89-A99F0BF9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0554400"/>
        <c:axId val="-690553856"/>
      </c:barChart>
      <c:lineChart>
        <c:grouping val="standard"/>
        <c:varyColors val="0"/>
        <c:ser>
          <c:idx val="8"/>
          <c:order val="0"/>
          <c:tx>
            <c:strRef>
              <c:f>'Preparation room 2 (11069)'!$L$11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2 (11069)'!$L$13:$L$39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'Preparation room 2 (11069)'!$P$12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'Preparation room 2 (11069)'!$B$13:$B$39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'Preparation room 2 (11069)'!$P$13:$P$39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17-4482-BA89-A99F0BF94A4A}"/>
            </c:ext>
          </c:extLst>
        </c:ser>
        <c:ser>
          <c:idx val="1"/>
          <c:order val="2"/>
          <c:tx>
            <c:strRef>
              <c:f>'Preparation room 2 (11069)'!$O$12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'Preparation room 2 (11069)'!$B$13:$B$39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'Preparation room 2 (11069)'!$O$13:$O$39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17-4482-BA89-A99F0BF94A4A}"/>
            </c:ext>
          </c:extLst>
        </c:ser>
        <c:ser>
          <c:idx val="7"/>
          <c:order val="3"/>
          <c:tx>
            <c:strRef>
              <c:f>'Preparation room 2 (11069)'!$G$11</c:f>
              <c:strCache>
                <c:ptCount val="1"/>
                <c:pt idx="0">
                  <c:v>11069_P1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'Preparation room 2 (11069)'!$G$13:$G$39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'Preparation room 2 (11069)'!$H$11</c:f>
              <c:strCache>
                <c:ptCount val="1"/>
                <c:pt idx="0">
                  <c:v>11069_P2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2 (11069)'!$H$13:$H$39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'Preparation room 2 (11069)'!$C$11</c:f>
              <c:strCache>
                <c:ptCount val="1"/>
                <c:pt idx="0">
                  <c:v>11069_P3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'Preparation room 2 (11069)'!$B$13:$B$39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'Preparation room 2 (11069)'!$C$13:$C$39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9</c:v>
                </c:pt>
                <c:pt idx="23">
                  <c:v>2</c:v>
                </c:pt>
                <c:pt idx="24">
                  <c:v>10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17-4482-BA89-A99F0BF94A4A}"/>
            </c:ext>
          </c:extLst>
        </c:ser>
        <c:ser>
          <c:idx val="10"/>
          <c:order val="6"/>
          <c:tx>
            <c:strRef>
              <c:f>'Preparation room 2 (11069)'!$I$11</c:f>
              <c:strCache>
                <c:ptCount val="1"/>
                <c:pt idx="0">
                  <c:v>11069_P4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'Preparation room 2 (11069)'!$I$13:$I$39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'Preparation room 2 (11069)'!$D$11</c:f>
              <c:strCache>
                <c:ptCount val="1"/>
                <c:pt idx="0">
                  <c:v>11069_P5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2 (11069)'!$D$13:$D$39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48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17-4482-BA89-A99F0BF94A4A}"/>
            </c:ext>
          </c:extLst>
        </c:ser>
        <c:ser>
          <c:idx val="4"/>
          <c:order val="8"/>
          <c:tx>
            <c:strRef>
              <c:f>'Preparation room 2 (11069)'!$E$11</c:f>
              <c:strCache>
                <c:ptCount val="1"/>
                <c:pt idx="0">
                  <c:v>11069_P6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2 (11069)'!$E$13:$E$39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17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17-4482-BA89-A99F0BF94A4A}"/>
            </c:ext>
          </c:extLst>
        </c:ser>
        <c:ser>
          <c:idx val="11"/>
          <c:order val="9"/>
          <c:tx>
            <c:strRef>
              <c:f>'Preparation room 2 (11069)'!$J$11</c:f>
              <c:strCache>
                <c:ptCount val="1"/>
                <c:pt idx="0">
                  <c:v>11069_P7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2 (11069)'!$J$13:$J$39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'Preparation room 2 (11069)'!$F$11</c:f>
              <c:strCache>
                <c:ptCount val="1"/>
                <c:pt idx="0">
                  <c:v>11069_P8</c:v>
                </c:pt>
              </c:strCache>
            </c:strRef>
          </c:tx>
          <c:spPr>
            <a:ln w="12700"/>
          </c:spPr>
          <c:marker>
            <c:symbol val="star"/>
            <c:size val="5"/>
          </c:marker>
          <c:val>
            <c:numRef>
              <c:f>'Preparation room 2 (11069)'!$F$13:$F$39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17-4482-BA89-A99F0BF94A4A}"/>
            </c:ext>
          </c:extLst>
        </c:ser>
        <c:ser>
          <c:idx val="12"/>
          <c:order val="11"/>
          <c:tx>
            <c:strRef>
              <c:f>'Preparation room 2 (11069)'!$K$11</c:f>
              <c:strCache>
                <c:ptCount val="1"/>
                <c:pt idx="0">
                  <c:v>11069_P9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2 (11069)'!$K$13:$K$39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4400"/>
        <c:axId val="-690553856"/>
        <c:extLst xmlns:c16r2="http://schemas.microsoft.com/office/drawing/2015/06/chart"/>
      </c:lineChart>
      <c:catAx>
        <c:axId val="-6905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0553856"/>
        <c:crossesAt val="0"/>
        <c:auto val="0"/>
        <c:lblAlgn val="ctr"/>
        <c:lblOffset val="100"/>
        <c:noMultiLvlLbl val="0"/>
      </c:catAx>
      <c:valAx>
        <c:axId val="-6905538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03692095122414"/>
              <c:y val="0.880037075785107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055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526225483950427"/>
          <c:y val="2.996714571517721E-2"/>
          <c:w val="0.10199242893991002"/>
          <c:h val="0.7602426444946129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8-4473-BCBD-9A5FB773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1888"/>
        <c:axId val="-690556032"/>
      </c:lineChart>
      <c:catAx>
        <c:axId val="-6905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0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18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C7-4C49-981B-AB1841B6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2768"/>
        <c:axId val="-690554944"/>
      </c:lineChart>
      <c:catAx>
        <c:axId val="-690552768"/>
        <c:scaling>
          <c:orientation val="minMax"/>
        </c:scaling>
        <c:delete val="0"/>
        <c:axPos val="b"/>
        <c:majorTickMark val="none"/>
        <c:minorTickMark val="none"/>
        <c:tickLblPos val="none"/>
        <c:crossAx val="-690554944"/>
        <c:crosses val="autoZero"/>
        <c:auto val="1"/>
        <c:lblAlgn val="ctr"/>
        <c:lblOffset val="100"/>
        <c:tickMarkSkip val="1"/>
        <c:noMultiLvlLbl val="0"/>
      </c:catAx>
      <c:valAx>
        <c:axId val="-690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527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08658856667306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3404807449916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5"/>
          <c:order val="8"/>
          <c:tx>
            <c:strRef>
              <c:f>'Washing room 1 (11070)'!$J$11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val>
            <c:numRef>
              <c:f>'Washing room 1 (11070)'!$J$13:$J$39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2B4C-470A-A58F-872BE778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90551136"/>
        <c:axId val="-690543520"/>
      </c:barChart>
      <c:lineChart>
        <c:grouping val="standard"/>
        <c:varyColors val="0"/>
        <c:ser>
          <c:idx val="6"/>
          <c:order val="0"/>
          <c:tx>
            <c:strRef>
              <c:f>'Washing room 1 (11070)'!$I$11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'Washing room 1 (11070)'!$I$13:$I$39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'Washing room 1 (11070)'!$M$12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'Washing room 1 (11070)'!$B$13:$B$39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1 (11070)'!$M$13:$M$39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4C-470A-A58F-872BE77838DF}"/>
            </c:ext>
          </c:extLst>
        </c:ser>
        <c:ser>
          <c:idx val="1"/>
          <c:order val="2"/>
          <c:tx>
            <c:strRef>
              <c:f>'Washing room 1 (11070)'!$L$12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'Washing room 1 (11070)'!$B$13:$B$39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1 (11070)'!$L$13:$L$39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4C-470A-A58F-872BE77838DF}"/>
            </c:ext>
          </c:extLst>
        </c:ser>
        <c:ser>
          <c:idx val="2"/>
          <c:order val="3"/>
          <c:tx>
            <c:strRef>
              <c:f>'Washing room 1 (11070)'!$C$11</c:f>
              <c:strCache>
                <c:ptCount val="1"/>
                <c:pt idx="0">
                  <c:v>11070_P1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'Washing room 1 (11070)'!$B$13:$B$39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1 (11070)'!$C$13:$C$39</c:f>
              <c:numCache>
                <c:formatCode>General</c:formatCode>
                <c:ptCount val="27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4C-470A-A58F-872BE77838DF}"/>
            </c:ext>
          </c:extLst>
        </c:ser>
        <c:ser>
          <c:idx val="7"/>
          <c:order val="4"/>
          <c:tx>
            <c:strRef>
              <c:f>'Washing room 1 (11070)'!$F$11</c:f>
              <c:strCache>
                <c:ptCount val="1"/>
                <c:pt idx="0">
                  <c:v>11070_P2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'Washing room 1 (11070)'!$F$13:$F$39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'Washing room 1 (11070)'!$D$11</c:f>
              <c:strCache>
                <c:ptCount val="1"/>
                <c:pt idx="0">
                  <c:v>11070_P3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'Washing room 1 (11070)'!$D$13:$D$39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4C-470A-A58F-872BE77838DF}"/>
            </c:ext>
          </c:extLst>
        </c:ser>
        <c:ser>
          <c:idx val="8"/>
          <c:order val="6"/>
          <c:tx>
            <c:strRef>
              <c:f>'Washing room 1 (11070)'!$G$11</c:f>
              <c:strCache>
                <c:ptCount val="1"/>
                <c:pt idx="0">
                  <c:v>11070_P4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'Washing room 1 (11070)'!$G$13:$G$39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'Washing room 1 (11070)'!$E$11</c:f>
              <c:strCache>
                <c:ptCount val="1"/>
                <c:pt idx="0">
                  <c:v>11070_P5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'Washing room 1 (11070)'!$E$13:$E$39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10</c:v>
                </c:pt>
                <c:pt idx="23">
                  <c:v>1</c:v>
                </c:pt>
                <c:pt idx="24">
                  <c:v>16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4C-470A-A58F-872BE77838DF}"/>
            </c:ext>
          </c:extLst>
        </c:ser>
        <c:ser>
          <c:idx val="9"/>
          <c:order val="9"/>
          <c:tx>
            <c:strRef>
              <c:f>'Washing room 1 (11070)'!$H$11</c:f>
              <c:strCache>
                <c:ptCount val="1"/>
                <c:pt idx="0">
                  <c:v>11070_P6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'Washing room 1 (11070)'!$H$13:$H$39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51136"/>
        <c:axId val="-690543520"/>
        <c:extLst xmlns:c16r2="http://schemas.microsoft.com/office/drawing/2015/06/chart"/>
      </c:lineChart>
      <c:catAx>
        <c:axId val="-6905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571505484891311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90543520"/>
        <c:crossesAt val="0"/>
        <c:auto val="0"/>
        <c:lblAlgn val="ctr"/>
        <c:lblOffset val="100"/>
        <c:noMultiLvlLbl val="0"/>
      </c:catAx>
      <c:valAx>
        <c:axId val="-69054352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21887203124003"/>
              <c:y val="0.8710171262037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9055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818846424684715"/>
          <c:y val="0.10618070734469229"/>
          <c:w val="0.12668331092759746"/>
          <c:h val="0.6359434334922181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1A-4EBE-9084-96FDFB7B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2080"/>
        <c:axId val="-724675888"/>
      </c:lineChart>
      <c:catAx>
        <c:axId val="-72467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467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71-411D-B932-DA63739C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4064"/>
        <c:axId val="-690542976"/>
      </c:lineChart>
      <c:catAx>
        <c:axId val="-6905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905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40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6C-4ABD-9EE3-001E4FB9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2432"/>
        <c:axId val="-688744416"/>
      </c:lineChart>
      <c:catAx>
        <c:axId val="-690542432"/>
        <c:scaling>
          <c:orientation val="minMax"/>
        </c:scaling>
        <c:delete val="0"/>
        <c:axPos val="b"/>
        <c:majorTickMark val="none"/>
        <c:minorTickMark val="none"/>
        <c:tickLblPos val="none"/>
        <c:crossAx val="-688744416"/>
        <c:crosses val="autoZero"/>
        <c:auto val="1"/>
        <c:lblAlgn val="ctr"/>
        <c:lblOffset val="100"/>
        <c:tickMarkSkip val="1"/>
        <c:noMultiLvlLbl val="0"/>
      </c:catAx>
      <c:valAx>
        <c:axId val="-6887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24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414247880414498"/>
          <c:y val="3.59364915451142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04362630346883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5"/>
          <c:order val="7"/>
          <c:tx>
            <c:strRef>
              <c:f>'Vial airlock (11071)'!$I$11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'Vial airlock (11071)'!$I$13:$I$39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9298-4735-B857-04CB4E9D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8742240"/>
        <c:axId val="-688753664"/>
      </c:barChart>
      <c:lineChart>
        <c:grouping val="standard"/>
        <c:varyColors val="0"/>
        <c:ser>
          <c:idx val="6"/>
          <c:order val="0"/>
          <c:tx>
            <c:strRef>
              <c:f>'Vial airlock (11071)'!$H$11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'Vial airlock (11071)'!$H$13:$H$39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'Vial airlock (11071)'!$L$12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'Vial airlock (11071)'!$B$13:$B$39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'Vial airlock (11071)'!$L$13:$L$39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98-4735-B857-04CB4E9DC89E}"/>
            </c:ext>
          </c:extLst>
        </c:ser>
        <c:ser>
          <c:idx val="1"/>
          <c:order val="2"/>
          <c:tx>
            <c:strRef>
              <c:f>'Vial airlock (11071)'!$K$12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'Vial airlock (11071)'!$B$13:$B$39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'Vial airlock (11071)'!$K$13:$K$39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98-4735-B857-04CB4E9DC89E}"/>
            </c:ext>
          </c:extLst>
        </c:ser>
        <c:ser>
          <c:idx val="4"/>
          <c:order val="3"/>
          <c:tx>
            <c:strRef>
              <c:f>'Vial airlock (11071)'!$E$11</c:f>
              <c:strCache>
                <c:ptCount val="1"/>
                <c:pt idx="0">
                  <c:v>11071_P1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5"/>
          </c:marker>
          <c:val>
            <c:numRef>
              <c:f>'Vial airlock (11071)'!$E$13:$E$39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9298-4735-B857-04CB4E9DC89E}"/>
            </c:ext>
          </c:extLst>
        </c:ser>
        <c:ser>
          <c:idx val="7"/>
          <c:order val="4"/>
          <c:tx>
            <c:strRef>
              <c:f>'Vial airlock (11071)'!$F$11</c:f>
              <c:strCache>
                <c:ptCount val="1"/>
                <c:pt idx="0">
                  <c:v>11071_P2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'Vial airlock (11071)'!$F$13:$F$39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'Vial airlock (11071)'!$C$11</c:f>
              <c:strCache>
                <c:ptCount val="1"/>
                <c:pt idx="0">
                  <c:v>11071_P3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'Vial airlock (11071)'!$B$13:$B$39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'Vial airlock (11071)'!$C$13:$C$39</c:f>
              <c:numCache>
                <c:formatCode>General</c:formatCode>
                <c:ptCount val="2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98-4735-B857-04CB4E9DC89E}"/>
            </c:ext>
          </c:extLst>
        </c:ser>
        <c:ser>
          <c:idx val="3"/>
          <c:order val="6"/>
          <c:tx>
            <c:strRef>
              <c:f>'Vial airlock (11071)'!$D$11</c:f>
              <c:strCache>
                <c:ptCount val="1"/>
                <c:pt idx="0">
                  <c:v>11071_P4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'Vial airlock (11071)'!$D$13:$D$39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98-4735-B857-04CB4E9DC89E}"/>
            </c:ext>
          </c:extLst>
        </c:ser>
        <c:ser>
          <c:idx val="8"/>
          <c:order val="8"/>
          <c:tx>
            <c:strRef>
              <c:f>'Vial airlock (11071)'!$G$11</c:f>
              <c:strCache>
                <c:ptCount val="1"/>
                <c:pt idx="0">
                  <c:v>11071_P5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'Vial airlock (11071)'!$G$13:$G$39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2240"/>
        <c:axId val="-688753664"/>
        <c:extLst xmlns:c16r2="http://schemas.microsoft.com/office/drawing/2015/06/chart"/>
      </c:lineChart>
      <c:catAx>
        <c:axId val="-6887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7245634927688211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8753664"/>
        <c:crossesAt val="0"/>
        <c:auto val="0"/>
        <c:lblAlgn val="ctr"/>
        <c:lblOffset val="100"/>
        <c:noMultiLvlLbl val="0"/>
      </c:catAx>
      <c:valAx>
        <c:axId val="-68875366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86482643394169"/>
              <c:y val="0.87043036013940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874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319967058293781"/>
          <c:y val="0.12985637451056323"/>
          <c:w val="0.10671216887956725"/>
          <c:h val="0.610318316767781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C6-4298-9130-227EF1A0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4960"/>
        <c:axId val="-688749856"/>
      </c:lineChart>
      <c:catAx>
        <c:axId val="-6887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87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4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4-4D05-BEBF-E5E57743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8224"/>
        <c:axId val="-688743328"/>
      </c:lineChart>
      <c:catAx>
        <c:axId val="-688748224"/>
        <c:scaling>
          <c:orientation val="minMax"/>
        </c:scaling>
        <c:delete val="0"/>
        <c:axPos val="b"/>
        <c:majorTickMark val="none"/>
        <c:minorTickMark val="none"/>
        <c:tickLblPos val="none"/>
        <c:crossAx val="-688743328"/>
        <c:crosses val="autoZero"/>
        <c:auto val="1"/>
        <c:lblAlgn val="ctr"/>
        <c:lblOffset val="100"/>
        <c:tickMarkSkip val="1"/>
        <c:noMultiLvlLbl val="0"/>
      </c:catAx>
      <c:valAx>
        <c:axId val="-6887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82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563757534718302"/>
          <c:y val="4.02904636920384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5837620297462818"/>
          <c:w val="0.83008481712663551"/>
          <c:h val="0.660509186351706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'Wash &amp; depyrogen (11072)'!$N$11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'Wash &amp; depyrogen (11072)'!$N$13:$N$39</c:f>
              <c:numCache>
                <c:formatCode>General</c:formatCode>
                <c:ptCount val="27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8746048"/>
        <c:axId val="-688750400"/>
      </c:barChart>
      <c:lineChart>
        <c:grouping val="standard"/>
        <c:varyColors val="0"/>
        <c:ser>
          <c:idx val="3"/>
          <c:order val="0"/>
          <c:tx>
            <c:strRef>
              <c:f>'Wash &amp; depyrogen (11072)'!$M$11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 &amp; depyrogen (11072)'!$M$13:$M$39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'Wash &amp; depyrogen (11072)'!$Q$12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'Wash &amp; depyrogen (11072)'!$B$13:$B$39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 &amp; depyrogen (11072)'!$Q$13:$Q$39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2-420C-85E6-80AE21E360CA}"/>
            </c:ext>
          </c:extLst>
        </c:ser>
        <c:ser>
          <c:idx val="1"/>
          <c:order val="2"/>
          <c:tx>
            <c:strRef>
              <c:f>'Wash &amp; depyrogen (11072)'!$P$12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'Wash &amp; depyrogen (11072)'!$B$13:$B$39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 &amp; depyrogen (11072)'!$P$13:$P$39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2-420C-85E6-80AE21E360CA}"/>
            </c:ext>
          </c:extLst>
        </c:ser>
        <c:ser>
          <c:idx val="2"/>
          <c:order val="3"/>
          <c:tx>
            <c:strRef>
              <c:f>'Wash &amp; depyrogen (11072)'!$C$11</c:f>
              <c:strCache>
                <c:ptCount val="1"/>
                <c:pt idx="0">
                  <c:v>11072_P1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'Wash &amp; depyrogen (11072)'!$B$13:$B$39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 &amp; depyrogen (11072)'!$C$13:$C$39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C2-420C-85E6-80AE21E360CA}"/>
            </c:ext>
          </c:extLst>
        </c:ser>
        <c:ser>
          <c:idx val="4"/>
          <c:order val="4"/>
          <c:tx>
            <c:strRef>
              <c:f>'Wash &amp; depyrogen (11072)'!$D$11</c:f>
              <c:strCache>
                <c:ptCount val="1"/>
                <c:pt idx="0">
                  <c:v>11072_P2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 &amp; depyrogen (11072)'!$D$13:$D$39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C2-420C-85E6-80AE21E360CA}"/>
            </c:ext>
          </c:extLst>
        </c:ser>
        <c:ser>
          <c:idx val="5"/>
          <c:order val="5"/>
          <c:tx>
            <c:strRef>
              <c:f>'Wash &amp; depyrogen (11072)'!$G$11</c:f>
              <c:strCache>
                <c:ptCount val="1"/>
                <c:pt idx="0">
                  <c:v>11072_P3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'Wash &amp; depyrogen (11072)'!$G$13:$G$14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'Wash &amp; depyrogen (11072)'!$H$11</c:f>
              <c:strCache>
                <c:ptCount val="1"/>
                <c:pt idx="0">
                  <c:v>11072_P4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 &amp; depyrogen (11072)'!$H$13:$H$39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'Wash &amp; depyrogen (11072)'!$I$11</c:f>
              <c:strCache>
                <c:ptCount val="1"/>
                <c:pt idx="0">
                  <c:v>11072_P5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 &amp; depyrogen (11072)'!$I$13:$I$39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'Wash &amp; depyrogen (11072)'!$J$11</c:f>
              <c:strCache>
                <c:ptCount val="1"/>
                <c:pt idx="0">
                  <c:v>11072_P6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'Wash &amp; depyrogen (11072)'!$J$13:$J$39</c:f>
              <c:numCache>
                <c:formatCode>General</c:formatCode>
                <c:ptCount val="2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'Wash &amp; depyrogen (11072)'!$K$11</c:f>
              <c:strCache>
                <c:ptCount val="1"/>
                <c:pt idx="0">
                  <c:v>11072_P7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'Wash &amp; depyrogen (11072)'!$K$13:$K$39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'Wash &amp; depyrogen (11072)'!$E$11</c:f>
              <c:strCache>
                <c:ptCount val="1"/>
                <c:pt idx="0">
                  <c:v>11072_P8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 &amp; depyrogen (11072)'!$E$13:$E$39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12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C2-420C-85E6-80AE21E360CA}"/>
            </c:ext>
          </c:extLst>
        </c:ser>
        <c:ser>
          <c:idx val="8"/>
          <c:order val="11"/>
          <c:tx>
            <c:strRef>
              <c:f>'Wash &amp; depyrogen (11072)'!$F$11</c:f>
              <c:strCache>
                <c:ptCount val="1"/>
                <c:pt idx="0">
                  <c:v>11072_P9</c:v>
                </c:pt>
              </c:strCache>
            </c:strRef>
          </c:tx>
          <c:spPr>
            <a:ln w="12700"/>
          </c:spPr>
          <c:marker>
            <c:symbol val="x"/>
            <c:size val="3"/>
            <c:spPr>
              <a:noFill/>
            </c:spPr>
          </c:marker>
          <c:val>
            <c:numRef>
              <c:f>'Wash &amp; depyrogen (11072)'!$F$13:$F$39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C2-420C-85E6-80AE21E360CA}"/>
            </c:ext>
          </c:extLst>
        </c:ser>
        <c:ser>
          <c:idx val="12"/>
          <c:order val="12"/>
          <c:tx>
            <c:strRef>
              <c:f>'Wash &amp; depyrogen (11072)'!$L$11</c:f>
              <c:strCache>
                <c:ptCount val="1"/>
                <c:pt idx="0">
                  <c:v>11072_P10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 &amp; depyrogen (11072)'!$L$13:$L$39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6048"/>
        <c:axId val="-688750400"/>
        <c:extLst xmlns:c16r2="http://schemas.microsoft.com/office/drawing/2015/06/chart"/>
      </c:lineChart>
      <c:catAx>
        <c:axId val="-6887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792195975503062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8750400"/>
        <c:crossesAt val="0"/>
        <c:auto val="0"/>
        <c:lblAlgn val="ctr"/>
        <c:lblOffset val="100"/>
        <c:noMultiLvlLbl val="0"/>
      </c:catAx>
      <c:valAx>
        <c:axId val="-68875040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63646991755577"/>
              <c:y val="0.88760839895013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8746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142423900430312"/>
          <c:y val="3.9322134733158355E-2"/>
          <c:w val="0.10427789690566518"/>
          <c:h val="0.7606778652668417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F0D-9837-A0759D42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54752"/>
        <c:axId val="-688748768"/>
      </c:lineChart>
      <c:catAx>
        <c:axId val="-6887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87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547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BB-412F-AEAE-98BAD8CA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51488"/>
        <c:axId val="-688753120"/>
      </c:lineChart>
      <c:catAx>
        <c:axId val="-688751488"/>
        <c:scaling>
          <c:orientation val="minMax"/>
        </c:scaling>
        <c:delete val="0"/>
        <c:axPos val="b"/>
        <c:majorTickMark val="none"/>
        <c:minorTickMark val="none"/>
        <c:tickLblPos val="none"/>
        <c:crossAx val="-688753120"/>
        <c:crosses val="autoZero"/>
        <c:auto val="1"/>
        <c:lblAlgn val="ctr"/>
        <c:lblOffset val="100"/>
        <c:tickMarkSkip val="1"/>
        <c:noMultiLvlLbl val="0"/>
      </c:catAx>
      <c:valAx>
        <c:axId val="-6887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514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233370828646418"/>
          <c:y val="3.593620564871251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53053193600442E-2"/>
          <c:y val="0.1647787383220454"/>
          <c:w val="0.83049085530975297"/>
          <c:h val="0.65876879026485324"/>
        </c:manualLayout>
      </c:layout>
      <c:barChart>
        <c:barDir val="col"/>
        <c:grouping val="clustered"/>
        <c:varyColors val="0"/>
        <c:ser>
          <c:idx val="4"/>
          <c:order val="5"/>
          <c:tx>
            <c:strRef>
              <c:f>'Washing room 2 (11089)'!$I$11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'Washing room 2 (11089)'!$B$13:$B$39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'Washing room 2 (11089)'!$I$13:$I$39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EF91-41D4-B210-CD8F32E0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8745504"/>
        <c:axId val="-688747680"/>
      </c:barChart>
      <c:lineChart>
        <c:grouping val="standard"/>
        <c:varyColors val="0"/>
        <c:ser>
          <c:idx val="5"/>
          <c:order val="0"/>
          <c:tx>
            <c:strRef>
              <c:f>'Washing room 2 (11089)'!$H$11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'Washing room 2 (11089)'!$H$13:$H$39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'Washing room 2 (11089)'!$L$12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'Washing room 2 (11089)'!$B$13:$B$39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2 (11089)'!$L$13:$L$39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91-41D4-B210-CD8F32E0AB71}"/>
            </c:ext>
          </c:extLst>
        </c:ser>
        <c:ser>
          <c:idx val="1"/>
          <c:order val="2"/>
          <c:tx>
            <c:strRef>
              <c:f>'Washing room 2 (11089)'!$K$12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'Washing room 2 (11089)'!$B$13:$B$39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2 (11089)'!$K$13:$K$39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91-41D4-B210-CD8F32E0AB71}"/>
            </c:ext>
          </c:extLst>
        </c:ser>
        <c:ser>
          <c:idx val="3"/>
          <c:order val="3"/>
          <c:tx>
            <c:strRef>
              <c:f>'Washing room 2 (11089)'!$D$11</c:f>
              <c:strCache>
                <c:ptCount val="1"/>
                <c:pt idx="0">
                  <c:v>11089_P1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'Washing room 2 (11089)'!$B$13:$B$39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'Washing room 2 (11089)'!$D$13:$D$39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EF91-41D4-B210-CD8F32E0AB71}"/>
            </c:ext>
          </c:extLst>
        </c:ser>
        <c:ser>
          <c:idx val="2"/>
          <c:order val="4"/>
          <c:tx>
            <c:strRef>
              <c:f>'Washing room 2 (11089)'!$C$11</c:f>
              <c:strCache>
                <c:ptCount val="1"/>
                <c:pt idx="0">
                  <c:v>11089_P2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'Washing room 2 (11089)'!$B$13:$B$39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'Washing room 2 (11089)'!$C$13:$C$39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91-41D4-B210-CD8F32E0AB71}"/>
            </c:ext>
          </c:extLst>
        </c:ser>
        <c:ser>
          <c:idx val="6"/>
          <c:order val="6"/>
          <c:tx>
            <c:strRef>
              <c:f>'Washing room 2 (11089)'!$E$11</c:f>
              <c:strCache>
                <c:ptCount val="1"/>
                <c:pt idx="0">
                  <c:v>11089_P3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'Washing room 2 (11089)'!$E$13:$E$39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'Washing room 2 (11089)'!$F$11</c:f>
              <c:strCache>
                <c:ptCount val="1"/>
                <c:pt idx="0">
                  <c:v>11089_P4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'Washing room 2 (11089)'!$F$13:$F$39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'Washing room 2 (11089)'!$G$11</c:f>
              <c:strCache>
                <c:ptCount val="1"/>
                <c:pt idx="0">
                  <c:v>11089_P5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'Washing room 2 (11089)'!$G$13:$G$39</c:f>
              <c:numCache>
                <c:formatCode>General</c:formatCode>
                <c:ptCount val="2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5504"/>
        <c:axId val="-688747680"/>
        <c:extLst xmlns:c16r2="http://schemas.microsoft.com/office/drawing/2015/06/chart"/>
      </c:lineChart>
      <c:catAx>
        <c:axId val="-6887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1000333232240412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8747680"/>
        <c:crossesAt val="0"/>
        <c:auto val="0"/>
        <c:lblAlgn val="ctr"/>
        <c:lblOffset val="100"/>
        <c:noMultiLvlLbl val="0"/>
      </c:catAx>
      <c:valAx>
        <c:axId val="-68874768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941626741101798"/>
              <c:y val="0.886108422493700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8745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600933216681244"/>
          <c:y val="7.7005258063672283E-2"/>
          <c:w val="0.10004971600772125"/>
          <c:h val="0.627288216879866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D-4403-A78E-4F21C258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7136"/>
        <c:axId val="-688749312"/>
      </c:lineChart>
      <c:catAx>
        <c:axId val="-6887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87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7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1-4F11-BBF5-6399B2D9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1536"/>
        <c:axId val="-724679152"/>
      </c:lineChart>
      <c:catAx>
        <c:axId val="-724671536"/>
        <c:scaling>
          <c:orientation val="minMax"/>
        </c:scaling>
        <c:delete val="0"/>
        <c:axPos val="b"/>
        <c:majorTickMark val="none"/>
        <c:minorTickMark val="none"/>
        <c:tickLblPos val="none"/>
        <c:crossAx val="-724679152"/>
        <c:crosses val="autoZero"/>
        <c:auto val="1"/>
        <c:lblAlgn val="ctr"/>
        <c:lblOffset val="100"/>
        <c:tickMarkSkip val="1"/>
        <c:noMultiLvlLbl val="0"/>
      </c:catAx>
      <c:valAx>
        <c:axId val="-72467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15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94-4F5D-B310-CC656BFE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3872"/>
        <c:axId val="-688752576"/>
      </c:lineChart>
      <c:catAx>
        <c:axId val="-688743872"/>
        <c:scaling>
          <c:orientation val="minMax"/>
        </c:scaling>
        <c:delete val="0"/>
        <c:axPos val="b"/>
        <c:majorTickMark val="none"/>
        <c:minorTickMark val="none"/>
        <c:tickLblPos val="none"/>
        <c:crossAx val="-688752576"/>
        <c:crosses val="autoZero"/>
        <c:auto val="1"/>
        <c:lblAlgn val="ctr"/>
        <c:lblOffset val="100"/>
        <c:tickMarkSkip val="1"/>
        <c:noMultiLvlLbl val="0"/>
      </c:catAx>
      <c:valAx>
        <c:axId val="-6887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38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19848984050827"/>
          <c:y val="3.55509545931875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45755868573871E-2"/>
          <c:y val="0.165126674734315"/>
          <c:w val="0.8050940406642717"/>
          <c:h val="0.6445698374392208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'Cleaning tool room 1 (11088)'!$G$11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'Cleaning tool room 1 (11088)'!$G$13:$G$39</c:f>
              <c:numCache>
                <c:formatCode>General</c:formatCode>
                <c:ptCount val="27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8742784"/>
        <c:axId val="-688755296"/>
      </c:barChart>
      <c:lineChart>
        <c:grouping val="standard"/>
        <c:varyColors val="0"/>
        <c:ser>
          <c:idx val="5"/>
          <c:order val="0"/>
          <c:tx>
            <c:strRef>
              <c:f>'Cleaning tool room 1 (11088)'!$F$11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'Cleaning tool room 1 (11088)'!$F$13:$F$39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'Cleaning tool room 1 (11088)'!$J$12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'Cleaning tool room 1 (11088)'!$B$13:$B$39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'Cleaning tool room 1 (11088)'!$J$13:$J$39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70-48A1-83E0-C253B6B6FE22}"/>
            </c:ext>
          </c:extLst>
        </c:ser>
        <c:ser>
          <c:idx val="1"/>
          <c:order val="2"/>
          <c:tx>
            <c:strRef>
              <c:f>'Cleaning tool room 1 (11088)'!$I$12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'Cleaning tool room 1 (11088)'!$B$13:$B$39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'Cleaning tool room 1 (11088)'!$I$13:$I$39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70-48A1-83E0-C253B6B6FE22}"/>
            </c:ext>
          </c:extLst>
        </c:ser>
        <c:ser>
          <c:idx val="3"/>
          <c:order val="3"/>
          <c:tx>
            <c:strRef>
              <c:f>'Cleaning tool room 1 (11088)'!$D$11</c:f>
              <c:strCache>
                <c:ptCount val="1"/>
                <c:pt idx="0">
                  <c:v>11088_P1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'Cleaning tool room 1 (11088)'!$B$13:$B$39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'Cleaning tool room 1 (11088)'!$D$13:$D$39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2C70-48A1-83E0-C253B6B6FE22}"/>
            </c:ext>
          </c:extLst>
        </c:ser>
        <c:ser>
          <c:idx val="2"/>
          <c:order val="4"/>
          <c:tx>
            <c:strRef>
              <c:f>'Cleaning tool room 1 (11088)'!$C$11</c:f>
              <c:strCache>
                <c:ptCount val="1"/>
                <c:pt idx="0">
                  <c:v>11088_P3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'Cleaning tool room 1 (11088)'!$B$13:$B$39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'Cleaning tool room 1 (11088)'!$C$13:$C$39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10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70-48A1-83E0-C253B6B6FE22}"/>
            </c:ext>
          </c:extLst>
        </c:ser>
        <c:ser>
          <c:idx val="4"/>
          <c:order val="5"/>
          <c:tx>
            <c:strRef>
              <c:f>'Cleaning tool room 1 (11088)'!$E$11</c:f>
              <c:strCache>
                <c:ptCount val="1"/>
                <c:pt idx="0">
                  <c:v>11088_P2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'Cleaning tool room 1 (11088)'!$E$13:$E$39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2784"/>
        <c:axId val="-688755296"/>
        <c:extLst xmlns:c16r2="http://schemas.microsoft.com/office/drawing/2015/06/chart"/>
      </c:lineChart>
      <c:catAx>
        <c:axId val="-6887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54426681736194E-3"/>
              <c:y val="6.570624053362959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8755296"/>
        <c:crossesAt val="0"/>
        <c:auto val="0"/>
        <c:lblAlgn val="ctr"/>
        <c:lblOffset val="100"/>
        <c:noMultiLvlLbl val="0"/>
      </c:catAx>
      <c:valAx>
        <c:axId val="-6887552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775495098972399"/>
              <c:y val="0.863796958394661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8742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38922034599852"/>
          <c:y val="0.21917017951563511"/>
          <c:w val="0.14227316998417799"/>
          <c:h val="0.4591165224725043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84-4714-B5C5-811C8EB5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41696"/>
        <c:axId val="-688756928"/>
      </c:lineChart>
      <c:catAx>
        <c:axId val="-6887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87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41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94-40FC-BE61-D83C9A2E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52032"/>
        <c:axId val="-688756384"/>
      </c:lineChart>
      <c:catAx>
        <c:axId val="-688752032"/>
        <c:scaling>
          <c:orientation val="minMax"/>
        </c:scaling>
        <c:delete val="0"/>
        <c:axPos val="b"/>
        <c:majorTickMark val="none"/>
        <c:minorTickMark val="none"/>
        <c:tickLblPos val="none"/>
        <c:crossAx val="-688756384"/>
        <c:crosses val="autoZero"/>
        <c:auto val="1"/>
        <c:lblAlgn val="ctr"/>
        <c:lblOffset val="100"/>
        <c:tickMarkSkip val="1"/>
        <c:noMultiLvlLbl val="0"/>
      </c:catAx>
      <c:valAx>
        <c:axId val="-6887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87520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72692588684147"/>
          <c:y val="3.90863304249130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31922291764812E-2"/>
          <c:y val="0.15901432928991985"/>
          <c:w val="0.8050940406642717"/>
          <c:h val="0.66453323402142295"/>
        </c:manualLayout>
      </c:layout>
      <c:barChart>
        <c:barDir val="col"/>
        <c:grouping val="clustered"/>
        <c:varyColors val="0"/>
        <c:ser>
          <c:idx val="6"/>
          <c:order val="8"/>
          <c:tx>
            <c:strRef>
              <c:f>'Staging room 1 (11083)'!$J$11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'Staging room 1 (11083)'!$J$13:$J$39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2839-4595-956C-2D2B059E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8750944"/>
        <c:axId val="-688755840"/>
      </c:barChart>
      <c:lineChart>
        <c:grouping val="standard"/>
        <c:varyColors val="0"/>
        <c:ser>
          <c:idx val="3"/>
          <c:order val="0"/>
          <c:tx>
            <c:strRef>
              <c:f>'Staging room 1 (11083)'!$I$11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'Staging room 1 (11083)'!$I$13:$I$39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'Staging room 1 (11083)'!$M$12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'Staging room 1 (11083)'!$B$13:$B$39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'Staging room 1 (11083)'!$M$13:$M$39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9-4595-956C-2D2B059EC745}"/>
            </c:ext>
          </c:extLst>
        </c:ser>
        <c:ser>
          <c:idx val="1"/>
          <c:order val="2"/>
          <c:tx>
            <c:strRef>
              <c:f>'Staging room 1 (11083)'!$L$12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'Staging room 1 (11083)'!$B$13:$B$39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'Staging room 1 (11083)'!$L$13:$L$39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9-4595-956C-2D2B059EC745}"/>
            </c:ext>
          </c:extLst>
        </c:ser>
        <c:ser>
          <c:idx val="5"/>
          <c:order val="3"/>
          <c:tx>
            <c:strRef>
              <c:f>'Staging room 1 (11083)'!$E$11</c:f>
              <c:strCache>
                <c:ptCount val="1"/>
                <c:pt idx="0">
                  <c:v>11083_P1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'Staging room 1 (11083)'!$E$13:$E$39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'Staging room 1 (11083)'!$F$11</c:f>
              <c:strCache>
                <c:ptCount val="1"/>
                <c:pt idx="0">
                  <c:v>11083_P2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'Staging room 1 (11083)'!$F$13:$F$39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'Staging room 1 (11083)'!$C$11</c:f>
              <c:strCache>
                <c:ptCount val="1"/>
                <c:pt idx="0">
                  <c:v>11083_P3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'Staging room 1 (11083)'!$B$13:$B$39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'Staging room 1 (11083)'!$C$13:$C$39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39-4595-956C-2D2B059EC745}"/>
            </c:ext>
          </c:extLst>
        </c:ser>
        <c:ser>
          <c:idx val="8"/>
          <c:order val="6"/>
          <c:tx>
            <c:strRef>
              <c:f>'Staging room 1 (11083)'!$G$11</c:f>
              <c:strCache>
                <c:ptCount val="1"/>
                <c:pt idx="0">
                  <c:v>11083_P4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'Staging room 1 (11083)'!$G$13:$G$39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'Staging room 1 (11083)'!$D$11</c:f>
              <c:strCache>
                <c:ptCount val="1"/>
                <c:pt idx="0">
                  <c:v>11083_P5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'Staging room 1 (11083)'!$D$13:$D$39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39-4595-956C-2D2B059EC745}"/>
            </c:ext>
          </c:extLst>
        </c:ser>
        <c:ser>
          <c:idx val="9"/>
          <c:order val="9"/>
          <c:tx>
            <c:strRef>
              <c:f>'Staging room 1 (11083)'!$H$11</c:f>
              <c:strCache>
                <c:ptCount val="1"/>
                <c:pt idx="0">
                  <c:v>11083_P6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'Staging room 1 (11083)'!$H$13:$H$39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750944"/>
        <c:axId val="-688755840"/>
        <c:extLst xmlns:c16r2="http://schemas.microsoft.com/office/drawing/2015/06/chart"/>
      </c:lineChart>
      <c:catAx>
        <c:axId val="-6887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6950669627835E-3"/>
              <c:y val="7.721642902745265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8755840"/>
        <c:crossesAt val="0"/>
        <c:auto val="0"/>
        <c:lblAlgn val="ctr"/>
        <c:lblOffset val="100"/>
        <c:noMultiLvlLbl val="0"/>
      </c:catAx>
      <c:valAx>
        <c:axId val="-6887558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155223638282329"/>
              <c:y val="0.8731276158047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875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485607598019323"/>
          <c:y val="7.0098247854153375E-2"/>
          <c:w val="9.7471115079687198E-2"/>
          <c:h val="0.691242817620770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07-42B5-B425-B6B7ADF9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0549504"/>
        <c:axId val="-687049840"/>
      </c:lineChart>
      <c:catAx>
        <c:axId val="-6905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4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704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90549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5-4CD3-9CFF-CA3B1B15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5280"/>
        <c:axId val="-687060720"/>
      </c:lineChart>
      <c:catAx>
        <c:axId val="-687055280"/>
        <c:scaling>
          <c:orientation val="minMax"/>
        </c:scaling>
        <c:delete val="0"/>
        <c:axPos val="b"/>
        <c:majorTickMark val="none"/>
        <c:minorTickMark val="none"/>
        <c:tickLblPos val="none"/>
        <c:crossAx val="-687060720"/>
        <c:crosses val="autoZero"/>
        <c:auto val="1"/>
        <c:lblAlgn val="ctr"/>
        <c:lblOffset val="100"/>
        <c:tickMarkSkip val="1"/>
        <c:noMultiLvlLbl val="0"/>
      </c:catAx>
      <c:valAx>
        <c:axId val="-68706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52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998950131233596"/>
          <c:y val="4.08788305435330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011673366004076"/>
          <c:w val="0.84460020275243375"/>
          <c:h val="0.66343079492685797"/>
        </c:manualLayout>
      </c:layout>
      <c:barChart>
        <c:barDir val="col"/>
        <c:grouping val="clustered"/>
        <c:varyColors val="0"/>
        <c:ser>
          <c:idx val="19"/>
          <c:order val="19"/>
          <c:tx>
            <c:strRef>
              <c:f>'Inspection &amp; labelling (11084)'!$T$11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'Inspection &amp; labelling (11084)'!$T$13:$T$39</c:f>
              <c:numCache>
                <c:formatCode>General</c:formatCode>
                <c:ptCount val="27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7060176"/>
        <c:axId val="-687062896"/>
      </c:barChart>
      <c:lineChart>
        <c:grouping val="standard"/>
        <c:varyColors val="0"/>
        <c:ser>
          <c:idx val="5"/>
          <c:order val="0"/>
          <c:tx>
            <c:strRef>
              <c:f>'Inspection &amp; labelling (11084)'!$S$11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'Inspection &amp; labelling (11084)'!$S$13:$S$39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'Inspection &amp; labelling (11084)'!$X$12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(11084)'!$X$13:$X$39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2-47D4-91E5-A2B8AC0C332B}"/>
            </c:ext>
          </c:extLst>
        </c:ser>
        <c:ser>
          <c:idx val="1"/>
          <c:order val="2"/>
          <c:tx>
            <c:strRef>
              <c:f>'Inspection &amp; labelling (11084)'!$W$12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(11084)'!$W$13:$W$39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2-47D4-91E5-A2B8AC0C332B}"/>
            </c:ext>
          </c:extLst>
        </c:ser>
        <c:ser>
          <c:idx val="7"/>
          <c:order val="3"/>
          <c:tx>
            <c:strRef>
              <c:f>'Inspection &amp; labelling (11084)'!$G$11</c:f>
              <c:strCache>
                <c:ptCount val="1"/>
                <c:pt idx="0">
                  <c:v>11084_P1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'Inspection &amp; labelling (11084)'!$G$13:$G$39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'Inspection &amp; labelling (11084)'!$H$11</c:f>
              <c:strCache>
                <c:ptCount val="1"/>
                <c:pt idx="0">
                  <c:v>11084_P2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'Inspection &amp; labelling (11084)'!$H$13:$H$39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'Inspection &amp; labelling (11084)'!$C$11</c:f>
              <c:strCache>
                <c:ptCount val="1"/>
                <c:pt idx="0">
                  <c:v>11084_P3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(11084)'!$C$13:$C$39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11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12-47D4-91E5-A2B8AC0C332B}"/>
            </c:ext>
          </c:extLst>
        </c:ser>
        <c:ser>
          <c:idx val="9"/>
          <c:order val="6"/>
          <c:tx>
            <c:strRef>
              <c:f>'Inspection &amp; labelling (11084)'!$I$11</c:f>
              <c:strCache>
                <c:ptCount val="1"/>
                <c:pt idx="0">
                  <c:v>11084_P4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'Inspection &amp; labelling (11084)'!$I$13:$I$39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'Inspection &amp; labelling (11084)'!$J$11</c:f>
              <c:strCache>
                <c:ptCount val="1"/>
                <c:pt idx="0">
                  <c:v>11084_P5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'Inspection &amp; labelling (11084)'!$J$13:$J$39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'Inspection &amp; labelling (11084)'!$D$11</c:f>
              <c:strCache>
                <c:ptCount val="1"/>
                <c:pt idx="0">
                  <c:v>11084_P6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(11084)'!$D$13:$D$39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12-47D4-91E5-A2B8AC0C332B}"/>
            </c:ext>
          </c:extLst>
        </c:ser>
        <c:ser>
          <c:idx val="11"/>
          <c:order val="9"/>
          <c:tx>
            <c:strRef>
              <c:f>'Inspection &amp; labelling (11084)'!$K$11</c:f>
              <c:strCache>
                <c:ptCount val="1"/>
                <c:pt idx="0">
                  <c:v>11084_P7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'Inspection &amp; labelling (11084)'!$K$13:$K$39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'Inspection &amp; labelling (11084)'!$L$11</c:f>
              <c:strCache>
                <c:ptCount val="1"/>
                <c:pt idx="0">
                  <c:v>11084_P8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'Inspection &amp; labelling (11084)'!$L$13:$L$39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'Inspection &amp; labelling (11084)'!$E$11</c:f>
              <c:strCache>
                <c:ptCount val="1"/>
                <c:pt idx="0">
                  <c:v>11084_P9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(11084)'!$E$13:$E$39</c:f>
              <c:numCache>
                <c:formatCode>General</c:formatCode>
                <c:ptCount val="27"/>
                <c:pt idx="0">
                  <c:v>16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13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12-47D4-91E5-A2B8AC0C332B}"/>
            </c:ext>
          </c:extLst>
        </c:ser>
        <c:ser>
          <c:idx val="13"/>
          <c:order val="12"/>
          <c:tx>
            <c:strRef>
              <c:f>'Inspection &amp; labelling (11084)'!$M$11</c:f>
              <c:strCache>
                <c:ptCount val="1"/>
                <c:pt idx="0">
                  <c:v>11084_P10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'Inspection &amp; labelling (11084)'!$M$13:$M$39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'Inspection &amp; labelling (11084)'!$N$11</c:f>
              <c:strCache>
                <c:ptCount val="1"/>
                <c:pt idx="0">
                  <c:v>11084_P11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'Inspection &amp; labelling (11084)'!$N$13:$N$39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'Inspection &amp; labelling (11084)'!$O$11</c:f>
              <c:strCache>
                <c:ptCount val="1"/>
                <c:pt idx="0">
                  <c:v>11084_P12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'Inspection &amp; labelling (11084)'!$O$13:$O$14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3"/>
          <c:order val="15"/>
          <c:tx>
            <c:strRef>
              <c:f>'Inspection &amp; labelling (11084)'!$F$11</c:f>
              <c:strCache>
                <c:ptCount val="1"/>
                <c:pt idx="0">
                  <c:v>11084_P13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'Inspection &amp; labelling (11084)'!$B$13:$B$39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'Inspection &amp; labelling (11084)'!$F$13:$F$39</c:f>
              <c:numCache>
                <c:formatCode>General</c:formatCode>
                <c:ptCount val="2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11</c:v>
                </c:pt>
                <c:pt idx="15">
                  <c:v>5</c:v>
                </c:pt>
                <c:pt idx="16">
                  <c:v>2</c:v>
                </c:pt>
                <c:pt idx="17">
                  <c:v>11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'Inspection &amp; labelling (11084)'!$P$11</c:f>
              <c:strCache>
                <c:ptCount val="1"/>
                <c:pt idx="0">
                  <c:v>11084_P14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'Inspection &amp; labelling (11084)'!$P$13:$P$39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'Inspection &amp; labelling (11084)'!$Q$11</c:f>
              <c:strCache>
                <c:ptCount val="1"/>
                <c:pt idx="0">
                  <c:v>11084_P15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'Inspection &amp; labelling (11084)'!$Q$13:$Q$39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'Inspection &amp; labelling (11084)'!$R$11</c:f>
              <c:strCache>
                <c:ptCount val="1"/>
                <c:pt idx="0">
                  <c:v>11084_P16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'Inspection &amp; labelling (11084)'!$R$13:$R$39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60176"/>
        <c:axId val="-687062896"/>
        <c:extLst xmlns:c16r2="http://schemas.microsoft.com/office/drawing/2015/06/chart"/>
      </c:lineChart>
      <c:catAx>
        <c:axId val="-68706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734435973281121E-3"/>
              <c:y val="7.706341939815662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7062896"/>
        <c:crossesAt val="0"/>
        <c:auto val="0"/>
        <c:lblAlgn val="ctr"/>
        <c:lblOffset val="100"/>
        <c:noMultiLvlLbl val="0"/>
      </c:catAx>
      <c:valAx>
        <c:axId val="-6870628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337310613951026"/>
              <c:y val="0.86375015299253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7060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264997430876691"/>
          <c:y val="3.4670084844045678E-3"/>
          <c:w val="0.10008471163326807"/>
          <c:h val="0.8199325520356467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2-4B5E-9A04-14DF267A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8544"/>
        <c:axId val="-687055824"/>
      </c:lineChart>
      <c:catAx>
        <c:axId val="-6870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705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8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9-4A66-BF80-49F48D06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62352"/>
        <c:axId val="-687050384"/>
      </c:lineChart>
      <c:catAx>
        <c:axId val="-687062352"/>
        <c:scaling>
          <c:orientation val="minMax"/>
        </c:scaling>
        <c:delete val="0"/>
        <c:axPos val="b"/>
        <c:majorTickMark val="none"/>
        <c:minorTickMark val="none"/>
        <c:tickLblPos val="none"/>
        <c:crossAx val="-687050384"/>
        <c:crosses val="autoZero"/>
        <c:auto val="1"/>
        <c:lblAlgn val="ctr"/>
        <c:lblOffset val="100"/>
        <c:tickMarkSkip val="1"/>
        <c:noMultiLvlLbl val="0"/>
      </c:catAx>
      <c:valAx>
        <c:axId val="-68705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623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Active pass box 2 (21145)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'A. PB 2 (21145)'!$E$11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'A. PB 2 (21145)'!$E$13:$E$36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24670992"/>
        <c:axId val="-724678608"/>
      </c:barChart>
      <c:lineChart>
        <c:grouping val="standard"/>
        <c:varyColors val="0"/>
        <c:ser>
          <c:idx val="0"/>
          <c:order val="0"/>
          <c:tx>
            <c:strRef>
              <c:f>'A. PB 2 (21145)'!$H$12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2 (21145)'!$H$13:$H$36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3-430B-818C-DF520C469C0A}"/>
            </c:ext>
          </c:extLst>
        </c:ser>
        <c:ser>
          <c:idx val="1"/>
          <c:order val="1"/>
          <c:tx>
            <c:strRef>
              <c:f>'A. PB 2 (21145)'!$G$12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2 (21145)'!$G$13:$G$36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B3-430B-818C-DF520C469C0A}"/>
            </c:ext>
          </c:extLst>
        </c:ser>
        <c:ser>
          <c:idx val="2"/>
          <c:order val="2"/>
          <c:tx>
            <c:strRef>
              <c:f>'A. PB 2 (21145)'!$C$11</c:f>
              <c:strCache>
                <c:ptCount val="1"/>
                <c:pt idx="0">
                  <c:v>21145_P1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'A. PB 2 (21145)'!$C$13:$C$36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B3-430B-818C-DF520C46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0992"/>
        <c:axId val="-724678608"/>
        <c:extLst xmlns:c16r2="http://schemas.microsoft.com/office/drawing/2015/06/chart"/>
      </c:lineChart>
      <c:catAx>
        <c:axId val="-72467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724678608"/>
        <c:crossesAt val="0"/>
        <c:auto val="0"/>
        <c:lblAlgn val="ctr"/>
        <c:lblOffset val="100"/>
        <c:noMultiLvlLbl val="0"/>
      </c:catAx>
      <c:valAx>
        <c:axId val="-7246786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54219707685053"/>
              <c:y val="0.88703008277811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724670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50479457394546"/>
          <c:y val="0.33299744874548026"/>
          <c:w val="0.13372981842616208"/>
          <c:h val="0.3926711084191399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5247132917050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'Gowning room 2 (11090)'!$G$11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'Gowning room 2 (11090)'!$B$13:$B$39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'Gowning room 2 (11090)'!$G$13:$G$39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E631-48EA-8BDD-E2361A2E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7054736"/>
        <c:axId val="-687061264"/>
      </c:barChart>
      <c:lineChart>
        <c:grouping val="standard"/>
        <c:varyColors val="0"/>
        <c:ser>
          <c:idx val="5"/>
          <c:order val="0"/>
          <c:tx>
            <c:strRef>
              <c:f>'Gowning room 2 (11090)'!$F$11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2 (11090)'!$F$13:$F$39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'Gowning room 2 (11090)'!$J$12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'Gowning room 2 (11090)'!$B$13:$B$39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'Gowning room 2 (11090)'!$J$13:$J$39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31-48EA-8BDD-E2361A2E1DCF}"/>
            </c:ext>
          </c:extLst>
        </c:ser>
        <c:ser>
          <c:idx val="1"/>
          <c:order val="2"/>
          <c:tx>
            <c:strRef>
              <c:f>'Gowning room 2 (11090)'!$I$12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'Gowning room 2 (11090)'!$B$13:$B$39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'Gowning room 2 (11090)'!$I$13:$I$39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31-48EA-8BDD-E2361A2E1DCF}"/>
            </c:ext>
          </c:extLst>
        </c:ser>
        <c:ser>
          <c:idx val="3"/>
          <c:order val="3"/>
          <c:tx>
            <c:strRef>
              <c:f>'Gowning room 2 (11090)'!$D$11</c:f>
              <c:strCache>
                <c:ptCount val="1"/>
                <c:pt idx="0">
                  <c:v>11090_P1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'Gowning room 2 (11090)'!$B$13:$B$39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'Gowning room 2 (11090)'!$D$13:$D$39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E631-48EA-8BDD-E2361A2E1DCF}"/>
            </c:ext>
          </c:extLst>
        </c:ser>
        <c:ser>
          <c:idx val="6"/>
          <c:order val="4"/>
          <c:tx>
            <c:strRef>
              <c:f>'Gowning room 2 (11090)'!$E$11</c:f>
              <c:strCache>
                <c:ptCount val="1"/>
                <c:pt idx="0">
                  <c:v>11090_P2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'Gowning room 2 (11090)'!$E$13:$E$39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'Gowning room 2 (11090)'!$C$11</c:f>
              <c:strCache>
                <c:ptCount val="1"/>
                <c:pt idx="0">
                  <c:v>11090_P3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'Gowning room 2 (11090)'!$B$13:$B$39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'Gowning room 2 (11090)'!$C$13:$C$39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10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31-48EA-8BDD-E2361A2E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4736"/>
        <c:axId val="-687061264"/>
        <c:extLst xmlns:c16r2="http://schemas.microsoft.com/office/drawing/2015/06/chart"/>
      </c:lineChart>
      <c:catAx>
        <c:axId val="-6870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7061264"/>
        <c:crossesAt val="0"/>
        <c:auto val="0"/>
        <c:lblAlgn val="ctr"/>
        <c:lblOffset val="100"/>
        <c:noMultiLvlLbl val="0"/>
      </c:catAx>
      <c:valAx>
        <c:axId val="-68706126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780443509543247"/>
              <c:y val="0.875530358705161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705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173954789947284"/>
          <c:y val="0.20811793525809275"/>
          <c:w val="0.11377494780661443"/>
          <c:h val="0.4714379702537183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9-4A7E-A9CE-A24E3CB8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49296"/>
        <c:axId val="-687057456"/>
      </c:lineChart>
      <c:catAx>
        <c:axId val="-6870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705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492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C5-40DE-9168-A5230FD9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48208"/>
        <c:axId val="-687053104"/>
      </c:lineChart>
      <c:catAx>
        <c:axId val="-687048208"/>
        <c:scaling>
          <c:orientation val="minMax"/>
        </c:scaling>
        <c:delete val="0"/>
        <c:axPos val="b"/>
        <c:majorTickMark val="none"/>
        <c:minorTickMark val="none"/>
        <c:tickLblPos val="none"/>
        <c:crossAx val="-687053104"/>
        <c:crosses val="autoZero"/>
        <c:auto val="1"/>
        <c:lblAlgn val="ctr"/>
        <c:lblOffset val="100"/>
        <c:tickMarkSkip val="1"/>
        <c:noMultiLvlLbl val="0"/>
      </c:catAx>
      <c:valAx>
        <c:axId val="-68705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482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21322582201975"/>
          <c:y val="1.29177908705467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'Material airlock 3 (11091)'!$H$11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'Material airlock 3 (11091)'!$B$13:$B$39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'Material airlock 3 (11091)'!$H$13:$H$39</c:f>
              <c:numCache>
                <c:formatCode>General</c:formatCode>
                <c:ptCount val="27"/>
                <c:pt idx="13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73A8-48EA-A540-DE1F2C34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7061808"/>
        <c:axId val="-687063440"/>
      </c:barChart>
      <c:lineChart>
        <c:grouping val="standard"/>
        <c:varyColors val="0"/>
        <c:ser>
          <c:idx val="5"/>
          <c:order val="0"/>
          <c:tx>
            <c:strRef>
              <c:f>'Material airlock 3 (11091)'!$G$11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'Material airlock 3 (11091)'!$G$13:$G$39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'Material airlock 3 (11091)'!$K$12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'Material airlock 3 (11091)'!$B$13:$B$39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'Material airlock 3 (11091)'!$K$13:$K$39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8-48EA-A540-DE1F2C347115}"/>
            </c:ext>
          </c:extLst>
        </c:ser>
        <c:ser>
          <c:idx val="1"/>
          <c:order val="2"/>
          <c:tx>
            <c:strRef>
              <c:f>'Material airlock 3 (11091)'!$J$12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'Material airlock 3 (11091)'!$B$13:$B$39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'Material airlock 3 (11091)'!$J$13:$J$39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A8-48EA-A540-DE1F2C347115}"/>
            </c:ext>
          </c:extLst>
        </c:ser>
        <c:ser>
          <c:idx val="3"/>
          <c:order val="3"/>
          <c:tx>
            <c:strRef>
              <c:f>'Material airlock 3 (11091)'!$D$11</c:f>
              <c:strCache>
                <c:ptCount val="1"/>
                <c:pt idx="0">
                  <c:v>11091_P1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'Material airlock 3 (11091)'!$B$13:$B$39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'Material airlock 3 (11091)'!$D$13:$D$39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73A8-48EA-A540-DE1F2C347115}"/>
            </c:ext>
          </c:extLst>
        </c:ser>
        <c:ser>
          <c:idx val="6"/>
          <c:order val="4"/>
          <c:tx>
            <c:strRef>
              <c:f>'Material airlock 3 (11091)'!$E$11</c:f>
              <c:strCache>
                <c:ptCount val="1"/>
                <c:pt idx="0">
                  <c:v>11091_P2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'Material airlock 3 (11091)'!$E$13:$E$39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'Material airlock 3 (11091)'!$C$11</c:f>
              <c:strCache>
                <c:ptCount val="1"/>
                <c:pt idx="0">
                  <c:v>11091_P3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'Material airlock 3 (11091)'!$B$13:$B$39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'Material airlock 3 (11091)'!$C$13:$C$39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9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A8-48EA-A540-DE1F2C347115}"/>
            </c:ext>
          </c:extLst>
        </c:ser>
        <c:ser>
          <c:idx val="7"/>
          <c:order val="7"/>
          <c:tx>
            <c:strRef>
              <c:f>'Material airlock 3 (11091)'!$F$11</c:f>
              <c:strCache>
                <c:ptCount val="1"/>
                <c:pt idx="0">
                  <c:v>11091_P4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'Material airlock 3 (11091)'!$F$13:$F$39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61808"/>
        <c:axId val="-687063440"/>
        <c:extLst xmlns:c16r2="http://schemas.microsoft.com/office/drawing/2015/06/chart"/>
      </c:lineChart>
      <c:catAx>
        <c:axId val="-68706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7063440"/>
        <c:crossesAt val="0"/>
        <c:auto val="0"/>
        <c:lblAlgn val="ctr"/>
        <c:lblOffset val="100"/>
        <c:noMultiLvlLbl val="0"/>
      </c:catAx>
      <c:valAx>
        <c:axId val="-6870634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57873663915329"/>
              <c:y val="0.8823680781161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706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285125217256686"/>
          <c:y val="0.21644733219536369"/>
          <c:w val="0.13567513176134482"/>
          <c:h val="0.517105519152763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1-4D7A-B6B2-D130E736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8000"/>
        <c:axId val="-687056912"/>
      </c:lineChart>
      <c:catAx>
        <c:axId val="-68705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705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80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6B-46FB-B261-D0363990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4192"/>
        <c:axId val="-687059632"/>
      </c:lineChart>
      <c:catAx>
        <c:axId val="-687054192"/>
        <c:scaling>
          <c:orientation val="minMax"/>
        </c:scaling>
        <c:delete val="0"/>
        <c:axPos val="b"/>
        <c:majorTickMark val="none"/>
        <c:minorTickMark val="none"/>
        <c:tickLblPos val="none"/>
        <c:crossAx val="-687059632"/>
        <c:crosses val="autoZero"/>
        <c:auto val="1"/>
        <c:lblAlgn val="ctr"/>
        <c:lblOffset val="100"/>
        <c:tickMarkSkip val="1"/>
        <c:noMultiLvlLbl val="0"/>
      </c:catAx>
      <c:valAx>
        <c:axId val="-68705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41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520713918257538"/>
          <c:y val="3.65842560071239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6711180476506E-2"/>
          <c:y val="0.15956620005832606"/>
          <c:w val="0.79938177310128278"/>
          <c:h val="0.66365740740740742"/>
        </c:manualLayout>
      </c:layout>
      <c:barChart>
        <c:barDir val="col"/>
        <c:grouping val="clustered"/>
        <c:varyColors val="0"/>
        <c:ser>
          <c:idx val="17"/>
          <c:order val="17"/>
          <c:tx>
            <c:strRef>
              <c:f>'Clean corridor 1 (11066)'!$R$11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'Clean corridor 1 (11066)'!$R$13:$R$39</c:f>
              <c:numCache>
                <c:formatCode>General</c:formatCode>
                <c:ptCount val="27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7059088"/>
        <c:axId val="-687052560"/>
      </c:barChart>
      <c:lineChart>
        <c:grouping val="standard"/>
        <c:varyColors val="0"/>
        <c:ser>
          <c:idx val="5"/>
          <c:order val="0"/>
          <c:tx>
            <c:strRef>
              <c:f>'Clean corridor 1 (11066)'!$Q$11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'Clean corridor 1 (11066)'!$Q$13:$Q$39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'Clean corridor 1 (11066)'!$U$12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'Clean corridor 1 (11066)'!$B$13:$B$39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 corridor 1 (11066)'!$U$13:$U$39</c:f>
              <c:numCache>
                <c:formatCode>General</c:formatCode>
                <c:ptCount val="27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76-4007-BD9F-13EE23C52CA1}"/>
            </c:ext>
          </c:extLst>
        </c:ser>
        <c:ser>
          <c:idx val="1"/>
          <c:order val="2"/>
          <c:tx>
            <c:strRef>
              <c:f>'Clean corridor 1 (11066)'!$T$12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'Clean corridor 1 (11066)'!$B$13:$B$39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 corridor 1 (11066)'!$T$13:$T$39</c:f>
              <c:numCache>
                <c:formatCode>General</c:formatCode>
                <c:ptCount val="27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76-4007-BD9F-13EE23C52CA1}"/>
            </c:ext>
          </c:extLst>
        </c:ser>
        <c:ser>
          <c:idx val="3"/>
          <c:order val="3"/>
          <c:tx>
            <c:strRef>
              <c:f>'Clean corridor 1 (11066)'!$G$11</c:f>
              <c:strCache>
                <c:ptCount val="1"/>
                <c:pt idx="0">
                  <c:v>11066_P1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(11066)'!$G$13:$G$39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'Clean corridor 1 (11066)'!$C$11</c:f>
              <c:strCache>
                <c:ptCount val="1"/>
                <c:pt idx="0">
                  <c:v>11066_P2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'Clean corridor 1 (11066)'!$B$13:$B$39</c:f>
              <c:strCache>
                <c:ptCount val="27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13/03/19</c:v>
                </c:pt>
                <c:pt idx="15">
                  <c:v>10/04/19</c:v>
                </c:pt>
                <c:pt idx="16">
                  <c:v>18/03/17</c:v>
                </c:pt>
                <c:pt idx="17">
                  <c:v>07/04/17</c:v>
                </c:pt>
                <c:pt idx="18">
                  <c:v>06/06/19</c:v>
                </c:pt>
                <c:pt idx="19">
                  <c:v>#REF!</c:v>
                </c:pt>
                <c:pt idx="20">
                  <c:v>19/06/17</c:v>
                </c:pt>
                <c:pt idx="21">
                  <c:v>01/08/19</c:v>
                </c:pt>
                <c:pt idx="22">
                  <c:v>10/09/17</c:v>
                </c:pt>
                <c:pt idx="23">
                  <c:v>09/10/17</c:v>
                </c:pt>
                <c:pt idx="24">
                  <c:v>06/11/17</c:v>
                </c:pt>
                <c:pt idx="25">
                  <c:v>04/12/17</c:v>
                </c:pt>
                <c:pt idx="26">
                  <c:v>11/12/17</c:v>
                </c:pt>
              </c:strCache>
            </c:strRef>
          </c:cat>
          <c:val>
            <c:numRef>
              <c:f>'Clean corridor 1 (11066)'!$C$13:$C$39</c:f>
              <c:numCache>
                <c:formatCode>General</c:formatCode>
                <c:ptCount val="27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12</c:v>
                </c:pt>
                <c:pt idx="2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76-4007-BD9F-13EE23C52CA1}"/>
            </c:ext>
          </c:extLst>
        </c:ser>
        <c:ser>
          <c:idx val="7"/>
          <c:order val="5"/>
          <c:tx>
            <c:strRef>
              <c:f>'Clean corridor 1 (11066)'!$H$11</c:f>
              <c:strCache>
                <c:ptCount val="1"/>
                <c:pt idx="0">
                  <c:v>11066_P3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'Clean corridor 1 (11066)'!$H$13:$H$39</c:f>
              <c:numCache>
                <c:formatCode>General</c:formatCode>
                <c:ptCount val="27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'Clean corridor 1 (11066)'!$D$11</c:f>
              <c:strCache>
                <c:ptCount val="1"/>
                <c:pt idx="0">
                  <c:v>11066_P4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(11066)'!$D$13:$D$39</c:f>
              <c:numCache>
                <c:formatCode>General</c:formatCode>
                <c:ptCount val="27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13</c:v>
                </c:pt>
                <c:pt idx="10">
                  <c:v>15</c:v>
                </c:pt>
                <c:pt idx="11">
                  <c:v>7</c:v>
                </c:pt>
                <c:pt idx="12">
                  <c:v>15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9</c:v>
                </c:pt>
                <c:pt idx="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76-4007-BD9F-13EE23C52CA1}"/>
            </c:ext>
          </c:extLst>
        </c:ser>
        <c:ser>
          <c:idx val="9"/>
          <c:order val="7"/>
          <c:tx>
            <c:strRef>
              <c:f>'Clean corridor 1 (11066)'!$I$11</c:f>
              <c:strCache>
                <c:ptCount val="1"/>
                <c:pt idx="0">
                  <c:v>11066_P5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'Clean corridor 1 (11066)'!$I$13:$I$39</c:f>
              <c:numCache>
                <c:formatCode>General</c:formatCode>
                <c:ptCount val="27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'Clean corridor 1 (11066)'!$J$11</c:f>
              <c:strCache>
                <c:ptCount val="1"/>
                <c:pt idx="0">
                  <c:v>11066_P6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'Clean corridor 1 (11066)'!$J$13:$J$39</c:f>
              <c:numCache>
                <c:formatCode>General</c:formatCode>
                <c:ptCount val="27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'Clean corridor 1 (11066)'!$K$11</c:f>
              <c:strCache>
                <c:ptCount val="1"/>
                <c:pt idx="0">
                  <c:v>11066_P7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'Clean corridor 1 (11066)'!$K$13:$K$39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'Clean corridor 1 (11066)'!$L$11</c:f>
              <c:strCache>
                <c:ptCount val="1"/>
                <c:pt idx="0">
                  <c:v>11066_P8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(11066)'!$L$13:$L$39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'Clean corridor 1 (11066)'!$E$11</c:f>
              <c:strCache>
                <c:ptCount val="1"/>
                <c:pt idx="0">
                  <c:v>11066_P9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'Clean corridor 1 (11066)'!$E$13:$E$39</c:f>
              <c:numCache>
                <c:formatCode>General</c:formatCode>
                <c:ptCount val="27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16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13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76-4007-BD9F-13EE23C52CA1}"/>
            </c:ext>
          </c:extLst>
        </c:ser>
        <c:ser>
          <c:idx val="13"/>
          <c:order val="12"/>
          <c:tx>
            <c:strRef>
              <c:f>'Clean corridor 1 (11066)'!$M$11</c:f>
              <c:strCache>
                <c:ptCount val="1"/>
                <c:pt idx="0">
                  <c:v>11066_P10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'Clean corridor 1 (11066)'!$M$13:$M$39</c:f>
              <c:numCache>
                <c:formatCode>General</c:formatCode>
                <c:ptCount val="2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'Clean corridor 1 (11066)'!$N$11</c:f>
              <c:strCache>
                <c:ptCount val="1"/>
                <c:pt idx="0">
                  <c:v>11066_P11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'Clean corridor 1 (11066)'!$N$13:$N$39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</c:numCache>
            </c:numRef>
          </c:val>
          <c:smooth val="0"/>
        </c:ser>
        <c:ser>
          <c:idx val="8"/>
          <c:order val="14"/>
          <c:tx>
            <c:strRef>
              <c:f>'Clean corridor 1 (11066)'!$F$11</c:f>
              <c:strCache>
                <c:ptCount val="1"/>
                <c:pt idx="0">
                  <c:v>11066_P12</c:v>
                </c:pt>
              </c:strCache>
            </c:strRef>
          </c:tx>
          <c:spPr>
            <a:ln w="12700"/>
          </c:spPr>
          <c:marker>
            <c:symbol val="x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val>
            <c:numRef>
              <c:f>'Clean corridor 1 (11066)'!$F$13:$F$39</c:f>
              <c:numCache>
                <c:formatCode>General</c:formatCode>
                <c:ptCount val="27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5">
                  <c:v>13</c:v>
                </c:pt>
                <c:pt idx="6">
                  <c:v>7</c:v>
                </c:pt>
                <c:pt idx="7">
                  <c:v>18</c:v>
                </c:pt>
                <c:pt idx="8">
                  <c:v>12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11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10</c:v>
                </c:pt>
                <c:pt idx="25">
                  <c:v>2</c:v>
                </c:pt>
                <c:pt idx="26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76-4007-BD9F-13EE23C52CA1}"/>
            </c:ext>
          </c:extLst>
        </c:ser>
        <c:ser>
          <c:idx val="15"/>
          <c:order val="15"/>
          <c:tx>
            <c:strRef>
              <c:f>'Clean corridor 1 (11066)'!$O$11</c:f>
              <c:strCache>
                <c:ptCount val="1"/>
                <c:pt idx="0">
                  <c:v>11066_P13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'Clean corridor 1 (11066)'!$O$13:$O$39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'Clean corridor 1 (11066)'!$P$11</c:f>
              <c:strCache>
                <c:ptCount val="1"/>
                <c:pt idx="0">
                  <c:v>11066_P14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'Clean corridor 1 (11066)'!$P$13:$P$39</c:f>
              <c:numCache>
                <c:formatCode>General</c:formatCode>
                <c:ptCount val="27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9088"/>
        <c:axId val="-687052560"/>
        <c:extLst xmlns:c16r2="http://schemas.microsoft.com/office/drawing/2015/06/chart"/>
      </c:lineChart>
      <c:catAx>
        <c:axId val="-68705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5773641022469471E-4"/>
              <c:y val="8.681347735560886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7052560"/>
        <c:crossesAt val="0"/>
        <c:auto val="0"/>
        <c:lblAlgn val="ctr"/>
        <c:lblOffset val="100"/>
        <c:noMultiLvlLbl val="0"/>
      </c:catAx>
      <c:valAx>
        <c:axId val="-68705256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 sz="9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327059795854686"/>
              <c:y val="0.862932504322131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705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03384899093982"/>
          <c:y val="1.3314246347501137E-2"/>
          <c:w val="0.14095387852971433"/>
          <c:h val="0.8676368832274343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6-4415-B138-3F2C7047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1472"/>
        <c:axId val="-687052016"/>
      </c:lineChart>
      <c:catAx>
        <c:axId val="-68705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70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14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3-4497-A88D-2CC8C75C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3648"/>
        <c:axId val="-687056368"/>
      </c:lineChart>
      <c:catAx>
        <c:axId val="-687053648"/>
        <c:scaling>
          <c:orientation val="minMax"/>
        </c:scaling>
        <c:delete val="0"/>
        <c:axPos val="b"/>
        <c:majorTickMark val="none"/>
        <c:minorTickMark val="none"/>
        <c:tickLblPos val="none"/>
        <c:crossAx val="-687056368"/>
        <c:crosses val="autoZero"/>
        <c:auto val="1"/>
        <c:lblAlgn val="ctr"/>
        <c:lblOffset val="100"/>
        <c:tickMarkSkip val="1"/>
        <c:noMultiLvlLbl val="0"/>
      </c:catAx>
      <c:valAx>
        <c:axId val="-68705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705364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1 (11073)'!$D$11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65000"/>
              </a:schemeClr>
            </a:solidFill>
            <a:ln w="12700"/>
          </c:spPr>
          <c:invertIfNegative val="0"/>
          <c:cat>
            <c:strRef>
              <c:f>'Auxiliary room 1 (11073)'!$B$13:$B$31</c:f>
              <c:strCache>
                <c:ptCount val="19"/>
                <c:pt idx="0">
                  <c:v>26/09/16</c:v>
                </c:pt>
                <c:pt idx="1">
                  <c:v>10/10/16</c:v>
                </c:pt>
                <c:pt idx="2">
                  <c:v>09/11/16</c:v>
                </c:pt>
                <c:pt idx="3">
                  <c:v>09/12/16</c:v>
                </c:pt>
                <c:pt idx="4">
                  <c:v>16/12/16</c:v>
                </c:pt>
                <c:pt idx="5">
                  <c:v>08/01/17</c:v>
                </c:pt>
                <c:pt idx="6">
                  <c:v>13/03/19</c:v>
                </c:pt>
                <c:pt idx="7">
                  <c:v>10/04/19</c:v>
                </c:pt>
                <c:pt idx="8">
                  <c:v>18/03/17</c:v>
                </c:pt>
                <c:pt idx="9">
                  <c:v>07/04/17</c:v>
                </c:pt>
                <c:pt idx="10">
                  <c:v>06/06/19</c:v>
                </c:pt>
                <c:pt idx="11">
                  <c:v>#REF!</c:v>
                </c:pt>
                <c:pt idx="12">
                  <c:v>19/06/17</c:v>
                </c:pt>
                <c:pt idx="13">
                  <c:v>01/08/19</c:v>
                </c:pt>
                <c:pt idx="14">
                  <c:v>10/09/17</c:v>
                </c:pt>
                <c:pt idx="15">
                  <c:v>09/10/17</c:v>
                </c:pt>
                <c:pt idx="16">
                  <c:v>06/11/17</c:v>
                </c:pt>
                <c:pt idx="17">
                  <c:v>04/12/17</c:v>
                </c:pt>
                <c:pt idx="18">
                  <c:v>11/12/17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'Auxiliary room 1 (11073)'!$D$13:$D$31</c:f>
              <c:numCache>
                <c:formatCode>General</c:formatCode>
                <c:ptCount val="19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68C8-4DF9-9DDC-0503C37B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7050928"/>
        <c:axId val="-687048752"/>
      </c:barChart>
      <c:lineChart>
        <c:grouping val="standard"/>
        <c:varyColors val="0"/>
        <c:ser>
          <c:idx val="0"/>
          <c:order val="0"/>
          <c:tx>
            <c:strRef>
              <c:f>'Auxiliary room 1 (11073)'!$H$12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'Auxiliary room 1 (11073)'!$B$13:$B$31</c:f>
              <c:strCache>
                <c:ptCount val="19"/>
                <c:pt idx="0">
                  <c:v>26/09/16</c:v>
                </c:pt>
                <c:pt idx="1">
                  <c:v>10/10/16</c:v>
                </c:pt>
                <c:pt idx="2">
                  <c:v>09/11/16</c:v>
                </c:pt>
                <c:pt idx="3">
                  <c:v>09/12/16</c:v>
                </c:pt>
                <c:pt idx="4">
                  <c:v>16/12/16</c:v>
                </c:pt>
                <c:pt idx="5">
                  <c:v>08/01/17</c:v>
                </c:pt>
                <c:pt idx="6">
                  <c:v>13/03/19</c:v>
                </c:pt>
                <c:pt idx="7">
                  <c:v>10/04/19</c:v>
                </c:pt>
                <c:pt idx="8">
                  <c:v>18/03/17</c:v>
                </c:pt>
                <c:pt idx="9">
                  <c:v>07/04/17</c:v>
                </c:pt>
                <c:pt idx="10">
                  <c:v>06/06/19</c:v>
                </c:pt>
                <c:pt idx="11">
                  <c:v>#REF!</c:v>
                </c:pt>
                <c:pt idx="12">
                  <c:v>19/06/17</c:v>
                </c:pt>
                <c:pt idx="13">
                  <c:v>01/08/19</c:v>
                </c:pt>
                <c:pt idx="14">
                  <c:v>10/09/17</c:v>
                </c:pt>
                <c:pt idx="15">
                  <c:v>09/10/17</c:v>
                </c:pt>
                <c:pt idx="16">
                  <c:v>06/11/17</c:v>
                </c:pt>
                <c:pt idx="17">
                  <c:v>04/12/17</c:v>
                </c:pt>
                <c:pt idx="18">
                  <c:v>11/12/17</c:v>
                </c:pt>
              </c:strCache>
            </c:strRef>
          </c:cat>
          <c:val>
            <c:numRef>
              <c:f>'Auxiliary room 1 (11073)'!$H$13:$H$31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8-4DF9-9DDC-0503C37BCB74}"/>
            </c:ext>
          </c:extLst>
        </c:ser>
        <c:ser>
          <c:idx val="1"/>
          <c:order val="1"/>
          <c:tx>
            <c:strRef>
              <c:f>'Auxiliary room 1 (11073)'!$G$12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'Auxiliary room 1 (11073)'!$B$13:$B$31</c:f>
              <c:strCache>
                <c:ptCount val="19"/>
                <c:pt idx="0">
                  <c:v>26/09/16</c:v>
                </c:pt>
                <c:pt idx="1">
                  <c:v>10/10/16</c:v>
                </c:pt>
                <c:pt idx="2">
                  <c:v>09/11/16</c:v>
                </c:pt>
                <c:pt idx="3">
                  <c:v>09/12/16</c:v>
                </c:pt>
                <c:pt idx="4">
                  <c:v>16/12/16</c:v>
                </c:pt>
                <c:pt idx="5">
                  <c:v>08/01/17</c:v>
                </c:pt>
                <c:pt idx="6">
                  <c:v>13/03/19</c:v>
                </c:pt>
                <c:pt idx="7">
                  <c:v>10/04/19</c:v>
                </c:pt>
                <c:pt idx="8">
                  <c:v>18/03/17</c:v>
                </c:pt>
                <c:pt idx="9">
                  <c:v>07/04/17</c:v>
                </c:pt>
                <c:pt idx="10">
                  <c:v>06/06/19</c:v>
                </c:pt>
                <c:pt idx="11">
                  <c:v>#REF!</c:v>
                </c:pt>
                <c:pt idx="12">
                  <c:v>19/06/17</c:v>
                </c:pt>
                <c:pt idx="13">
                  <c:v>01/08/19</c:v>
                </c:pt>
                <c:pt idx="14">
                  <c:v>10/09/17</c:v>
                </c:pt>
                <c:pt idx="15">
                  <c:v>09/10/17</c:v>
                </c:pt>
                <c:pt idx="16">
                  <c:v>06/11/17</c:v>
                </c:pt>
                <c:pt idx="17">
                  <c:v>04/12/17</c:v>
                </c:pt>
                <c:pt idx="18">
                  <c:v>11/12/17</c:v>
                </c:pt>
              </c:strCache>
            </c:strRef>
          </c:cat>
          <c:val>
            <c:numRef>
              <c:f>'Auxiliary room 1 (11073)'!$G$13:$G$31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8-4DF9-9DDC-0503C37BCB74}"/>
            </c:ext>
          </c:extLst>
        </c:ser>
        <c:ser>
          <c:idx val="2"/>
          <c:order val="2"/>
          <c:tx>
            <c:strRef>
              <c:f>'Auxiliary room 1 (11073)'!$C$11</c:f>
              <c:strCache>
                <c:ptCount val="1"/>
                <c:pt idx="0">
                  <c:v>11073_P1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'Auxiliary room 1 (11073)'!$B$13:$B$31</c:f>
              <c:strCache>
                <c:ptCount val="19"/>
                <c:pt idx="0">
                  <c:v>26/09/16</c:v>
                </c:pt>
                <c:pt idx="1">
                  <c:v>10/10/16</c:v>
                </c:pt>
                <c:pt idx="2">
                  <c:v>09/11/16</c:v>
                </c:pt>
                <c:pt idx="3">
                  <c:v>09/12/16</c:v>
                </c:pt>
                <c:pt idx="4">
                  <c:v>16/12/16</c:v>
                </c:pt>
                <c:pt idx="5">
                  <c:v>08/01/17</c:v>
                </c:pt>
                <c:pt idx="6">
                  <c:v>13/03/19</c:v>
                </c:pt>
                <c:pt idx="7">
                  <c:v>10/04/19</c:v>
                </c:pt>
                <c:pt idx="8">
                  <c:v>18/03/17</c:v>
                </c:pt>
                <c:pt idx="9">
                  <c:v>07/04/17</c:v>
                </c:pt>
                <c:pt idx="10">
                  <c:v>06/06/19</c:v>
                </c:pt>
                <c:pt idx="11">
                  <c:v>#REF!</c:v>
                </c:pt>
                <c:pt idx="12">
                  <c:v>19/06/17</c:v>
                </c:pt>
                <c:pt idx="13">
                  <c:v>01/08/19</c:v>
                </c:pt>
                <c:pt idx="14">
                  <c:v>10/09/17</c:v>
                </c:pt>
                <c:pt idx="15">
                  <c:v>09/10/17</c:v>
                </c:pt>
                <c:pt idx="16">
                  <c:v>06/11/17</c:v>
                </c:pt>
                <c:pt idx="17">
                  <c:v>04/12/17</c:v>
                </c:pt>
                <c:pt idx="18">
                  <c:v>11/12/17</c:v>
                </c:pt>
              </c:strCache>
            </c:strRef>
          </c:cat>
          <c:val>
            <c:numRef>
              <c:f>'Auxiliary room 1 (11073)'!$C$13:$C$31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C8-4DF9-9DDC-0503C37B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7050928"/>
        <c:axId val="-687048752"/>
        <c:extLst xmlns:c16r2="http://schemas.microsoft.com/office/drawing/2015/06/chart"/>
      </c:lineChart>
      <c:catAx>
        <c:axId val="-68705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7048752"/>
        <c:crossesAt val="0"/>
        <c:auto val="0"/>
        <c:lblAlgn val="ctr"/>
        <c:lblOffset val="100"/>
        <c:noMultiLvlLbl val="0"/>
      </c:catAx>
      <c:valAx>
        <c:axId val="-68704875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54219707685053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705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50479457394546"/>
          <c:y val="0.39360350935154087"/>
          <c:w val="0.13372981842616205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70-4907-9D87-03ABE50D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70448"/>
        <c:axId val="-724681328"/>
      </c:lineChart>
      <c:catAx>
        <c:axId val="-7246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8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468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704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E7-4B14-AED0-224901A5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3872"/>
        <c:axId val="-682888768"/>
      </c:lineChart>
      <c:catAx>
        <c:axId val="-6828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38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2-4F07-8262-C000CAC4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2784"/>
        <c:axId val="-682887136"/>
      </c:lineChart>
      <c:catAx>
        <c:axId val="-682882784"/>
        <c:scaling>
          <c:orientation val="minMax"/>
        </c:scaling>
        <c:delete val="0"/>
        <c:axPos val="b"/>
        <c:majorTickMark val="none"/>
        <c:minorTickMark val="none"/>
        <c:tickLblPos val="none"/>
        <c:crossAx val="-682887136"/>
        <c:crosses val="autoZero"/>
        <c:auto val="1"/>
        <c:lblAlgn val="ctr"/>
        <c:lblOffset val="100"/>
        <c:tickMarkSkip val="1"/>
        <c:noMultiLvlLbl val="0"/>
      </c:catAx>
      <c:valAx>
        <c:axId val="-6828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278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01481814773153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011023622047241E-2"/>
          <c:y val="0.16944074298405007"/>
          <c:w val="0.79747506561679793"/>
          <c:h val="0.6541067856028486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'Material airlock 2 (11065)'!$F$11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'Material airlock 2 (11065)'!$F$13:$F$32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3A5E-42CE-80EB-CBA2DD8E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2889856"/>
        <c:axId val="-682887680"/>
      </c:barChart>
      <c:lineChart>
        <c:grouping val="standard"/>
        <c:varyColors val="0"/>
        <c:ser>
          <c:idx val="0"/>
          <c:order val="0"/>
          <c:tx>
            <c:strRef>
              <c:f>'Material airlock 2 (11065)'!$I$12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'Material airlock 2 (11065)'!$B$13:$B$32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'Material airlock 2 (11065)'!$I$13:$I$32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E-42CE-80EB-CBA2DD8ED4C8}"/>
            </c:ext>
          </c:extLst>
        </c:ser>
        <c:ser>
          <c:idx val="1"/>
          <c:order val="1"/>
          <c:tx>
            <c:strRef>
              <c:f>'Material airlock 2 (11065)'!$H$12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'Material airlock 2 (11065)'!$B$13:$B$32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'Material airlock 2 (11065)'!$H$13:$H$32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E-42CE-80EB-CBA2DD8ED4C8}"/>
            </c:ext>
          </c:extLst>
        </c:ser>
        <c:ser>
          <c:idx val="2"/>
          <c:order val="2"/>
          <c:tx>
            <c:strRef>
              <c:f>'Material airlock 2 (11065)'!$C$11</c:f>
              <c:strCache>
                <c:ptCount val="1"/>
                <c:pt idx="0">
                  <c:v>11065_P4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'Material airlock 2 (11065)'!$B$13:$B$32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'Material airlock 2 (11065)'!$C$13:$C$32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5E-42CE-80EB-CBA2DD8ED4C8}"/>
            </c:ext>
          </c:extLst>
        </c:ser>
        <c:ser>
          <c:idx val="3"/>
          <c:order val="3"/>
          <c:tx>
            <c:strRef>
              <c:f>'Material airlock 2 (11065)'!$D$11</c:f>
              <c:strCache>
                <c:ptCount val="1"/>
                <c:pt idx="0">
                  <c:v>11065_P5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'Material airlock 2 (11065)'!$D$13:$D$32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5E-42CE-80EB-CBA2DD8ED4C8}"/>
            </c:ext>
          </c:extLst>
        </c:ser>
        <c:ser>
          <c:idx val="4"/>
          <c:order val="4"/>
          <c:tx>
            <c:strRef>
              <c:f>'Material airlock 2 (11065)'!$E$11</c:f>
              <c:strCache>
                <c:ptCount val="1"/>
                <c:pt idx="0">
                  <c:v>11065_P6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'Material airlock 2 (11065)'!$E$13:$E$32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E-42CE-80EB-CBA2DD8E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9856"/>
        <c:axId val="-682887680"/>
        <c:extLst xmlns:c16r2="http://schemas.microsoft.com/office/drawing/2015/06/chart"/>
      </c:lineChart>
      <c:catAx>
        <c:axId val="-682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871016122984627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2887680"/>
        <c:crossesAt val="0"/>
        <c:auto val="0"/>
        <c:lblAlgn val="ctr"/>
        <c:lblOffset val="100"/>
        <c:noMultiLvlLbl val="0"/>
      </c:catAx>
      <c:valAx>
        <c:axId val="-68288768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952380952380957"/>
              <c:y val="0.88703008277811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2889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42827146606659"/>
          <c:y val="0.26772938347741498"/>
          <c:w val="0.13391921348814451"/>
          <c:h val="0.4572193161169538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83-4674-87EC-F0714FB7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5504"/>
        <c:axId val="-682883328"/>
      </c:lineChart>
      <c:catAx>
        <c:axId val="-682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0-465C-AAEB-315DBA8C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8224"/>
        <c:axId val="-682884960"/>
      </c:lineChart>
      <c:catAx>
        <c:axId val="-682888224"/>
        <c:scaling>
          <c:orientation val="minMax"/>
        </c:scaling>
        <c:delete val="0"/>
        <c:axPos val="b"/>
        <c:majorTickMark val="none"/>
        <c:minorTickMark val="none"/>
        <c:tickLblPos val="none"/>
        <c:crossAx val="-682884960"/>
        <c:crosses val="autoZero"/>
        <c:auto val="1"/>
        <c:lblAlgn val="ctr"/>
        <c:lblOffset val="100"/>
        <c:tickMarkSkip val="1"/>
        <c:noMultiLvlLbl val="0"/>
      </c:catAx>
      <c:valAx>
        <c:axId val="-6828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82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89780856600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07807934899226E-2"/>
          <c:y val="0.17410274764605471"/>
          <c:w val="0.7975504052092498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'Laundry 2 (11094)'!$E$11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'Laundry 2 (11094)'!$B$13:$B$32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'Laundry 2 (11094)'!$E$13:$E$32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75ED-4FAB-950F-3318B38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2886592"/>
        <c:axId val="-682889312"/>
      </c:barChart>
      <c:lineChart>
        <c:grouping val="standard"/>
        <c:varyColors val="0"/>
        <c:ser>
          <c:idx val="0"/>
          <c:order val="0"/>
          <c:tx>
            <c:strRef>
              <c:f>'Laundry 2 (11094)'!$H$12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'Laundry 2 (11094)'!$B$13:$B$32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2 (11094)'!$H$13:$H$32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ED-4FAB-950F-3318B3872EFA}"/>
            </c:ext>
          </c:extLst>
        </c:ser>
        <c:ser>
          <c:idx val="1"/>
          <c:order val="1"/>
          <c:tx>
            <c:strRef>
              <c:f>'Laundry 2 (11094)'!$G$12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'Laundry 2 (11094)'!$B$13:$B$32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2 (11094)'!$G$13:$G$32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ED-4FAB-950F-3318B3872EFA}"/>
            </c:ext>
          </c:extLst>
        </c:ser>
        <c:ser>
          <c:idx val="2"/>
          <c:order val="2"/>
          <c:tx>
            <c:strRef>
              <c:f>'Laundry 2 (11094)'!$C$11</c:f>
              <c:strCache>
                <c:ptCount val="1"/>
                <c:pt idx="0">
                  <c:v>11094_P1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'Laundry 2 (11094)'!$B$13:$B$32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2 (11094)'!$C$13:$C$32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ED-4FAB-950F-3318B3872EFA}"/>
            </c:ext>
          </c:extLst>
        </c:ser>
        <c:ser>
          <c:idx val="3"/>
          <c:order val="3"/>
          <c:tx>
            <c:strRef>
              <c:f>'Laundry 2 (11094)'!$D$11</c:f>
              <c:strCache>
                <c:ptCount val="1"/>
                <c:pt idx="0">
                  <c:v>11094_P5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'Laundry 2 (11094)'!$B$13:$B$32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'Laundry 2 (11094)'!$D$13:$D$32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ED-4FAB-950F-3318B38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6592"/>
        <c:axId val="-682889312"/>
        <c:extLst xmlns:c16r2="http://schemas.microsoft.com/office/drawing/2015/06/chart"/>
      </c:lineChart>
      <c:catAx>
        <c:axId val="-6828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8.8745480241543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2889312"/>
        <c:crossesAt val="0"/>
        <c:auto val="0"/>
        <c:lblAlgn val="ctr"/>
        <c:lblOffset val="100"/>
        <c:noMultiLvlLbl val="0"/>
      </c:catAx>
      <c:valAx>
        <c:axId val="-68288931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54219707685053"/>
              <c:y val="0.88936108510911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288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26772938347741498"/>
          <c:w val="0.13372981842616205"/>
          <c:h val="0.3460510617990933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9C-40C5-9DC6-979AEAE3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84416"/>
        <c:axId val="-682886048"/>
      </c:lineChart>
      <c:catAx>
        <c:axId val="-6828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844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C2-4109-B980-70151238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5568"/>
        <c:axId val="-684076320"/>
      </c:lineChart>
      <c:catAx>
        <c:axId val="-684085568"/>
        <c:scaling>
          <c:orientation val="minMax"/>
        </c:scaling>
        <c:delete val="0"/>
        <c:axPos val="b"/>
        <c:majorTickMark val="none"/>
        <c:minorTickMark val="none"/>
        <c:tickLblPos val="none"/>
        <c:crossAx val="-684076320"/>
        <c:crosses val="autoZero"/>
        <c:auto val="1"/>
        <c:lblAlgn val="ctr"/>
        <c:lblOffset val="100"/>
        <c:tickMarkSkip val="1"/>
        <c:noMultiLvlLbl val="0"/>
      </c:catAx>
      <c:valAx>
        <c:axId val="-6840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55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414161298019567"/>
          <c:y val="8.25578620854211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98228346456692E-2"/>
          <c:y val="0.1647787383220454"/>
          <c:w val="0.80130622166547361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'Garment storage room 1 (11093)'!$E$11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'Garment storage room 1 (11093)'!$E$13:$E$32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1BA-4CF5-A73D-1C0BA323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4089920"/>
        <c:axId val="-684079040"/>
      </c:barChart>
      <c:lineChart>
        <c:grouping val="standard"/>
        <c:varyColors val="0"/>
        <c:ser>
          <c:idx val="0"/>
          <c:order val="0"/>
          <c:tx>
            <c:strRef>
              <c:f>'Garment storage room 1 (11093)'!$I$12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'Garment storage room 1 (11093)'!$B$13:$B$32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1 (11093)'!$I$13:$I$32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BA-4CF5-A73D-1C0BA3231E55}"/>
            </c:ext>
          </c:extLst>
        </c:ser>
        <c:ser>
          <c:idx val="1"/>
          <c:order val="1"/>
          <c:tx>
            <c:strRef>
              <c:f>'Garment storage room 1 (11093)'!$H$12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'Garment storage room 1 (11093)'!$B$13:$B$32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1 (11093)'!$H$13:$H$32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BA-4CF5-A73D-1C0BA3231E55}"/>
            </c:ext>
          </c:extLst>
        </c:ser>
        <c:ser>
          <c:idx val="2"/>
          <c:order val="2"/>
          <c:tx>
            <c:strRef>
              <c:f>'Garment storage room 1 (11093)'!$C$11</c:f>
              <c:strCache>
                <c:ptCount val="1"/>
                <c:pt idx="0">
                  <c:v>11093_P1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'Garment storage room 1 (11093)'!$B$13:$B$32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1 (11093)'!$C$13:$C$32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BA-4CF5-A73D-1C0BA3231E55}"/>
            </c:ext>
          </c:extLst>
        </c:ser>
        <c:ser>
          <c:idx val="3"/>
          <c:order val="3"/>
          <c:tx>
            <c:strRef>
              <c:f>'Garment storage room 1 (11093)'!$D$11</c:f>
              <c:strCache>
                <c:ptCount val="1"/>
                <c:pt idx="0">
                  <c:v>11093_P2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'Garment storage room 1 (11093)'!$D$13:$D$32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11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BA-4CF5-A73D-1C0BA323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9920"/>
        <c:axId val="-6840790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'Garment storage room 1 (11093)'!$F$11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'Garment storage room 1 (11093)'!$F$13:$F$32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F1BA-4CF5-A73D-1C0BA3231E55}"/>
                  </c:ext>
                </c:extLst>
              </c15:ser>
            </c15:filteredLineSeries>
          </c:ext>
        </c:extLst>
      </c:lineChart>
      <c:catAx>
        <c:axId val="-6840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4079040"/>
        <c:crossesAt val="0"/>
        <c:auto val="0"/>
        <c:lblAlgn val="ctr"/>
        <c:lblOffset val="100"/>
        <c:noMultiLvlLbl val="0"/>
      </c:catAx>
      <c:valAx>
        <c:axId val="-6840790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27272727272729"/>
              <c:y val="0.89402308977112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408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40664519207821"/>
          <c:y val="0.31434943009746158"/>
          <c:w val="0.13391921348814451"/>
          <c:h val="0.396613255510893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0-4821-9AB0-6DFEBAE5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8288"/>
        <c:axId val="-684089376"/>
      </c:lineChart>
      <c:catAx>
        <c:axId val="-6840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0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8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B-474F-8937-771BB0DD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69360"/>
        <c:axId val="-724680784"/>
      </c:lineChart>
      <c:catAx>
        <c:axId val="-724669360"/>
        <c:scaling>
          <c:orientation val="minMax"/>
        </c:scaling>
        <c:delete val="0"/>
        <c:axPos val="b"/>
        <c:majorTickMark val="none"/>
        <c:minorTickMark val="none"/>
        <c:tickLblPos val="none"/>
        <c:crossAx val="-724680784"/>
        <c:crosses val="autoZero"/>
        <c:auto val="1"/>
        <c:lblAlgn val="ctr"/>
        <c:lblOffset val="100"/>
        <c:tickMarkSkip val="1"/>
        <c:noMultiLvlLbl val="0"/>
      </c:catAx>
      <c:valAx>
        <c:axId val="-72468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2466936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57-436D-B9A4-18AFAF60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3392"/>
        <c:axId val="-684075776"/>
      </c:lineChart>
      <c:catAx>
        <c:axId val="-684083392"/>
        <c:scaling>
          <c:orientation val="minMax"/>
        </c:scaling>
        <c:delete val="0"/>
        <c:axPos val="b"/>
        <c:majorTickMark val="none"/>
        <c:minorTickMark val="none"/>
        <c:tickLblPos val="none"/>
        <c:crossAx val="-684075776"/>
        <c:crosses val="autoZero"/>
        <c:auto val="1"/>
        <c:lblAlgn val="ctr"/>
        <c:lblOffset val="100"/>
        <c:tickMarkSkip val="1"/>
        <c:noMultiLvlLbl val="0"/>
      </c:catAx>
      <c:valAx>
        <c:axId val="-6840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33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51801003507039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830592757101946E-2"/>
          <c:y val="0.17410274764605471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'Garment packaging room (11097)'!$E$12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'Garment packaging room (11097)'!$E$13:$E$32</c:f>
              <c:numCache>
                <c:formatCode>General</c:formatCode>
                <c:ptCount val="20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4087744"/>
        <c:axId val="-684082304"/>
      </c:barChart>
      <c:lineChart>
        <c:grouping val="standard"/>
        <c:varyColors val="0"/>
        <c:ser>
          <c:idx val="0"/>
          <c:order val="0"/>
          <c:tx>
            <c:strRef>
              <c:f>'Garment packaging room (11097)'!$I$12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'Garment packaging room (11097)'!$B$13:$B$32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packaging room (11097)'!$I$13:$I$32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D-4F58-A30C-6B263D3448C1}"/>
            </c:ext>
          </c:extLst>
        </c:ser>
        <c:ser>
          <c:idx val="1"/>
          <c:order val="1"/>
          <c:tx>
            <c:strRef>
              <c:f>'Garment packaging room (11097)'!$H$12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'Garment packaging room (11097)'!$B$13:$B$32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packaging room (11097)'!$H$13:$H$32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1D-4F58-A30C-6B263D3448C1}"/>
            </c:ext>
          </c:extLst>
        </c:ser>
        <c:ser>
          <c:idx val="2"/>
          <c:order val="2"/>
          <c:tx>
            <c:strRef>
              <c:f>'Garment packaging room (11097)'!$C$11</c:f>
              <c:strCache>
                <c:ptCount val="1"/>
                <c:pt idx="0">
                  <c:v>11097_P2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'Garment packaging room (11097)'!$B$13:$B$32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packaging room (11097)'!$C$13:$C$32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1D-4F58-A30C-6B263D3448C1}"/>
            </c:ext>
          </c:extLst>
        </c:ser>
        <c:ser>
          <c:idx val="3"/>
          <c:order val="3"/>
          <c:tx>
            <c:strRef>
              <c:f>'Garment packaging room (11097)'!$D$11</c:f>
              <c:strCache>
                <c:ptCount val="1"/>
                <c:pt idx="0">
                  <c:v>11097_P6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'Garment packaging room (11097)'!$B$13:$B$32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packaging room (11097)'!$D$13:$D$32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1D-4F58-A30C-6B263D34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7744"/>
        <c:axId val="-6840823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x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5">
                        <c:v>120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DE1D-4F58-A30C-6B263D3448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'Garment packaging room (11097)'!$F$11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'Garment packaging room (11097)'!$B$13:$B$32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'Garment packaging room (11097)'!$F$13:$F$32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E1D-4F58-A30C-6B263D3448C1}"/>
                  </c:ext>
                </c:extLst>
              </c15:ser>
            </c15:filteredLineSeries>
          </c:ext>
        </c:extLst>
      </c:lineChart>
      <c:catAx>
        <c:axId val="-6840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844620918111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4082304"/>
        <c:crossesAt val="0"/>
        <c:auto val="0"/>
        <c:lblAlgn val="ctr"/>
        <c:lblOffset val="100"/>
        <c:noMultiLvlLbl val="0"/>
      </c:catAx>
      <c:valAx>
        <c:axId val="-68408230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90218423551756"/>
              <c:y val="0.880037075785107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4087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51816706672346"/>
          <c:y val="0.28637740212543356"/>
          <c:w val="0.13468231001039399"/>
          <c:h val="0.3553750711231025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F-46EC-91D0-A6047838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6656"/>
        <c:axId val="-684075232"/>
      </c:lineChart>
      <c:catAx>
        <c:axId val="-6840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7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0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66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C-46B3-A604-5ECB179F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6112"/>
        <c:axId val="-684083936"/>
      </c:lineChart>
      <c:catAx>
        <c:axId val="-684086112"/>
        <c:scaling>
          <c:orientation val="minMax"/>
        </c:scaling>
        <c:delete val="0"/>
        <c:axPos val="b"/>
        <c:majorTickMark val="none"/>
        <c:minorTickMark val="none"/>
        <c:tickLblPos val="none"/>
        <c:crossAx val="-684083936"/>
        <c:crosses val="autoZero"/>
        <c:auto val="1"/>
        <c:lblAlgn val="ctr"/>
        <c:lblOffset val="100"/>
        <c:tickMarkSkip val="1"/>
        <c:noMultiLvlLbl val="0"/>
      </c:catAx>
      <c:valAx>
        <c:axId val="-6840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61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3273229460178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47787383220454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'Buffer room 4 (11096)'!$D$11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'Buffer room 4 (11096)'!$B$13:$B$32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'Buffer room 4 (11096)'!$D$13:$D$32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3127-4DD2-9313-2A2B5F1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4074688"/>
        <c:axId val="-684082848"/>
      </c:barChart>
      <c:lineChart>
        <c:grouping val="standard"/>
        <c:varyColors val="0"/>
        <c:ser>
          <c:idx val="0"/>
          <c:order val="0"/>
          <c:tx>
            <c:strRef>
              <c:f>'Buffer room 4 (11096)'!$H$12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'Buffer room 4 (11096)'!$B$13:$B$32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4 (11096)'!$H$13:$H$32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7-4DD2-9313-2A2B5F13B682}"/>
            </c:ext>
          </c:extLst>
        </c:ser>
        <c:ser>
          <c:idx val="1"/>
          <c:order val="1"/>
          <c:tx>
            <c:strRef>
              <c:f>'Buffer room 4 (11096)'!$G$12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'Buffer room 4 (11096)'!$B$13:$B$32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4 (11096)'!$G$13:$G$32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27-4DD2-9313-2A2B5F13B682}"/>
            </c:ext>
          </c:extLst>
        </c:ser>
        <c:ser>
          <c:idx val="2"/>
          <c:order val="2"/>
          <c:tx>
            <c:strRef>
              <c:f>'Buffer room 4 (11096)'!$C$11</c:f>
              <c:strCache>
                <c:ptCount val="1"/>
                <c:pt idx="0">
                  <c:v>11096_P2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'Buffer room 4 (11096)'!$B$13:$B$32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'Buffer room 4 (11096)'!$C$13:$C$32</c:f>
              <c:numCache>
                <c:formatCode>General</c:formatCode>
                <c:ptCount val="2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27-4DD2-9313-2A2B5F1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74688"/>
        <c:axId val="-6840828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3127-4DD2-9313-2A2B5F13B682}"/>
                  </c:ext>
                </c:extLst>
              </c15:ser>
            </c15:filteredLineSeries>
          </c:ext>
        </c:extLst>
      </c:lineChart>
      <c:catAx>
        <c:axId val="-6840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4082848"/>
        <c:crossesAt val="0"/>
        <c:auto val="0"/>
        <c:lblAlgn val="ctr"/>
        <c:lblOffset val="100"/>
        <c:noMultiLvlLbl val="0"/>
      </c:catAx>
      <c:valAx>
        <c:axId val="-68408284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4280999528524"/>
              <c:y val="0.86372005946809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407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1625032019512"/>
          <c:y val="0.33765945340748488"/>
          <c:w val="0.13372981842616205"/>
          <c:h val="0.322741038489069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5-4C98-AAE4-577F972D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5024"/>
        <c:axId val="-684084480"/>
      </c:lineChart>
      <c:catAx>
        <c:axId val="-6840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0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50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3-4ABD-899E-284668A0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1760"/>
        <c:axId val="-684088832"/>
      </c:lineChart>
      <c:catAx>
        <c:axId val="-684081760"/>
        <c:scaling>
          <c:orientation val="minMax"/>
        </c:scaling>
        <c:delete val="0"/>
        <c:axPos val="b"/>
        <c:majorTickMark val="none"/>
        <c:minorTickMark val="none"/>
        <c:tickLblPos val="none"/>
        <c:crossAx val="-684088832"/>
        <c:crosses val="autoZero"/>
        <c:auto val="1"/>
        <c:lblAlgn val="ctr"/>
        <c:lblOffset val="100"/>
        <c:tickMarkSkip val="1"/>
        <c:noMultiLvlLbl val="0"/>
      </c:catAx>
      <c:valAx>
        <c:axId val="-684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176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011673366004076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room 2 (11095)'!$D$11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'Gowning room 2 (11095)'!$B$13:$B$32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'Gowning room 2 (11095)'!$D$13:$D$32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571-45FA-A420-5C1E86E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4077952"/>
        <c:axId val="-684078496"/>
      </c:barChart>
      <c:lineChart>
        <c:grouping val="standard"/>
        <c:varyColors val="0"/>
        <c:ser>
          <c:idx val="0"/>
          <c:order val="0"/>
          <c:tx>
            <c:strRef>
              <c:f>'Gowning room 2 (11095)'!$H$12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'Gowning room 2 (11095)'!$B$13:$B$32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'Gowning room 2 (11095)'!$H$13:$H$32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71-45FA-A420-5C1E86EEEA09}"/>
            </c:ext>
          </c:extLst>
        </c:ser>
        <c:ser>
          <c:idx val="1"/>
          <c:order val="1"/>
          <c:tx>
            <c:strRef>
              <c:f>'Gowning room 2 (11095)'!$G$12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'Gowning room 2 (11095)'!$B$13:$B$32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'Gowning room 2 (11095)'!$G$13:$G$32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71-45FA-A420-5C1E86EEEA09}"/>
            </c:ext>
          </c:extLst>
        </c:ser>
        <c:ser>
          <c:idx val="2"/>
          <c:order val="2"/>
          <c:tx>
            <c:strRef>
              <c:f>'Gowning room 2 (11095)'!$C$11</c:f>
              <c:strCache>
                <c:ptCount val="1"/>
                <c:pt idx="0">
                  <c:v>11095_P2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'Gowning room 2 (11095)'!$B$13:$B$32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'Gowning room 2 (11095)'!$C$13:$C$32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71-45FA-A420-5C1E86E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77952"/>
        <c:axId val="-684078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2571-45FA-A420-5C1E86EEEA09}"/>
                  </c:ext>
                </c:extLst>
              </c15:ser>
            </c15:filteredLineSeries>
          </c:ext>
        </c:extLst>
      </c:lineChart>
      <c:catAx>
        <c:axId val="-6840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4078496"/>
        <c:crossesAt val="0"/>
        <c:auto val="0"/>
        <c:lblAlgn val="ctr"/>
        <c:lblOffset val="100"/>
        <c:noMultiLvlLbl val="0"/>
      </c:catAx>
      <c:valAx>
        <c:axId val="-6840784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6372005946809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4077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35630747205550356"/>
          <c:w val="0.14693113855817527"/>
          <c:h val="0.322741038489069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2E-44B5-A467-D9AD916E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79584"/>
        <c:axId val="-684087200"/>
      </c:lineChart>
      <c:catAx>
        <c:axId val="-6840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40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79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6-473D-8E64-683AFE0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1216"/>
        <c:axId val="-684080672"/>
      </c:lineChart>
      <c:catAx>
        <c:axId val="-684081216"/>
        <c:scaling>
          <c:orientation val="minMax"/>
        </c:scaling>
        <c:delete val="0"/>
        <c:axPos val="b"/>
        <c:majorTickMark val="none"/>
        <c:minorTickMark val="none"/>
        <c:tickLblPos val="none"/>
        <c:crossAx val="-684080672"/>
        <c:crosses val="autoZero"/>
        <c:auto val="1"/>
        <c:lblAlgn val="ctr"/>
        <c:lblOffset val="100"/>
        <c:tickMarkSkip val="1"/>
        <c:noMultiLvlLbl val="0"/>
      </c:catAx>
      <c:valAx>
        <c:axId val="-6840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812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LAF 6 (21148)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16427402020291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1452353109326681"/>
          <c:h val="0.654106785602848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6 (21148)'!$E$11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'LAF 6 (21148)'!$E$13:$E$36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24668816"/>
        <c:axId val="-724680240"/>
      </c:barChart>
      <c:lineChart>
        <c:grouping val="standard"/>
        <c:varyColors val="0"/>
        <c:ser>
          <c:idx val="0"/>
          <c:order val="0"/>
          <c:tx>
            <c:strRef>
              <c:f>'LAF 6 (21148)'!$H$12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(21148)'!$H$13:$H$36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40-46FD-B12D-7FF62C988D01}"/>
            </c:ext>
          </c:extLst>
        </c:ser>
        <c:ser>
          <c:idx val="1"/>
          <c:order val="1"/>
          <c:tx>
            <c:strRef>
              <c:f>'LAF 6 (21148)'!$G$12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(21148)'!$G$13:$G$36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40-46FD-B12D-7FF62C988D01}"/>
            </c:ext>
          </c:extLst>
        </c:ser>
        <c:ser>
          <c:idx val="2"/>
          <c:order val="2"/>
          <c:tx>
            <c:strRef>
              <c:f>'LAF 6 (21148)'!$C$11</c:f>
              <c:strCache>
                <c:ptCount val="1"/>
                <c:pt idx="0">
                  <c:v>21148_P1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(21148)'!$C$13:$C$36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40-46FD-B12D-7FF62C98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668816"/>
        <c:axId val="-724680240"/>
        <c:extLst xmlns:c16r2="http://schemas.microsoft.com/office/drawing/2015/06/chart"/>
      </c:lineChart>
      <c:catAx>
        <c:axId val="-72466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724680240"/>
        <c:crossesAt val="0"/>
        <c:auto val="0"/>
        <c:lblAlgn val="ctr"/>
        <c:lblOffset val="100"/>
        <c:noMultiLvlLbl val="0"/>
      </c:catAx>
      <c:valAx>
        <c:axId val="-7246802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62942008486565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72466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32367343942147092"/>
          <c:w val="0.13372981842616208"/>
          <c:h val="0.360037075785107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28914013953383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3 (11098)'!$D$11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'Auxiliary room 3 (11098)'!$B$13:$B$32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'Auxiliary room 3 (11098)'!$D$13:$D$32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56AD-4FF7-A2C2-34598B59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4080128"/>
        <c:axId val="-684077408"/>
      </c:barChart>
      <c:lineChart>
        <c:grouping val="standard"/>
        <c:varyColors val="0"/>
        <c:ser>
          <c:idx val="0"/>
          <c:order val="0"/>
          <c:tx>
            <c:strRef>
              <c:f>'Auxiliary room 3 (11098)'!$H$12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'Auxiliary room 3 (11098)'!$B$13:$B$32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3 (11098)'!$H$13:$H$32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D-4FF7-A2C2-34598B593396}"/>
            </c:ext>
          </c:extLst>
        </c:ser>
        <c:ser>
          <c:idx val="1"/>
          <c:order val="1"/>
          <c:tx>
            <c:strRef>
              <c:f>'Auxiliary room 3 (11098)'!$G$12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'Auxiliary room 3 (11098)'!$B$13:$B$32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3 (11098)'!$G$13:$G$32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AD-4FF7-A2C2-34598B593396}"/>
            </c:ext>
          </c:extLst>
        </c:ser>
        <c:ser>
          <c:idx val="2"/>
          <c:order val="2"/>
          <c:tx>
            <c:strRef>
              <c:f>'Auxiliary room 3 (11098)'!$C$11</c:f>
              <c:strCache>
                <c:ptCount val="1"/>
                <c:pt idx="0">
                  <c:v>11098_P2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'Auxiliary room 3 (11098)'!$B$13:$B$32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3 (11098)'!$C$13:$C$32</c:f>
              <c:numCache>
                <c:formatCode>General</c:formatCode>
                <c:ptCount val="20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AD-4FF7-A2C2-34598B59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80128"/>
        <c:axId val="-6840774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56AD-4FF7-A2C2-34598B593396}"/>
                  </c:ext>
                </c:extLst>
              </c15:ser>
            </c15:filteredLineSeries>
          </c:ext>
        </c:extLst>
      </c:lineChart>
      <c:catAx>
        <c:axId val="-6840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344908809475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4077408"/>
        <c:crossesAt val="0"/>
        <c:auto val="0"/>
        <c:lblAlgn val="ctr"/>
        <c:lblOffset val="100"/>
        <c:noMultiLvlLbl val="0"/>
      </c:catAx>
      <c:valAx>
        <c:axId val="-6840774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49952516619188"/>
              <c:y val="0.870713066461097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4080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46447719676066"/>
          <c:y val="0.35630747205550356"/>
          <c:w val="0.13942780656691417"/>
          <c:h val="0.3040930198410513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7-4834-B58A-F81D0069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4076864"/>
        <c:axId val="-680664912"/>
      </c:lineChart>
      <c:catAx>
        <c:axId val="-6840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66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40768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B3-40E1-8D1F-7F4AD8B0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3824"/>
        <c:axId val="-680660560"/>
      </c:lineChart>
      <c:catAx>
        <c:axId val="-680663824"/>
        <c:scaling>
          <c:orientation val="minMax"/>
        </c:scaling>
        <c:delete val="0"/>
        <c:axPos val="b"/>
        <c:majorTickMark val="none"/>
        <c:minorTickMark val="none"/>
        <c:tickLblPos val="none"/>
        <c:crossAx val="-680660560"/>
        <c:crosses val="autoZero"/>
        <c:auto val="1"/>
        <c:lblAlgn val="ctr"/>
        <c:lblOffset val="100"/>
        <c:tickMarkSkip val="1"/>
        <c:noMultiLvlLbl val="0"/>
      </c:catAx>
      <c:valAx>
        <c:axId val="-68066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38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2 (11099)'!$D$11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'Auxiliary room 2 (11099)'!$B$13:$B$32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'Auxiliary room 2 (11099)'!$D$13:$D$32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1159-43F2-ADEB-50D7F5C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669264"/>
        <c:axId val="-680667088"/>
      </c:barChart>
      <c:lineChart>
        <c:grouping val="standard"/>
        <c:varyColors val="0"/>
        <c:ser>
          <c:idx val="0"/>
          <c:order val="0"/>
          <c:tx>
            <c:strRef>
              <c:f>'Auxiliary room 2 (11099)'!$H$12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'Auxiliary room 2 (11099)'!$B$13:$B$32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2 (11099)'!$H$13:$H$32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9-43F2-ADEB-50D7F5C34FE0}"/>
            </c:ext>
          </c:extLst>
        </c:ser>
        <c:ser>
          <c:idx val="1"/>
          <c:order val="1"/>
          <c:tx>
            <c:strRef>
              <c:f>'Auxiliary room 2 (11099)'!$G$12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'Auxiliary room 2 (11099)'!$B$13:$B$32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2 (11099)'!$G$13:$G$32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59-43F2-ADEB-50D7F5C34FE0}"/>
            </c:ext>
          </c:extLst>
        </c:ser>
        <c:ser>
          <c:idx val="2"/>
          <c:order val="2"/>
          <c:tx>
            <c:strRef>
              <c:f>'Auxiliary room 2 (11099)'!$C$11</c:f>
              <c:strCache>
                <c:ptCount val="1"/>
                <c:pt idx="0">
                  <c:v>11099_P2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'Auxiliary room 2 (11099)'!$B$13:$B$32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'Auxiliary room 2 (11099)'!$C$13:$C$32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59-43F2-ADEB-50D7F5C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9264"/>
        <c:axId val="-6806670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(11099)'!$B$13:$B$32</c15:sqref>
                        </c15:formulaRef>
                      </c:ext>
                    </c:extLst>
                    <c:strCache>
                      <c:ptCount val="20"/>
                      <c:pt idx="0">
                        <c:v>26/09/16</c:v>
                      </c:pt>
                      <c:pt idx="1">
                        <c:v>26/10/16</c:v>
                      </c:pt>
                      <c:pt idx="2">
                        <c:v>25/11/16</c:v>
                      </c:pt>
                      <c:pt idx="3">
                        <c:v>16/12/16</c:v>
                      </c:pt>
                      <c:pt idx="4">
                        <c:v>25/12/16</c:v>
                      </c:pt>
                      <c:pt idx="5">
                        <c:v>24/01/17</c:v>
                      </c:pt>
                      <c:pt idx="6">
                        <c:v>23/02/17</c:v>
                      </c:pt>
                      <c:pt idx="7">
                        <c:v>18/03/17</c:v>
                      </c:pt>
                      <c:pt idx="8">
                        <c:v>23/03/17</c:v>
                      </c:pt>
                      <c:pt idx="9">
                        <c:v>21/04/17</c:v>
                      </c:pt>
                      <c:pt idx="10">
                        <c:v>20/05/17</c:v>
                      </c:pt>
                      <c:pt idx="11">
                        <c:v>19/06/17</c:v>
                      </c:pt>
                      <c:pt idx="12">
                        <c:v>21/07/17</c:v>
                      </c:pt>
                      <c:pt idx="13">
                        <c:v>19/08/17</c:v>
                      </c:pt>
                      <c:pt idx="14">
                        <c:v>10/09/17</c:v>
                      </c:pt>
                      <c:pt idx="15">
                        <c:v>24/09/17</c:v>
                      </c:pt>
                      <c:pt idx="16">
                        <c:v>23/10/17</c:v>
                      </c:pt>
                      <c:pt idx="17">
                        <c:v>20/11/17</c:v>
                      </c:pt>
                      <c:pt idx="18">
                        <c:v>11/12/17</c:v>
                      </c:pt>
                      <c:pt idx="19">
                        <c:v>18/12/17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(11099)'!$E$13:$E$32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1159-43F2-ADEB-50D7F5C34FE0}"/>
                  </c:ext>
                </c:extLst>
              </c15:ser>
            </c15:filteredLineSeries>
          </c:ext>
        </c:extLst>
      </c:lineChart>
      <c:catAx>
        <c:axId val="-6806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0667088"/>
        <c:crossesAt val="0"/>
        <c:auto val="0"/>
        <c:lblAlgn val="ctr"/>
        <c:lblOffset val="100"/>
        <c:noMultiLvlLbl val="0"/>
      </c:catAx>
      <c:valAx>
        <c:axId val="-68066708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8576143328619"/>
              <c:y val="0.88703008277811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0669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418937731793431"/>
          <c:y val="0.39360350935154087"/>
          <c:w val="0.15070294431017903"/>
          <c:h val="0.285445001193032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2-4FF0-8ECD-0A752A31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57840"/>
        <c:axId val="-680658384"/>
      </c:lineChart>
      <c:catAx>
        <c:axId val="-68065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5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65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57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A-455D-8CBA-4A501C0A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0016"/>
        <c:axId val="-680671440"/>
      </c:lineChart>
      <c:catAx>
        <c:axId val="-680660016"/>
        <c:scaling>
          <c:orientation val="minMax"/>
        </c:scaling>
        <c:delete val="0"/>
        <c:axPos val="b"/>
        <c:majorTickMark val="none"/>
        <c:minorTickMark val="none"/>
        <c:tickLblPos val="none"/>
        <c:crossAx val="-680671440"/>
        <c:crosses val="autoZero"/>
        <c:auto val="1"/>
        <c:lblAlgn val="ctr"/>
        <c:lblOffset val="100"/>
        <c:tickMarkSkip val="1"/>
        <c:noMultiLvlLbl val="0"/>
      </c:catAx>
      <c:valAx>
        <c:axId val="-68067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00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90119056900065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'Clean corridor 2 (11092)'!$E$11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'Clean corridor 2 (11092)'!$B$13:$B$32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'Clean corridor 2 (11092)'!$E$13:$E$32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52B0-469E-9D4E-1553343D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668720"/>
        <c:axId val="-680666544"/>
      </c:barChart>
      <c:lineChart>
        <c:grouping val="standard"/>
        <c:varyColors val="0"/>
        <c:ser>
          <c:idx val="0"/>
          <c:order val="0"/>
          <c:tx>
            <c:strRef>
              <c:f>'Clean corridor 2 (11092)'!$H$12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'Clean corridor 2 (11092)'!$B$13:$B$32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'Clean corridor 2 (11092)'!$H$13:$H$32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B0-469E-9D4E-1553343D9261}"/>
            </c:ext>
          </c:extLst>
        </c:ser>
        <c:ser>
          <c:idx val="1"/>
          <c:order val="1"/>
          <c:tx>
            <c:strRef>
              <c:f>'Clean corridor 2 (11092)'!$G$12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'Clean corridor 2 (11092)'!$B$13:$B$32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'Clean corridor 2 (11092)'!$G$13:$G$32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B0-469E-9D4E-1553343D9261}"/>
            </c:ext>
          </c:extLst>
        </c:ser>
        <c:ser>
          <c:idx val="2"/>
          <c:order val="2"/>
          <c:tx>
            <c:strRef>
              <c:f>'Clean corridor 2 (11092)'!$C$11</c:f>
              <c:strCache>
                <c:ptCount val="1"/>
                <c:pt idx="0">
                  <c:v>11092_P1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'Clean corridor 2 (11092)'!$B$13:$B$32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'Clean corridor 2 (11092)'!$C$13:$C$32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B0-469E-9D4E-1553343D9261}"/>
            </c:ext>
          </c:extLst>
        </c:ser>
        <c:ser>
          <c:idx val="3"/>
          <c:order val="3"/>
          <c:tx>
            <c:strRef>
              <c:f>'Clean corridor 2 (11092)'!$D$11</c:f>
              <c:strCache>
                <c:ptCount val="1"/>
                <c:pt idx="0">
                  <c:v>11092_P4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'Clean corridor 2 (11092)'!$B$13:$B$32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'Clean corridor 2 (11092)'!$D$13:$D$32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B0-469E-9D4E-1553343D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8720"/>
        <c:axId val="-680666544"/>
        <c:extLst xmlns:c16r2="http://schemas.microsoft.com/office/drawing/2015/06/chart"/>
      </c:lineChart>
      <c:catAx>
        <c:axId val="-6806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0666544"/>
        <c:crossesAt val="0"/>
        <c:auto val="0"/>
        <c:lblAlgn val="ctr"/>
        <c:lblOffset val="100"/>
        <c:noMultiLvlLbl val="0"/>
      </c:catAx>
      <c:valAx>
        <c:axId val="-6806665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08580858085803"/>
              <c:y val="0.89635409210212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066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26772938347741498"/>
          <c:w val="0.1450452356821734"/>
          <c:h val="0.318079033827065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0-46D6-9DCF-9146A564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1648"/>
        <c:axId val="-680662736"/>
      </c:lineChart>
      <c:catAx>
        <c:axId val="-68066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66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16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A-4158-8AB3-C89281A3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5456"/>
        <c:axId val="-680669808"/>
      </c:lineChart>
      <c:catAx>
        <c:axId val="-680665456"/>
        <c:scaling>
          <c:orientation val="minMax"/>
        </c:scaling>
        <c:delete val="0"/>
        <c:axPos val="b"/>
        <c:majorTickMark val="none"/>
        <c:minorTickMark val="none"/>
        <c:tickLblPos val="none"/>
        <c:crossAx val="-680669808"/>
        <c:crosses val="autoZero"/>
        <c:auto val="1"/>
        <c:lblAlgn val="ctr"/>
        <c:lblOffset val="100"/>
        <c:tickMarkSkip val="1"/>
        <c:noMultiLvlLbl val="0"/>
      </c:catAx>
      <c:valAx>
        <c:axId val="-68066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66545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6555517194014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'Garment storage room 2 (11100)'!$D$11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strRef>
              <c:f>'Garment storage room 2 (11100)'!$B$13:$B$32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'Garment storage room 2 (11100)'!$D$13:$D$32</c:f>
              <c:numCache>
                <c:formatCode>General</c:formatCode>
                <c:ptCount val="20"/>
                <c:pt idx="5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755C-4FB1-A090-06B07FA3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662192"/>
        <c:axId val="-680659472"/>
      </c:barChart>
      <c:lineChart>
        <c:grouping val="standard"/>
        <c:varyColors val="0"/>
        <c:ser>
          <c:idx val="0"/>
          <c:order val="0"/>
          <c:tx>
            <c:strRef>
              <c:f>'Garment storage room 2 (11100)'!$H$12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'Garment storage room 2 (11100)'!$B$13:$B$32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2 (11100)'!$H$13:$H$32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C-4FB1-A090-06B07FA3963F}"/>
            </c:ext>
          </c:extLst>
        </c:ser>
        <c:ser>
          <c:idx val="1"/>
          <c:order val="1"/>
          <c:tx>
            <c:strRef>
              <c:f>'Garment storage room 2 (11100)'!$G$12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'Garment storage room 2 (11100)'!$B$13:$B$32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2 (11100)'!$G$13:$G$32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C-4FB1-A090-06B07FA3963F}"/>
            </c:ext>
          </c:extLst>
        </c:ser>
        <c:ser>
          <c:idx val="2"/>
          <c:order val="2"/>
          <c:tx>
            <c:strRef>
              <c:f>'Garment storage room 2 (11100)'!$C$11</c:f>
              <c:strCache>
                <c:ptCount val="1"/>
                <c:pt idx="0">
                  <c:v>11100_P1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'Garment storage room 2 (11100)'!$B$13:$B$32</c:f>
              <c:strCache>
                <c:ptCount val="20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18/03/17</c:v>
                </c:pt>
                <c:pt idx="8">
                  <c:v>23/03/17</c:v>
                </c:pt>
                <c:pt idx="9">
                  <c:v>21/04/17</c:v>
                </c:pt>
                <c:pt idx="10">
                  <c:v>20/05/17</c:v>
                </c:pt>
                <c:pt idx="11">
                  <c:v>19/06/17</c:v>
                </c:pt>
                <c:pt idx="12">
                  <c:v>21/07/17</c:v>
                </c:pt>
                <c:pt idx="13">
                  <c:v>19/08/17</c:v>
                </c:pt>
                <c:pt idx="14">
                  <c:v>10/09/17</c:v>
                </c:pt>
                <c:pt idx="15">
                  <c:v>24/09/17</c:v>
                </c:pt>
                <c:pt idx="16">
                  <c:v>23/10/17</c:v>
                </c:pt>
                <c:pt idx="17">
                  <c:v>20/11/17</c:v>
                </c:pt>
                <c:pt idx="18">
                  <c:v>11/12/17</c:v>
                </c:pt>
                <c:pt idx="19">
                  <c:v>18/12/17</c:v>
                </c:pt>
              </c:strCache>
            </c:strRef>
          </c:cat>
          <c:val>
            <c:numRef>
              <c:f>'Garment storage room 2 (11100)'!$C$13:$C$32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5C-4FB1-A090-06B07FA3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662192"/>
        <c:axId val="-680659472"/>
        <c:extLst xmlns:c16r2="http://schemas.microsoft.com/office/drawing/2015/06/chart"/>
      </c:lineChart>
      <c:catAx>
        <c:axId val="-6806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680659472"/>
        <c:crossesAt val="0"/>
        <c:auto val="0"/>
        <c:lblAlgn val="ctr"/>
        <c:lblOffset val="100"/>
        <c:noMultiLvlLbl val="0"/>
      </c:catAx>
      <c:valAx>
        <c:axId val="-68065947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823680781161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80662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3656314813795129"/>
          <c:w val="0.14127342993016961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.png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image" Target="../media/image1.png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image" Target="../media/image1.png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image" Target="../media/image1.png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image" Target="../media/image1.png"/><Relationship Id="rId4" Type="http://schemas.openxmlformats.org/officeDocument/2006/relationships/chart" Target="../charts/chart6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image" Target="../media/image1.png"/><Relationship Id="rId4" Type="http://schemas.openxmlformats.org/officeDocument/2006/relationships/chart" Target="../charts/chart6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image" Target="../media/image1.png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image" Target="../media/image1.png"/><Relationship Id="rId4" Type="http://schemas.openxmlformats.org/officeDocument/2006/relationships/chart" Target="../charts/chart7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image" Target="../media/image1.png"/><Relationship Id="rId4" Type="http://schemas.openxmlformats.org/officeDocument/2006/relationships/chart" Target="../charts/chart78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image" Target="../media/image1.png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image" Target="../media/image1.png"/><Relationship Id="rId4" Type="http://schemas.openxmlformats.org/officeDocument/2006/relationships/chart" Target="../charts/chart84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image" Target="../media/image1.png"/><Relationship Id="rId4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image" Target="../media/image1.png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image" Target="../media/image1.png"/><Relationship Id="rId4" Type="http://schemas.openxmlformats.org/officeDocument/2006/relationships/chart" Target="../charts/chart93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image" Target="../media/image1.png"/><Relationship Id="rId4" Type="http://schemas.openxmlformats.org/officeDocument/2006/relationships/chart" Target="../charts/chart9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image" Target="../media/image1.png"/><Relationship Id="rId4" Type="http://schemas.openxmlformats.org/officeDocument/2006/relationships/chart" Target="../charts/chart99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image" Target="../media/image1.png"/><Relationship Id="rId4" Type="http://schemas.openxmlformats.org/officeDocument/2006/relationships/chart" Target="../charts/chart10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image" Target="../media/image1.png"/><Relationship Id="rId4" Type="http://schemas.openxmlformats.org/officeDocument/2006/relationships/chart" Target="../charts/chart10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image" Target="../media/image1.png"/><Relationship Id="rId4" Type="http://schemas.openxmlformats.org/officeDocument/2006/relationships/chart" Target="../charts/chart10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image" Target="../media/image1.png"/><Relationship Id="rId4" Type="http://schemas.openxmlformats.org/officeDocument/2006/relationships/chart" Target="../charts/chart111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image" Target="../media/image1.png"/><Relationship Id="rId4" Type="http://schemas.openxmlformats.org/officeDocument/2006/relationships/chart" Target="../charts/chart114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image" Target="../media/image1.png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image" Target="../media/image1.png"/><Relationship Id="rId4" Type="http://schemas.openxmlformats.org/officeDocument/2006/relationships/chart" Target="../charts/chart120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image" Target="../media/image1.png"/><Relationship Id="rId4" Type="http://schemas.openxmlformats.org/officeDocument/2006/relationships/chart" Target="../charts/chart12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image" Target="../media/image1.png"/><Relationship Id="rId4" Type="http://schemas.openxmlformats.org/officeDocument/2006/relationships/chart" Target="../charts/chart1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63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630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630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28575</xdr:rowOff>
    </xdr:from>
    <xdr:to>
      <xdr:col>5</xdr:col>
      <xdr:colOff>0</xdr:colOff>
      <xdr:row>62</xdr:row>
      <xdr:rowOff>123825</xdr:rowOff>
    </xdr:to>
    <xdr:graphicFrame macro="">
      <xdr:nvGraphicFramePr>
        <xdr:cNvPr id="83631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508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508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508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76200</xdr:rowOff>
    </xdr:from>
    <xdr:to>
      <xdr:col>5</xdr:col>
      <xdr:colOff>0</xdr:colOff>
      <xdr:row>62</xdr:row>
      <xdr:rowOff>123825</xdr:rowOff>
    </xdr:to>
    <xdr:graphicFrame macro="">
      <xdr:nvGraphicFramePr>
        <xdr:cNvPr id="95508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4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4040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4040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1428750</xdr:colOff>
      <xdr:row>65</xdr:row>
      <xdr:rowOff>123825</xdr:rowOff>
    </xdr:to>
    <xdr:graphicFrame macro="">
      <xdr:nvGraphicFramePr>
        <xdr:cNvPr id="84040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04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83804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83804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95250</xdr:rowOff>
    </xdr:from>
    <xdr:to>
      <xdr:col>13</xdr:col>
      <xdr:colOff>0</xdr:colOff>
      <xdr:row>65</xdr:row>
      <xdr:rowOff>123825</xdr:rowOff>
    </xdr:to>
    <xdr:graphicFrame macro="">
      <xdr:nvGraphicFramePr>
        <xdr:cNvPr id="83805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19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4019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4019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123825</xdr:rowOff>
    </xdr:from>
    <xdr:to>
      <xdr:col>10</xdr:col>
      <xdr:colOff>0</xdr:colOff>
      <xdr:row>65</xdr:row>
      <xdr:rowOff>171450</xdr:rowOff>
    </xdr:to>
    <xdr:graphicFrame macro="">
      <xdr:nvGraphicFramePr>
        <xdr:cNvPr id="84020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50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4050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4050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19050</xdr:rowOff>
    </xdr:from>
    <xdr:to>
      <xdr:col>9</xdr:col>
      <xdr:colOff>0</xdr:colOff>
      <xdr:row>65</xdr:row>
      <xdr:rowOff>123825</xdr:rowOff>
    </xdr:to>
    <xdr:graphicFrame macro="">
      <xdr:nvGraphicFramePr>
        <xdr:cNvPr id="84050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368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342900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84368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84368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66675</xdr:rowOff>
    </xdr:from>
    <xdr:to>
      <xdr:col>12</xdr:col>
      <xdr:colOff>590550</xdr:colOff>
      <xdr:row>65</xdr:row>
      <xdr:rowOff>123825</xdr:rowOff>
    </xdr:to>
    <xdr:graphicFrame macro="">
      <xdr:nvGraphicFramePr>
        <xdr:cNvPr id="84368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30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330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330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57150</xdr:rowOff>
    </xdr:from>
    <xdr:to>
      <xdr:col>9</xdr:col>
      <xdr:colOff>0</xdr:colOff>
      <xdr:row>65</xdr:row>
      <xdr:rowOff>123825</xdr:rowOff>
    </xdr:to>
    <xdr:graphicFrame macro="">
      <xdr:nvGraphicFramePr>
        <xdr:cNvPr id="88330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4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83409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83409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95251</xdr:rowOff>
    </xdr:from>
    <xdr:to>
      <xdr:col>7</xdr:col>
      <xdr:colOff>0</xdr:colOff>
      <xdr:row>65</xdr:row>
      <xdr:rowOff>123826</xdr:rowOff>
    </xdr:to>
    <xdr:graphicFrame macro="">
      <xdr:nvGraphicFramePr>
        <xdr:cNvPr id="883409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180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91805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91805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104775</xdr:rowOff>
    </xdr:from>
    <xdr:to>
      <xdr:col>10</xdr:col>
      <xdr:colOff>0</xdr:colOff>
      <xdr:row>65</xdr:row>
      <xdr:rowOff>123825</xdr:rowOff>
    </xdr:to>
    <xdr:graphicFrame macro="">
      <xdr:nvGraphicFramePr>
        <xdr:cNvPr id="891806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2965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2965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2965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47625</xdr:rowOff>
    </xdr:from>
    <xdr:to>
      <xdr:col>18</xdr:col>
      <xdr:colOff>0</xdr:colOff>
      <xdr:row>69</xdr:row>
      <xdr:rowOff>123825</xdr:rowOff>
    </xdr:to>
    <xdr:graphicFrame macro="">
      <xdr:nvGraphicFramePr>
        <xdr:cNvPr id="82965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702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702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702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83702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19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9190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9190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66675</xdr:rowOff>
    </xdr:from>
    <xdr:to>
      <xdr:col>7</xdr:col>
      <xdr:colOff>0</xdr:colOff>
      <xdr:row>65</xdr:row>
      <xdr:rowOff>123825</xdr:rowOff>
    </xdr:to>
    <xdr:graphicFrame macro="">
      <xdr:nvGraphicFramePr>
        <xdr:cNvPr id="89190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20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92010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92010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0</xdr:colOff>
      <xdr:row>65</xdr:row>
      <xdr:rowOff>123825</xdr:rowOff>
    </xdr:to>
    <xdr:graphicFrame macro="">
      <xdr:nvGraphicFramePr>
        <xdr:cNvPr id="892010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2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9211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9211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51</xdr:row>
      <xdr:rowOff>42334</xdr:rowOff>
    </xdr:from>
    <xdr:to>
      <xdr:col>15</xdr:col>
      <xdr:colOff>180975</xdr:colOff>
      <xdr:row>69</xdr:row>
      <xdr:rowOff>114300</xdr:rowOff>
    </xdr:to>
    <xdr:graphicFrame macro="">
      <xdr:nvGraphicFramePr>
        <xdr:cNvPr id="89211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30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030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030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5</xdr:col>
      <xdr:colOff>0</xdr:colOff>
      <xdr:row>57</xdr:row>
      <xdr:rowOff>123825</xdr:rowOff>
    </xdr:to>
    <xdr:graphicFrame macro="">
      <xdr:nvGraphicFramePr>
        <xdr:cNvPr id="84030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1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16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16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0</xdr:colOff>
      <xdr:row>58</xdr:row>
      <xdr:rowOff>123825</xdr:rowOff>
    </xdr:to>
    <xdr:graphicFrame macro="">
      <xdr:nvGraphicFramePr>
        <xdr:cNvPr id="84716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26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726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726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4726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36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36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36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0</xdr:colOff>
      <xdr:row>58</xdr:row>
      <xdr:rowOff>123825</xdr:rowOff>
    </xdr:to>
    <xdr:graphicFrame macro="">
      <xdr:nvGraphicFramePr>
        <xdr:cNvPr id="84736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5197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5197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5197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0</xdr:colOff>
      <xdr:row>58</xdr:row>
      <xdr:rowOff>123825</xdr:rowOff>
    </xdr:to>
    <xdr:graphicFrame macro="">
      <xdr:nvGraphicFramePr>
        <xdr:cNvPr id="85197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25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252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252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6252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15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15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15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68152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15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15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15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83815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25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255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255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68255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35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35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35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68357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45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45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45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45</xdr:row>
      <xdr:rowOff>38100</xdr:rowOff>
    </xdr:from>
    <xdr:to>
      <xdr:col>5</xdr:col>
      <xdr:colOff>28575</xdr:colOff>
      <xdr:row>58</xdr:row>
      <xdr:rowOff>161925</xdr:rowOff>
    </xdr:to>
    <xdr:graphicFrame macro="">
      <xdr:nvGraphicFramePr>
        <xdr:cNvPr id="86846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5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56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56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6856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7572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7572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7572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114300</xdr:rowOff>
    </xdr:from>
    <xdr:to>
      <xdr:col>5</xdr:col>
      <xdr:colOff>0</xdr:colOff>
      <xdr:row>59</xdr:row>
      <xdr:rowOff>38100</xdr:rowOff>
    </xdr:to>
    <xdr:graphicFrame macro="">
      <xdr:nvGraphicFramePr>
        <xdr:cNvPr id="87573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2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320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320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88320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19050</xdr:rowOff>
    </xdr:from>
    <xdr:to>
      <xdr:col>5</xdr:col>
      <xdr:colOff>0</xdr:colOff>
      <xdr:row>58</xdr:row>
      <xdr:rowOff>142875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1167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11670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11670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0</xdr:colOff>
      <xdr:row>58</xdr:row>
      <xdr:rowOff>123825</xdr:rowOff>
    </xdr:to>
    <xdr:graphicFrame macro="">
      <xdr:nvGraphicFramePr>
        <xdr:cNvPr id="911670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3276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32764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3276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932764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436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361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361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94361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25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25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25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83825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77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4779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4779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0</xdr:colOff>
      <xdr:row>58</xdr:row>
      <xdr:rowOff>123825</xdr:rowOff>
    </xdr:to>
    <xdr:graphicFrame macro="">
      <xdr:nvGraphicFramePr>
        <xdr:cNvPr id="954779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518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955189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955189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1638300</xdr:colOff>
      <xdr:row>58</xdr:row>
      <xdr:rowOff>123825</xdr:rowOff>
    </xdr:to>
    <xdr:graphicFrame macro="">
      <xdr:nvGraphicFramePr>
        <xdr:cNvPr id="955189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6788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6788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6788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58</xdr:row>
      <xdr:rowOff>123825</xdr:rowOff>
    </xdr:to>
    <xdr:graphicFrame macro="">
      <xdr:nvGraphicFramePr>
        <xdr:cNvPr id="96788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0173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173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173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5</xdr:col>
      <xdr:colOff>0</xdr:colOff>
      <xdr:row>62</xdr:row>
      <xdr:rowOff>85725</xdr:rowOff>
    </xdr:to>
    <xdr:graphicFrame macro="">
      <xdr:nvGraphicFramePr>
        <xdr:cNvPr id="90173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5187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5187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5187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85187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117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1177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1177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91177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88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881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881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0</xdr:colOff>
      <xdr:row>62</xdr:row>
      <xdr:rowOff>123825</xdr:rowOff>
    </xdr:to>
    <xdr:graphicFrame macro="">
      <xdr:nvGraphicFramePr>
        <xdr:cNvPr id="954882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98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984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98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76200</xdr:rowOff>
    </xdr:from>
    <xdr:to>
      <xdr:col>5</xdr:col>
      <xdr:colOff>0</xdr:colOff>
      <xdr:row>62</xdr:row>
      <xdr:rowOff>123825</xdr:rowOff>
    </xdr:to>
    <xdr:graphicFrame macro="">
      <xdr:nvGraphicFramePr>
        <xdr:cNvPr id="954984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42" zoomScaleNormal="100" zoomScaleSheetLayoutView="100" workbookViewId="0">
      <selection activeCell="C45" sqref="C45:C4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10.5546875" style="11" customWidth="1"/>
    <col min="11" max="11" width="4.44140625" style="11" customWidth="1"/>
    <col min="12" max="12" width="11.554687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">
        <v>227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30</v>
      </c>
      <c r="D6" s="40" t="s">
        <v>8</v>
      </c>
      <c r="E6" s="6">
        <v>21147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v>20</v>
      </c>
      <c r="D9" s="40" t="s">
        <v>378</v>
      </c>
      <c r="E9" s="7"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154</v>
      </c>
      <c r="D11" s="11" t="s">
        <v>318</v>
      </c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154</v>
      </c>
      <c r="K12" s="42"/>
      <c r="L12" s="1" t="s">
        <v>154</v>
      </c>
    </row>
    <row r="13" spans="1:12" ht="17.100000000000001" customHeight="1" thickBot="1" x14ac:dyDescent="0.3">
      <c r="A13" s="12">
        <v>1</v>
      </c>
      <c r="B13" s="158">
        <v>43104</v>
      </c>
      <c r="C13" s="159">
        <v>1</v>
      </c>
      <c r="D13" s="11">
        <v>100</v>
      </c>
      <c r="F13" s="25"/>
      <c r="G13" s="79">
        <f t="shared" ref="G13:G20" si="0">$C$9</f>
        <v>20</v>
      </c>
      <c r="H13" s="79">
        <f t="shared" ref="H13:H20" si="1">$E$9</f>
        <v>50</v>
      </c>
      <c r="J13" s="19"/>
      <c r="L13" s="19"/>
    </row>
    <row r="14" spans="1:12" ht="17.100000000000001" customHeight="1" thickBot="1" x14ac:dyDescent="0.3">
      <c r="A14" s="76">
        <v>2</v>
      </c>
      <c r="B14" s="158">
        <v>43133</v>
      </c>
      <c r="C14" s="159">
        <v>0</v>
      </c>
      <c r="D14" s="11">
        <v>100</v>
      </c>
      <c r="F14" s="78"/>
      <c r="G14" s="79">
        <f t="shared" si="0"/>
        <v>20</v>
      </c>
      <c r="H14" s="79">
        <f t="shared" si="1"/>
        <v>50</v>
      </c>
      <c r="J14" s="77"/>
      <c r="L14" s="77"/>
    </row>
    <row r="15" spans="1:12" ht="17.100000000000001" customHeight="1" thickBot="1" x14ac:dyDescent="0.3">
      <c r="A15" s="76">
        <v>3</v>
      </c>
      <c r="B15" s="158">
        <v>43174</v>
      </c>
      <c r="C15" s="159">
        <v>0</v>
      </c>
      <c r="D15" s="11">
        <v>100</v>
      </c>
      <c r="F15" s="78"/>
      <c r="G15" s="79">
        <f t="shared" si="0"/>
        <v>20</v>
      </c>
      <c r="H15" s="79">
        <f t="shared" si="1"/>
        <v>50</v>
      </c>
      <c r="J15" s="77"/>
      <c r="L15" s="77"/>
    </row>
    <row r="16" spans="1:12" ht="17.100000000000001" customHeight="1" thickBot="1" x14ac:dyDescent="0.3">
      <c r="A16" s="76">
        <v>4</v>
      </c>
      <c r="B16" s="158">
        <v>43201</v>
      </c>
      <c r="C16" s="159">
        <v>0</v>
      </c>
      <c r="D16" s="11">
        <v>100</v>
      </c>
      <c r="F16" s="78"/>
      <c r="G16" s="79">
        <f t="shared" si="0"/>
        <v>20</v>
      </c>
      <c r="H16" s="79">
        <f t="shared" si="1"/>
        <v>50</v>
      </c>
      <c r="J16" s="77"/>
      <c r="L16" s="77"/>
    </row>
    <row r="17" spans="1:12" ht="17.100000000000001" customHeight="1" thickBot="1" x14ac:dyDescent="0.3">
      <c r="A17" s="76">
        <v>5</v>
      </c>
      <c r="B17" s="158">
        <v>43231</v>
      </c>
      <c r="C17" s="159">
        <v>0</v>
      </c>
      <c r="D17" s="11">
        <v>100</v>
      </c>
      <c r="F17" s="78"/>
      <c r="G17" s="79">
        <f t="shared" si="0"/>
        <v>20</v>
      </c>
      <c r="H17" s="79">
        <f t="shared" si="1"/>
        <v>50</v>
      </c>
      <c r="J17" s="77"/>
      <c r="L17" s="77"/>
    </row>
    <row r="18" spans="1:12" ht="17.100000000000001" customHeight="1" thickBot="1" x14ac:dyDescent="0.3">
      <c r="A18" s="76">
        <v>6</v>
      </c>
      <c r="B18" s="158">
        <v>43259</v>
      </c>
      <c r="C18" s="159">
        <v>0</v>
      </c>
      <c r="D18" s="11">
        <v>100</v>
      </c>
      <c r="F18" s="78"/>
      <c r="G18" s="79">
        <f t="shared" si="0"/>
        <v>20</v>
      </c>
      <c r="H18" s="79">
        <f t="shared" si="1"/>
        <v>50</v>
      </c>
      <c r="J18" s="77"/>
      <c r="L18" s="77"/>
    </row>
    <row r="19" spans="1:12" ht="17.100000000000001" customHeight="1" thickBot="1" x14ac:dyDescent="0.3">
      <c r="A19" s="76">
        <v>7</v>
      </c>
      <c r="B19" s="158">
        <v>43288</v>
      </c>
      <c r="C19" s="159">
        <v>0</v>
      </c>
      <c r="D19" s="11">
        <v>100</v>
      </c>
      <c r="F19" s="78"/>
      <c r="G19" s="79">
        <f t="shared" si="0"/>
        <v>20</v>
      </c>
      <c r="H19" s="79">
        <f t="shared" si="1"/>
        <v>50</v>
      </c>
      <c r="J19" s="77"/>
      <c r="L19" s="77"/>
    </row>
    <row r="20" spans="1:12" ht="17.100000000000001" customHeight="1" thickBot="1" x14ac:dyDescent="0.3">
      <c r="A20" s="76">
        <v>8</v>
      </c>
      <c r="B20" s="158">
        <v>43315</v>
      </c>
      <c r="C20" s="159">
        <v>0</v>
      </c>
      <c r="D20" s="11">
        <v>100</v>
      </c>
      <c r="F20" s="78"/>
      <c r="G20" s="79">
        <f t="shared" si="0"/>
        <v>20</v>
      </c>
      <c r="H20" s="79">
        <f t="shared" si="1"/>
        <v>50</v>
      </c>
      <c r="J20" s="77"/>
      <c r="L20" s="77"/>
    </row>
    <row r="21" spans="1:12" ht="17.100000000000001" customHeight="1" thickBot="1" x14ac:dyDescent="0.3">
      <c r="A21" s="142">
        <v>1</v>
      </c>
      <c r="B21" s="158">
        <v>43355</v>
      </c>
      <c r="C21" s="159">
        <v>0</v>
      </c>
      <c r="F21" s="78"/>
      <c r="G21" s="79">
        <f t="shared" ref="G21:G25" si="2">$C$9</f>
        <v>20</v>
      </c>
      <c r="H21" s="79">
        <f t="shared" ref="H21:H25" si="3">$E$9</f>
        <v>50</v>
      </c>
      <c r="J21" s="77"/>
      <c r="L21" s="77"/>
    </row>
    <row r="22" spans="1:12" ht="17.100000000000001" customHeight="1" thickBot="1" x14ac:dyDescent="0.3">
      <c r="A22" s="76">
        <v>2</v>
      </c>
      <c r="B22" s="158">
        <v>43383</v>
      </c>
      <c r="C22" s="159">
        <v>2</v>
      </c>
      <c r="F22" s="78"/>
      <c r="G22" s="79">
        <f t="shared" si="2"/>
        <v>20</v>
      </c>
      <c r="H22" s="79">
        <f t="shared" si="3"/>
        <v>50</v>
      </c>
      <c r="J22" s="77"/>
      <c r="L22" s="77"/>
    </row>
    <row r="23" spans="1:12" ht="17.100000000000001" customHeight="1" thickBot="1" x14ac:dyDescent="0.3">
      <c r="A23" s="76">
        <v>3</v>
      </c>
      <c r="B23" s="158">
        <v>43412</v>
      </c>
      <c r="C23" s="159">
        <v>0</v>
      </c>
      <c r="F23" s="78"/>
      <c r="G23" s="79">
        <f t="shared" si="2"/>
        <v>20</v>
      </c>
      <c r="H23" s="79">
        <f t="shared" si="3"/>
        <v>50</v>
      </c>
      <c r="J23" s="77"/>
      <c r="L23" s="77"/>
    </row>
    <row r="24" spans="1:12" s="176" customFormat="1" ht="17.100000000000001" customHeight="1" thickBot="1" x14ac:dyDescent="0.3">
      <c r="A24" s="173">
        <v>120</v>
      </c>
      <c r="B24" s="174">
        <v>43438</v>
      </c>
      <c r="C24" s="175">
        <v>0</v>
      </c>
      <c r="E24" s="176">
        <v>120</v>
      </c>
      <c r="F24" s="177"/>
      <c r="G24" s="178">
        <f t="shared" si="2"/>
        <v>20</v>
      </c>
      <c r="H24" s="178">
        <f t="shared" si="3"/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43467</v>
      </c>
      <c r="C25" s="186">
        <v>1</v>
      </c>
      <c r="F25" s="78"/>
      <c r="G25" s="79">
        <f t="shared" si="2"/>
        <v>20</v>
      </c>
      <c r="H25" s="79">
        <f t="shared" si="3"/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43509</v>
      </c>
      <c r="C26" s="185">
        <v>0</v>
      </c>
      <c r="F26" s="78"/>
      <c r="G26" s="79">
        <f>$C$9</f>
        <v>20</v>
      </c>
      <c r="H26" s="79">
        <f>$E$9</f>
        <v>50</v>
      </c>
      <c r="J26" s="77">
        <v>0</v>
      </c>
      <c r="L26" s="77">
        <v>3</v>
      </c>
    </row>
    <row r="27" spans="1:12" ht="17.100000000000001" customHeight="1" x14ac:dyDescent="0.25">
      <c r="A27" s="12">
        <v>2</v>
      </c>
      <c r="B27" s="184">
        <v>43537</v>
      </c>
      <c r="C27" s="185">
        <v>0</v>
      </c>
      <c r="F27" s="25"/>
      <c r="G27" s="26">
        <f>$C$9</f>
        <v>20</v>
      </c>
      <c r="H27" s="26">
        <f>$E$9</f>
        <v>50</v>
      </c>
      <c r="J27" s="77">
        <v>0</v>
      </c>
      <c r="L27" s="19">
        <v>1</v>
      </c>
    </row>
    <row r="28" spans="1:12" ht="17.100000000000001" customHeight="1" x14ac:dyDescent="0.25">
      <c r="A28" s="12">
        <v>3</v>
      </c>
      <c r="B28" s="184">
        <v>43565</v>
      </c>
      <c r="C28" s="186">
        <v>1</v>
      </c>
      <c r="F28" s="25"/>
      <c r="G28" s="26">
        <f>$C$9</f>
        <v>20</v>
      </c>
      <c r="H28" s="26">
        <f>$E$9</f>
        <v>50</v>
      </c>
      <c r="J28" s="77">
        <v>0</v>
      </c>
      <c r="L28" s="19">
        <v>0</v>
      </c>
    </row>
    <row r="29" spans="1:12" ht="17.100000000000001" customHeight="1" x14ac:dyDescent="0.25">
      <c r="A29" s="12">
        <v>4</v>
      </c>
      <c r="B29" s="184">
        <v>43594</v>
      </c>
      <c r="C29" s="186">
        <v>4</v>
      </c>
      <c r="F29" s="25"/>
      <c r="G29" s="26">
        <f t="shared" ref="G29:G36" si="4">$C$9</f>
        <v>20</v>
      </c>
      <c r="H29" s="26">
        <f t="shared" ref="H29:H36" si="5">$E$9</f>
        <v>50</v>
      </c>
      <c r="J29" s="19">
        <v>0</v>
      </c>
      <c r="L29" s="19">
        <v>0</v>
      </c>
    </row>
    <row r="30" spans="1:12" ht="17.100000000000001" customHeight="1" x14ac:dyDescent="0.25">
      <c r="A30" s="12">
        <v>5</v>
      </c>
      <c r="B30" s="184">
        <v>43622</v>
      </c>
      <c r="C30" s="186">
        <v>2</v>
      </c>
      <c r="F30" s="25"/>
      <c r="G30" s="26">
        <f t="shared" si="4"/>
        <v>20</v>
      </c>
      <c r="H30" s="26">
        <f t="shared" si="5"/>
        <v>50</v>
      </c>
      <c r="J30" s="19">
        <v>0</v>
      </c>
      <c r="L30" s="19">
        <v>0</v>
      </c>
    </row>
    <row r="31" spans="1:12" ht="17.100000000000001" customHeight="1" x14ac:dyDescent="0.25">
      <c r="A31" s="12">
        <v>7</v>
      </c>
      <c r="B31" s="184">
        <v>43650</v>
      </c>
      <c r="C31" s="186">
        <v>1</v>
      </c>
      <c r="F31" s="25"/>
      <c r="G31" s="26">
        <f t="shared" si="4"/>
        <v>20</v>
      </c>
      <c r="H31" s="26">
        <f t="shared" si="5"/>
        <v>50</v>
      </c>
      <c r="J31" s="19">
        <v>0</v>
      </c>
      <c r="L31" s="19"/>
    </row>
    <row r="32" spans="1:12" ht="17.100000000000001" customHeight="1" x14ac:dyDescent="0.25">
      <c r="A32" s="12">
        <v>8</v>
      </c>
      <c r="B32" s="184">
        <v>43678</v>
      </c>
      <c r="C32" s="186">
        <v>0</v>
      </c>
      <c r="F32" s="25"/>
      <c r="G32" s="26">
        <f t="shared" si="4"/>
        <v>20</v>
      </c>
      <c r="H32" s="26">
        <f t="shared" si="5"/>
        <v>50</v>
      </c>
      <c r="J32" s="77">
        <v>0</v>
      </c>
      <c r="L32" s="19"/>
    </row>
    <row r="33" spans="1:12" ht="17.100000000000001" customHeight="1" x14ac:dyDescent="0.25">
      <c r="A33" s="12">
        <v>9</v>
      </c>
      <c r="B33" s="187">
        <v>43720</v>
      </c>
      <c r="C33" s="188">
        <v>0</v>
      </c>
      <c r="F33" s="25"/>
      <c r="G33" s="26">
        <f t="shared" si="4"/>
        <v>20</v>
      </c>
      <c r="H33" s="26">
        <f t="shared" si="5"/>
        <v>50</v>
      </c>
      <c r="J33" s="77">
        <v>0</v>
      </c>
      <c r="L33" s="19"/>
    </row>
    <row r="34" spans="1:12" ht="17.100000000000001" customHeight="1" x14ac:dyDescent="0.25">
      <c r="A34" s="76"/>
      <c r="B34" s="187">
        <v>43748</v>
      </c>
      <c r="C34" s="188">
        <v>3</v>
      </c>
      <c r="F34" s="78"/>
      <c r="G34" s="79">
        <f t="shared" si="4"/>
        <v>20</v>
      </c>
      <c r="H34" s="79">
        <f t="shared" si="5"/>
        <v>50</v>
      </c>
      <c r="J34" s="77">
        <v>0</v>
      </c>
      <c r="L34" s="77"/>
    </row>
    <row r="35" spans="1:12" ht="17.100000000000001" customHeight="1" x14ac:dyDescent="0.25">
      <c r="A35" s="76"/>
      <c r="B35" s="187">
        <v>43776</v>
      </c>
      <c r="C35" s="188">
        <v>0</v>
      </c>
      <c r="F35" s="78"/>
      <c r="G35" s="79">
        <f t="shared" si="4"/>
        <v>20</v>
      </c>
      <c r="H35" s="79">
        <f t="shared" si="5"/>
        <v>50</v>
      </c>
      <c r="J35" s="77">
        <v>0</v>
      </c>
      <c r="L35" s="77"/>
    </row>
    <row r="36" spans="1:12" ht="17.100000000000001" customHeight="1" x14ac:dyDescent="0.25">
      <c r="A36" s="76"/>
      <c r="B36" s="187">
        <v>43803</v>
      </c>
      <c r="C36" s="188">
        <v>0</v>
      </c>
      <c r="F36" s="78"/>
      <c r="G36" s="79">
        <f t="shared" si="4"/>
        <v>20</v>
      </c>
      <c r="H36" s="79">
        <f t="shared" si="5"/>
        <v>50</v>
      </c>
      <c r="J36" s="77">
        <v>0</v>
      </c>
      <c r="L36" s="77"/>
    </row>
    <row r="37" spans="1:12" ht="17.100000000000001" customHeight="1" x14ac:dyDescent="0.25">
      <c r="A37" s="12" t="s">
        <v>11</v>
      </c>
      <c r="B37" s="33"/>
      <c r="C37" s="32" t="str">
        <f t="shared" ref="C37" si="6">IF(J37=0, "&lt; 1", J37)</f>
        <v>&lt; 1</v>
      </c>
      <c r="F37" s="27"/>
      <c r="G37" s="26"/>
      <c r="H37" s="26"/>
      <c r="J37" s="12">
        <f>ROUNDUP(AVERAGE(J13:J36), 0)</f>
        <v>0</v>
      </c>
      <c r="K37" s="19"/>
      <c r="L37" s="12">
        <f>ROUNDUP(AVERAGE(L13:L36), 0)</f>
        <v>1</v>
      </c>
    </row>
    <row r="38" spans="1:12" ht="17.100000000000001" customHeight="1" x14ac:dyDescent="0.25">
      <c r="A38" s="12" t="s">
        <v>12</v>
      </c>
      <c r="B38" s="34"/>
      <c r="C38" s="32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0</v>
      </c>
    </row>
    <row r="39" spans="1:12" ht="17.100000000000001" customHeight="1" x14ac:dyDescent="0.25">
      <c r="A39" s="12" t="s">
        <v>13</v>
      </c>
      <c r="B39" s="34"/>
      <c r="C39" s="32">
        <f>MAX(C25:C36)</f>
        <v>4</v>
      </c>
      <c r="F39" s="25"/>
      <c r="G39" s="26"/>
      <c r="H39" s="26"/>
      <c r="J39" s="12">
        <f>MAX(J13:J36)</f>
        <v>0</v>
      </c>
      <c r="K39" s="19"/>
      <c r="L39" s="12">
        <f>MAX(L13:L36)</f>
        <v>3</v>
      </c>
    </row>
    <row r="40" spans="1:12" ht="17.100000000000001" customHeight="1" x14ac:dyDescent="0.25">
      <c r="A40" s="12" t="s">
        <v>14</v>
      </c>
      <c r="B40" s="34"/>
      <c r="C40" s="35">
        <f>J40</f>
        <v>0</v>
      </c>
      <c r="F40" s="25"/>
      <c r="G40" s="26"/>
      <c r="H40" s="26"/>
      <c r="J40" s="13">
        <f>STDEV(J13:J36)</f>
        <v>0</v>
      </c>
      <c r="K40" s="19"/>
      <c r="L40" s="13">
        <f>STDEV(L13:L36)</f>
        <v>1.3038404810405297</v>
      </c>
    </row>
    <row r="41" spans="1:12" ht="17.100000000000001" customHeight="1" x14ac:dyDescent="0.25">
      <c r="A41" s="12" t="s">
        <v>15</v>
      </c>
      <c r="B41" s="34"/>
      <c r="C41" s="35" t="str">
        <f>J41</f>
        <v>NA</v>
      </c>
      <c r="F41" s="25"/>
      <c r="G41" s="26"/>
      <c r="H41" s="26"/>
      <c r="J41" s="13" t="str">
        <f>IF(J37=0, "NA", J40*100/J37)</f>
        <v>NA</v>
      </c>
      <c r="K41" s="19"/>
      <c r="L41" s="13">
        <f>IF(L37=0, "NA", L40*100/L37)</f>
        <v>130.38404810405297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1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32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32">
        <f>MAX(C13:C24)</f>
        <v>2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1.3038404810405297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130.38404810405297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234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235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82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381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A69:E69"/>
    <mergeCell ref="B71:C71"/>
    <mergeCell ref="B72:C72"/>
    <mergeCell ref="D71:E71"/>
    <mergeCell ref="A42:C42"/>
    <mergeCell ref="A43:C43"/>
    <mergeCell ref="A64:E64"/>
    <mergeCell ref="A65:E65"/>
    <mergeCell ref="A67:C67"/>
    <mergeCell ref="A68:E68"/>
    <mergeCell ref="A8:B8"/>
    <mergeCell ref="A9:B9"/>
    <mergeCell ref="A6:B6"/>
    <mergeCell ref="A7:B7"/>
    <mergeCell ref="A1:E1"/>
    <mergeCell ref="A2:E2"/>
    <mergeCell ref="A4:B4"/>
    <mergeCell ref="C4:E4"/>
    <mergeCell ref="A5:B5"/>
  </mergeCells>
  <conditionalFormatting sqref="C25">
    <cfRule type="expression" dxfId="379" priority="93">
      <formula>C25&lt;=$H$5</formula>
    </cfRule>
    <cfRule type="expression" dxfId="378" priority="94">
      <formula>AND(C25&gt;$H$5,C25&lt;=$H$6)</formula>
    </cfRule>
    <cfRule type="expression" dxfId="377" priority="95">
      <formula>AND(C25&gt;$H$6,C25&lt;=$H$4)</formula>
    </cfRule>
    <cfRule type="expression" dxfId="376" priority="96">
      <formula>C25&gt;$H$4</formula>
    </cfRule>
  </conditionalFormatting>
  <conditionalFormatting sqref="C26:C27">
    <cfRule type="expression" dxfId="375" priority="89">
      <formula>C26&lt;=$G$5</formula>
    </cfRule>
    <cfRule type="expression" dxfId="374" priority="90">
      <formula>AND(C26&gt;$G$5,C26&lt;=$G$6)</formula>
    </cfRule>
    <cfRule type="expression" dxfId="373" priority="91">
      <formula>AND(C26&gt;$G$6,C26&lt;=$G$4)</formula>
    </cfRule>
    <cfRule type="expression" dxfId="372" priority="92">
      <formula>C26&gt;$G$4</formula>
    </cfRule>
  </conditionalFormatting>
  <conditionalFormatting sqref="C28">
    <cfRule type="expression" dxfId="371" priority="73">
      <formula>C28&lt;=$H$5</formula>
    </cfRule>
    <cfRule type="expression" dxfId="370" priority="74">
      <formula>AND(C28&gt;$H$5,C28&lt;=$H$6)</formula>
    </cfRule>
    <cfRule type="expression" dxfId="369" priority="75">
      <formula>AND(C28&gt;$H$6,C28&lt;=$H$4)</formula>
    </cfRule>
    <cfRule type="expression" dxfId="368" priority="76">
      <formula>C28&gt;$H$4</formula>
    </cfRule>
  </conditionalFormatting>
  <conditionalFormatting sqref="C29">
    <cfRule type="expression" dxfId="367" priority="61">
      <formula>C29&lt;=$H$5</formula>
    </cfRule>
    <cfRule type="expression" dxfId="366" priority="62">
      <formula>AND(C29&gt;$H$5,C29&lt;=$H$6)</formula>
    </cfRule>
    <cfRule type="expression" dxfId="365" priority="63">
      <formula>AND(C29&gt;$H$6,C29&lt;=$H$4)</formula>
    </cfRule>
    <cfRule type="expression" dxfId="364" priority="64">
      <formula>C29&gt;$H$4</formula>
    </cfRule>
  </conditionalFormatting>
  <conditionalFormatting sqref="C30">
    <cfRule type="expression" dxfId="363" priority="49">
      <formula>C30&lt;=$H$5</formula>
    </cfRule>
    <cfRule type="expression" dxfId="362" priority="50">
      <formula>AND(C30&gt;$H$5,C30&lt;=$H$6)</formula>
    </cfRule>
    <cfRule type="expression" dxfId="361" priority="51">
      <formula>AND(C30&gt;$H$6,C30&lt;=$H$4)</formula>
    </cfRule>
    <cfRule type="expression" dxfId="360" priority="52">
      <formula>C30&gt;$H$4</formula>
    </cfRule>
  </conditionalFormatting>
  <conditionalFormatting sqref="C31">
    <cfRule type="expression" dxfId="359" priority="25">
      <formula>C31&lt;=$H$5</formula>
    </cfRule>
    <cfRule type="expression" dxfId="358" priority="26">
      <formula>AND(C31&gt;$H$5,C31&lt;=$H$6)</formula>
    </cfRule>
    <cfRule type="expression" dxfId="357" priority="27">
      <formula>AND(C31&gt;$H$6,C31&lt;=$H$4)</formula>
    </cfRule>
    <cfRule type="expression" dxfId="356" priority="28">
      <formula>C31&gt;$H$4</formula>
    </cfRule>
  </conditionalFormatting>
  <conditionalFormatting sqref="C32">
    <cfRule type="expression" dxfId="355" priority="13">
      <formula>C32&lt;=$H$5</formula>
    </cfRule>
    <cfRule type="expression" dxfId="354" priority="14">
      <formula>AND(C32&gt;$H$5,C32&lt;=$H$6)</formula>
    </cfRule>
    <cfRule type="expression" dxfId="353" priority="15">
      <formula>AND(C32&gt;$H$6,C32&lt;=$H$4)</formula>
    </cfRule>
    <cfRule type="expression" dxfId="352" priority="16">
      <formula>C32&gt;$H$4</formula>
    </cfRule>
  </conditionalFormatting>
  <conditionalFormatting sqref="B33:C33 B35:B36 C34:C36">
    <cfRule type="expression" dxfId="351" priority="5">
      <formula>B33&lt;=$B$6</formula>
    </cfRule>
    <cfRule type="expression" dxfId="350" priority="6">
      <formula>AND(B33&gt;$B$6,B33&lt;=$B$7)</formula>
    </cfRule>
    <cfRule type="expression" dxfId="349" priority="7">
      <formula>AND(B33&gt;$B$7,B33&lt;=$B$5)</formula>
    </cfRule>
    <cfRule type="expression" dxfId="348" priority="8">
      <formula>B33&gt;$B$5</formula>
    </cfRule>
  </conditionalFormatting>
  <conditionalFormatting sqref="B34">
    <cfRule type="expression" dxfId="347" priority="1">
      <formula>B34&lt;=$B$6</formula>
    </cfRule>
    <cfRule type="expression" dxfId="346" priority="2">
      <formula>AND(B34&gt;$B$6,B34&lt;=$B$7)</formula>
    </cfRule>
    <cfRule type="expression" dxfId="345" priority="3">
      <formula>AND(B34&gt;$B$7,B34&lt;=$B$5)</formula>
    </cfRule>
    <cfRule type="expression" dxfId="344" priority="4">
      <formula>B34&gt;$B$5</formula>
    </cfRule>
  </conditionalFormatting>
  <pageMargins left="0.3" right="0.2" top="0.2" bottom="0.3" header="0.1" footer="0.2"/>
  <pageSetup paperSize="9" scale="99" orientation="portrait" r:id="rId1"/>
  <headerFooter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view="pageBreakPreview" topLeftCell="A44" zoomScaleNormal="100" zoomScaleSheetLayoutView="100" workbookViewId="0">
      <selection activeCell="G32" sqref="G32:H3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" style="11" customWidth="1"/>
    <col min="11" max="11" width="4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66</v>
      </c>
      <c r="D6" s="40" t="s">
        <v>8</v>
      </c>
      <c r="E6" s="6">
        <v>21138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221</v>
      </c>
      <c r="D11" s="11" t="s">
        <v>319</v>
      </c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221</v>
      </c>
      <c r="K12" s="42"/>
      <c r="L12" s="1" t="s">
        <v>221</v>
      </c>
    </row>
    <row r="13" spans="1:12" ht="17.100000000000001" customHeight="1" thickBot="1" x14ac:dyDescent="0.3">
      <c r="A13" s="142">
        <v>1</v>
      </c>
      <c r="B13" s="166">
        <v>43117</v>
      </c>
      <c r="C13" s="161">
        <v>5</v>
      </c>
      <c r="F13" s="78"/>
      <c r="G13" s="79">
        <v>20</v>
      </c>
      <c r="H13" s="79">
        <v>50</v>
      </c>
      <c r="J13" s="77"/>
      <c r="L13" s="77"/>
    </row>
    <row r="14" spans="1:12" ht="17.100000000000001" customHeight="1" thickBot="1" x14ac:dyDescent="0.3">
      <c r="A14" s="142"/>
      <c r="B14" s="166">
        <v>43159</v>
      </c>
      <c r="C14" s="161">
        <v>0</v>
      </c>
      <c r="F14" s="78"/>
      <c r="G14" s="79">
        <v>20</v>
      </c>
      <c r="H14" s="79">
        <v>50</v>
      </c>
      <c r="J14" s="77"/>
      <c r="L14" s="77"/>
    </row>
    <row r="15" spans="1:12" ht="17.100000000000001" customHeight="1" thickBot="1" x14ac:dyDescent="0.3">
      <c r="A15" s="142"/>
      <c r="B15" s="166">
        <v>43187</v>
      </c>
      <c r="C15" s="161">
        <v>1</v>
      </c>
      <c r="F15" s="78"/>
      <c r="G15" s="79">
        <v>20</v>
      </c>
      <c r="H15" s="79">
        <v>50</v>
      </c>
      <c r="J15" s="77"/>
      <c r="L15" s="77"/>
    </row>
    <row r="16" spans="1:12" ht="17.100000000000001" customHeight="1" thickBot="1" x14ac:dyDescent="0.3">
      <c r="A16" s="142"/>
      <c r="B16" s="166">
        <v>43217</v>
      </c>
      <c r="C16" s="161">
        <v>1</v>
      </c>
      <c r="F16" s="78"/>
      <c r="G16" s="79">
        <v>20</v>
      </c>
      <c r="H16" s="79">
        <v>50</v>
      </c>
      <c r="J16" s="77"/>
      <c r="L16" s="77"/>
    </row>
    <row r="17" spans="1:12" ht="17.100000000000001" customHeight="1" thickBot="1" x14ac:dyDescent="0.3">
      <c r="A17" s="142"/>
      <c r="B17" s="166">
        <v>43245</v>
      </c>
      <c r="C17" s="161">
        <v>6</v>
      </c>
      <c r="F17" s="78"/>
      <c r="G17" s="79">
        <v>20</v>
      </c>
      <c r="H17" s="79">
        <v>50</v>
      </c>
      <c r="J17" s="77"/>
      <c r="L17" s="77"/>
    </row>
    <row r="18" spans="1:12" ht="17.100000000000001" customHeight="1" thickBot="1" x14ac:dyDescent="0.3">
      <c r="A18" s="142"/>
      <c r="B18" s="166">
        <v>43273</v>
      </c>
      <c r="C18" s="161">
        <v>1</v>
      </c>
      <c r="F18" s="78"/>
      <c r="G18" s="79">
        <v>20</v>
      </c>
      <c r="H18" s="79">
        <v>50</v>
      </c>
      <c r="J18" s="77"/>
      <c r="L18" s="77"/>
    </row>
    <row r="19" spans="1:12" ht="17.100000000000001" customHeight="1" thickBot="1" x14ac:dyDescent="0.3">
      <c r="A19" s="142"/>
      <c r="B19" s="166">
        <v>43301</v>
      </c>
      <c r="C19" s="161">
        <v>0</v>
      </c>
      <c r="F19" s="78"/>
      <c r="G19" s="79">
        <v>20</v>
      </c>
      <c r="H19" s="79">
        <v>50</v>
      </c>
      <c r="J19" s="77"/>
      <c r="L19" s="77"/>
    </row>
    <row r="20" spans="1:12" ht="17.100000000000001" customHeight="1" thickBot="1" x14ac:dyDescent="0.3">
      <c r="A20" s="142"/>
      <c r="B20" s="166">
        <v>43328</v>
      </c>
      <c r="C20" s="161">
        <v>6</v>
      </c>
      <c r="F20" s="78"/>
      <c r="G20" s="79">
        <v>20</v>
      </c>
      <c r="H20" s="79">
        <v>50</v>
      </c>
      <c r="J20" s="77"/>
      <c r="L20" s="77"/>
    </row>
    <row r="21" spans="1:12" ht="17.100000000000001" customHeight="1" thickBot="1" x14ac:dyDescent="0.3">
      <c r="A21" s="142"/>
      <c r="B21" s="166">
        <v>43369</v>
      </c>
      <c r="C21" s="161">
        <v>2</v>
      </c>
      <c r="F21" s="78"/>
      <c r="G21" s="79">
        <v>20</v>
      </c>
      <c r="H21" s="79">
        <v>50</v>
      </c>
      <c r="J21" s="77"/>
      <c r="L21" s="77"/>
    </row>
    <row r="22" spans="1:12" ht="17.100000000000001" customHeight="1" thickBot="1" x14ac:dyDescent="0.3">
      <c r="A22" s="76">
        <v>2</v>
      </c>
      <c r="B22" s="166">
        <v>43398</v>
      </c>
      <c r="C22" s="161">
        <v>3</v>
      </c>
      <c r="F22" s="78"/>
      <c r="G22" s="79">
        <v>20</v>
      </c>
      <c r="H22" s="79">
        <v>50</v>
      </c>
      <c r="J22" s="77"/>
      <c r="L22" s="77"/>
    </row>
    <row r="23" spans="1:12" ht="17.100000000000001" customHeight="1" thickBot="1" x14ac:dyDescent="0.3">
      <c r="A23" s="76">
        <v>3</v>
      </c>
      <c r="B23" s="166">
        <v>43427</v>
      </c>
      <c r="C23" s="161">
        <v>3</v>
      </c>
      <c r="F23" s="78"/>
      <c r="G23" s="79">
        <v>20</v>
      </c>
      <c r="H23" s="79"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3">
        <v>43452</v>
      </c>
      <c r="C24" s="182">
        <v>4</v>
      </c>
      <c r="D24" s="176">
        <v>120</v>
      </c>
      <c r="F24" s="177"/>
      <c r="G24" s="178">
        <v>20</v>
      </c>
      <c r="H24" s="178"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43481</v>
      </c>
      <c r="C25" s="186">
        <v>0</v>
      </c>
      <c r="F25" s="78"/>
      <c r="G25" s="79">
        <v>20</v>
      </c>
      <c r="H25" s="79"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43523</v>
      </c>
      <c r="C26" s="186">
        <v>2</v>
      </c>
      <c r="F26" s="78"/>
      <c r="G26" s="79">
        <v>20</v>
      </c>
      <c r="H26" s="79">
        <v>50</v>
      </c>
      <c r="J26" s="77">
        <v>4</v>
      </c>
      <c r="L26" s="77">
        <v>1</v>
      </c>
    </row>
    <row r="27" spans="1:12" ht="17.100000000000001" customHeight="1" thickBot="1" x14ac:dyDescent="0.3">
      <c r="A27" s="12">
        <f>'LAF 1 (21147)'!A27</f>
        <v>2</v>
      </c>
      <c r="B27" s="184">
        <v>43552</v>
      </c>
      <c r="C27" s="161">
        <v>2</v>
      </c>
      <c r="F27" s="25"/>
      <c r="G27" s="26">
        <f>$C$9</f>
        <v>20</v>
      </c>
      <c r="H27" s="26">
        <f>$E$9</f>
        <v>50</v>
      </c>
      <c r="J27" s="19">
        <v>5</v>
      </c>
      <c r="L27" s="19">
        <v>5</v>
      </c>
    </row>
    <row r="28" spans="1:12" ht="17.100000000000001" customHeight="1" x14ac:dyDescent="0.25">
      <c r="A28" s="12">
        <f>'LAF 1 (21147)'!A28</f>
        <v>3</v>
      </c>
      <c r="B28" s="184">
        <v>43580</v>
      </c>
      <c r="C28" s="186">
        <v>5</v>
      </c>
      <c r="F28" s="25"/>
      <c r="G28" s="26">
        <f>$C$9</f>
        <v>20</v>
      </c>
      <c r="H28" s="26">
        <f>$E$9</f>
        <v>50</v>
      </c>
      <c r="J28" s="19">
        <v>2</v>
      </c>
      <c r="L28" s="19">
        <v>3</v>
      </c>
    </row>
    <row r="29" spans="1:12" ht="17.100000000000001" customHeight="1" x14ac:dyDescent="0.25">
      <c r="A29" s="12">
        <f>'LAF 1 (21147)'!A29</f>
        <v>4</v>
      </c>
      <c r="B29" s="184">
        <v>43609</v>
      </c>
      <c r="C29" s="186">
        <v>7</v>
      </c>
      <c r="F29" s="25"/>
      <c r="G29" s="26">
        <f t="shared" ref="G29:G36" si="0">$C$9</f>
        <v>20</v>
      </c>
      <c r="H29" s="26">
        <f t="shared" ref="H29:H36" si="1">$E$9</f>
        <v>50</v>
      </c>
      <c r="J29" s="19">
        <v>6</v>
      </c>
      <c r="L29" s="19">
        <v>1</v>
      </c>
    </row>
    <row r="30" spans="1:12" ht="17.100000000000001" customHeight="1" x14ac:dyDescent="0.25">
      <c r="A30" s="12">
        <f>'LAF 1 (21147)'!A30</f>
        <v>5</v>
      </c>
      <c r="B30" s="184">
        <v>43636</v>
      </c>
      <c r="C30" s="186">
        <v>6</v>
      </c>
      <c r="F30" s="25"/>
      <c r="G30" s="26">
        <f t="shared" si="0"/>
        <v>20</v>
      </c>
      <c r="H30" s="26">
        <f t="shared" si="1"/>
        <v>50</v>
      </c>
      <c r="J30" s="19">
        <v>0</v>
      </c>
      <c r="L30" s="19">
        <v>6</v>
      </c>
    </row>
    <row r="31" spans="1:12" ht="17.100000000000001" customHeight="1" x14ac:dyDescent="0.25">
      <c r="A31" s="12" t="e">
        <f>'LAF 1 (21147)'!#REF!</f>
        <v>#REF!</v>
      </c>
      <c r="B31" s="184">
        <v>43664</v>
      </c>
      <c r="C31" s="186">
        <v>5</v>
      </c>
      <c r="F31" s="25"/>
      <c r="G31" s="26">
        <f t="shared" si="0"/>
        <v>20</v>
      </c>
      <c r="H31" s="26">
        <f t="shared" si="1"/>
        <v>50</v>
      </c>
      <c r="J31" s="19">
        <v>4</v>
      </c>
      <c r="L31" s="19"/>
    </row>
    <row r="32" spans="1:12" ht="17.100000000000001" customHeight="1" x14ac:dyDescent="0.25">
      <c r="A32" s="12">
        <f>'LAF 1 (21147)'!A31</f>
        <v>7</v>
      </c>
      <c r="B32" s="184">
        <v>43692</v>
      </c>
      <c r="C32" s="186">
        <v>0</v>
      </c>
      <c r="F32" s="25"/>
      <c r="G32" s="26">
        <f t="shared" si="0"/>
        <v>20</v>
      </c>
      <c r="H32" s="26">
        <f t="shared" si="1"/>
        <v>50</v>
      </c>
      <c r="J32" s="19">
        <v>2</v>
      </c>
      <c r="L32" s="19"/>
    </row>
    <row r="33" spans="1:12" ht="17.100000000000001" customHeight="1" x14ac:dyDescent="0.25">
      <c r="A33" s="76"/>
      <c r="B33" s="187">
        <v>43734</v>
      </c>
      <c r="C33" s="188">
        <v>3</v>
      </c>
      <c r="F33" s="78"/>
      <c r="G33" s="79">
        <f t="shared" si="0"/>
        <v>20</v>
      </c>
      <c r="H33" s="79">
        <f t="shared" si="1"/>
        <v>50</v>
      </c>
      <c r="J33" s="77"/>
      <c r="L33" s="77"/>
    </row>
    <row r="34" spans="1:12" ht="17.100000000000001" customHeight="1" x14ac:dyDescent="0.25">
      <c r="A34" s="76"/>
      <c r="B34" s="187">
        <v>43762</v>
      </c>
      <c r="C34" s="188">
        <v>3</v>
      </c>
      <c r="F34" s="78"/>
      <c r="G34" s="79">
        <f t="shared" si="0"/>
        <v>20</v>
      </c>
      <c r="H34" s="79">
        <f t="shared" si="1"/>
        <v>50</v>
      </c>
      <c r="J34" s="77"/>
      <c r="L34" s="77"/>
    </row>
    <row r="35" spans="1:12" ht="17.100000000000001" customHeight="1" x14ac:dyDescent="0.25">
      <c r="A35" s="76"/>
      <c r="B35" s="187">
        <v>43789</v>
      </c>
      <c r="C35" s="188">
        <v>11</v>
      </c>
      <c r="F35" s="78"/>
      <c r="G35" s="79">
        <f t="shared" si="0"/>
        <v>20</v>
      </c>
      <c r="H35" s="79">
        <f t="shared" si="1"/>
        <v>50</v>
      </c>
      <c r="J35" s="77"/>
      <c r="L35" s="77"/>
    </row>
    <row r="36" spans="1:12" ht="17.100000000000001" customHeight="1" x14ac:dyDescent="0.25">
      <c r="A36" s="76"/>
      <c r="B36" s="187">
        <v>43817</v>
      </c>
      <c r="C36" s="188">
        <v>3</v>
      </c>
      <c r="F36" s="78"/>
      <c r="G36" s="79">
        <f t="shared" si="0"/>
        <v>20</v>
      </c>
      <c r="H36" s="79">
        <f t="shared" si="1"/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2">IF(J37=0, "&lt; 1", J37)</f>
        <v>4</v>
      </c>
      <c r="F37" s="27"/>
      <c r="G37" s="26"/>
      <c r="H37" s="26"/>
      <c r="J37" s="12">
        <f>ROUNDUP(AVERAGE(J13:J36), 0)</f>
        <v>4</v>
      </c>
      <c r="K37" s="19"/>
      <c r="L37" s="12">
        <f>ROUNDUP(AVERAGE(L13:L36), 0)</f>
        <v>4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1</v>
      </c>
    </row>
    <row r="39" spans="1:12" ht="17.100000000000001" customHeight="1" x14ac:dyDescent="0.25">
      <c r="A39" s="12" t="s">
        <v>13</v>
      </c>
      <c r="B39" s="34"/>
      <c r="C39" s="80">
        <f>MAX(C25:C36)</f>
        <v>11</v>
      </c>
      <c r="F39" s="25"/>
      <c r="G39" s="26"/>
      <c r="H39" s="26"/>
      <c r="J39" s="12">
        <f>MAX(J13:J36)</f>
        <v>6</v>
      </c>
      <c r="K39" s="19"/>
      <c r="L39" s="12">
        <f>MAX(L13:L36)</f>
        <v>6</v>
      </c>
    </row>
    <row r="40" spans="1:12" ht="17.100000000000001" customHeight="1" x14ac:dyDescent="0.25">
      <c r="A40" s="12" t="s">
        <v>14</v>
      </c>
      <c r="B40" s="34"/>
      <c r="C40" s="35">
        <f>J40</f>
        <v>2.0586634591635513</v>
      </c>
      <c r="F40" s="25"/>
      <c r="G40" s="26"/>
      <c r="H40" s="26"/>
      <c r="J40" s="13">
        <f>STDEV(J13:J36)</f>
        <v>2.0586634591635513</v>
      </c>
      <c r="K40" s="19"/>
      <c r="L40" s="13">
        <f>STDEV(L13:L36)</f>
        <v>2.2803508501982757</v>
      </c>
    </row>
    <row r="41" spans="1:12" ht="17.100000000000001" customHeight="1" x14ac:dyDescent="0.25">
      <c r="A41" s="12" t="s">
        <v>15</v>
      </c>
      <c r="B41" s="34"/>
      <c r="C41" s="35">
        <f>J41</f>
        <v>51.466586479088782</v>
      </c>
      <c r="F41" s="25"/>
      <c r="G41" s="26"/>
      <c r="H41" s="26"/>
      <c r="J41" s="13">
        <f>IF(J37=0, "NA", J40*100/J37)</f>
        <v>51.466586479088782</v>
      </c>
      <c r="K41" s="19"/>
      <c r="L41" s="13">
        <f>IF(L37=0, "NA", L40*100/L37)</f>
        <v>57.008771254956891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4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6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2.2803508501982757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57.008771254956891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310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311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120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389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75" priority="89">
      <formula>C25&lt;=$H$5</formula>
    </cfRule>
    <cfRule type="expression" dxfId="74" priority="90">
      <formula>AND(C25&gt;$H$5,C25&lt;=$H$6)</formula>
    </cfRule>
    <cfRule type="expression" dxfId="73" priority="91">
      <formula>AND(C25&gt;$H$6,C25&lt;=$H$4)</formula>
    </cfRule>
    <cfRule type="expression" dxfId="72" priority="92">
      <formula>C25&gt;$H$4</formula>
    </cfRule>
  </conditionalFormatting>
  <conditionalFormatting sqref="C26">
    <cfRule type="expression" dxfId="71" priority="77">
      <formula>C26&lt;=$H$5</formula>
    </cfRule>
    <cfRule type="expression" dxfId="70" priority="78">
      <formula>AND(C26&gt;$H$5,C26&lt;=$H$6)</formula>
    </cfRule>
    <cfRule type="expression" dxfId="69" priority="79">
      <formula>AND(C26&gt;$H$6,C26&lt;=$H$4)</formula>
    </cfRule>
    <cfRule type="expression" dxfId="68" priority="80">
      <formula>C26&gt;$H$4</formula>
    </cfRule>
  </conditionalFormatting>
  <conditionalFormatting sqref="C28">
    <cfRule type="expression" dxfId="67" priority="57">
      <formula>C28&lt;=$H$5</formula>
    </cfRule>
    <cfRule type="expression" dxfId="66" priority="58">
      <formula>AND(C28&gt;$H$5,C28&lt;=$H$6)</formula>
    </cfRule>
    <cfRule type="expression" dxfId="65" priority="59">
      <formula>AND(C28&gt;$H$6,C28&lt;=$H$4)</formula>
    </cfRule>
    <cfRule type="expression" dxfId="64" priority="60">
      <formula>C28&gt;$H$4</formula>
    </cfRule>
  </conditionalFormatting>
  <conditionalFormatting sqref="C29">
    <cfRule type="expression" dxfId="63" priority="53">
      <formula>C29&lt;=$H$5</formula>
    </cfRule>
    <cfRule type="expression" dxfId="62" priority="54">
      <formula>AND(C29&gt;$H$5,C29&lt;=$H$6)</formula>
    </cfRule>
    <cfRule type="expression" dxfId="61" priority="55">
      <formula>AND(C29&gt;$H$6,C29&lt;=$H$4)</formula>
    </cfRule>
    <cfRule type="expression" dxfId="60" priority="56">
      <formula>C29&gt;$H$4</formula>
    </cfRule>
  </conditionalFormatting>
  <conditionalFormatting sqref="C30">
    <cfRule type="expression" dxfId="59" priority="41">
      <formula>C30&lt;=$H$5</formula>
    </cfRule>
    <cfRule type="expression" dxfId="58" priority="42">
      <formula>AND(C30&gt;$H$5,C30&lt;=$H$6)</formula>
    </cfRule>
    <cfRule type="expression" dxfId="57" priority="43">
      <formula>AND(C30&gt;$H$6,C30&lt;=$H$4)</formula>
    </cfRule>
    <cfRule type="expression" dxfId="56" priority="44">
      <formula>C30&gt;$H$4</formula>
    </cfRule>
  </conditionalFormatting>
  <conditionalFormatting sqref="C31">
    <cfRule type="expression" dxfId="55" priority="29">
      <formula>C31&lt;=$H$5</formula>
    </cfRule>
    <cfRule type="expression" dxfId="54" priority="30">
      <formula>AND(C31&gt;$H$5,C31&lt;=$H$6)</formula>
    </cfRule>
    <cfRule type="expression" dxfId="53" priority="31">
      <formula>AND(C31&gt;$H$6,C31&lt;=$H$4)</formula>
    </cfRule>
    <cfRule type="expression" dxfId="52" priority="32">
      <formula>C31&gt;$H$4</formula>
    </cfRule>
  </conditionalFormatting>
  <conditionalFormatting sqref="C32">
    <cfRule type="expression" dxfId="51" priority="17">
      <formula>C32&lt;=$H$5</formula>
    </cfRule>
    <cfRule type="expression" dxfId="50" priority="18">
      <formula>AND(C32&gt;$H$5,C32&lt;=$H$6)</formula>
    </cfRule>
    <cfRule type="expression" dxfId="49" priority="19">
      <formula>AND(C32&gt;$H$6,C32&lt;=$H$4)</formula>
    </cfRule>
    <cfRule type="expression" dxfId="48" priority="20">
      <formula>C32&gt;$H$4</formula>
    </cfRule>
  </conditionalFormatting>
  <conditionalFormatting sqref="B33 C33:C36">
    <cfRule type="expression" dxfId="47" priority="13">
      <formula>B33&lt;=$F$6</formula>
    </cfRule>
    <cfRule type="expression" dxfId="46" priority="14">
      <formula>AND(B33&gt;$F$6,B33&lt;=$F$7)</formula>
    </cfRule>
    <cfRule type="expression" dxfId="45" priority="15">
      <formula>AND(B33&gt;$F$7,B33&lt;=$F$5)</formula>
    </cfRule>
    <cfRule type="expression" dxfId="44" priority="16">
      <formula>B33&gt;$F$5</formula>
    </cfRule>
  </conditionalFormatting>
  <conditionalFormatting sqref="B34:B36">
    <cfRule type="expression" dxfId="43" priority="9">
      <formula>B34&lt;=$B$6</formula>
    </cfRule>
    <cfRule type="expression" dxfId="42" priority="10">
      <formula>AND(B34&gt;$B$6,B34&lt;=$B$7)</formula>
    </cfRule>
    <cfRule type="expression" dxfId="41" priority="11">
      <formula>AND(B34&gt;$B$7,B34&lt;=$B$5)</formula>
    </cfRule>
    <cfRule type="expression" dxfId="40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77"/>
  <sheetViews>
    <sheetView view="pageBreakPreview" topLeftCell="A41" zoomScaleNormal="100" zoomScaleSheetLayoutView="100" workbookViewId="0">
      <selection activeCell="G27" sqref="G27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7" width="17.44140625" style="11" customWidth="1"/>
    <col min="8" max="8" width="25.44140625" style="11" customWidth="1"/>
    <col min="9" max="9" width="3.44140625" style="14" customWidth="1"/>
    <col min="10" max="11" width="6.88671875" style="14" customWidth="1"/>
    <col min="12" max="12" width="4.109375" style="11" customWidth="1"/>
    <col min="13" max="13" width="7.109375" style="11" customWidth="1"/>
    <col min="14" max="14" width="4.44140625" style="11" customWidth="1"/>
    <col min="15" max="15" width="7.33203125" style="11" customWidth="1"/>
    <col min="16" max="16384" width="9.109375" style="11"/>
  </cols>
  <sheetData>
    <row r="1" spans="1:15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23"/>
      <c r="J1" s="9"/>
      <c r="K1" s="9"/>
    </row>
    <row r="2" spans="1:15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192"/>
      <c r="H2" s="192"/>
      <c r="I2" s="24"/>
      <c r="J2" s="9"/>
      <c r="K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24"/>
      <c r="J3" s="8"/>
      <c r="K3" s="9"/>
    </row>
    <row r="4" spans="1:15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7"/>
      <c r="J4" s="9"/>
      <c r="K4" s="9"/>
    </row>
    <row r="5" spans="1:15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138"/>
      <c r="F5" s="138"/>
      <c r="G5" s="138"/>
      <c r="H5" s="68" t="str">
        <f>'LAF 1 (21147)'!E5</f>
        <v>02/01/17 - 31/12/17</v>
      </c>
      <c r="I5" s="21"/>
      <c r="J5" s="9"/>
      <c r="K5" s="9"/>
    </row>
    <row r="6" spans="1:15" s="3" customFormat="1" ht="29.25" customHeight="1" x14ac:dyDescent="0.25">
      <c r="A6" s="189" t="s">
        <v>5</v>
      </c>
      <c r="B6" s="190"/>
      <c r="C6" s="43" t="s">
        <v>38</v>
      </c>
      <c r="D6" s="40" t="s">
        <v>8</v>
      </c>
      <c r="E6" s="138"/>
      <c r="F6" s="138"/>
      <c r="G6" s="138"/>
      <c r="H6" s="6">
        <v>11074</v>
      </c>
      <c r="I6" s="8"/>
      <c r="J6" s="9"/>
      <c r="K6" s="9"/>
    </row>
    <row r="7" spans="1:15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138"/>
      <c r="F7" s="138"/>
      <c r="G7" s="138"/>
      <c r="H7" s="6" t="s">
        <v>28</v>
      </c>
      <c r="I7" s="8"/>
      <c r="J7" s="9"/>
      <c r="K7" s="9"/>
    </row>
    <row r="8" spans="1:15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138"/>
      <c r="F8" s="138"/>
      <c r="G8" s="138"/>
      <c r="H8" s="6">
        <v>1</v>
      </c>
      <c r="I8" s="8"/>
      <c r="J8" s="9"/>
      <c r="K8" s="9"/>
    </row>
    <row r="9" spans="1:15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138"/>
      <c r="F9" s="138"/>
      <c r="G9" s="138"/>
      <c r="H9" s="7">
        <f>'LAF 1 (21147)'!E9</f>
        <v>50</v>
      </c>
      <c r="I9" s="22"/>
      <c r="J9" s="9"/>
      <c r="K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5" s="9" customFormat="1" ht="19.5" customHeight="1" x14ac:dyDescent="0.25">
      <c r="A11" s="8"/>
      <c r="B11" s="2"/>
      <c r="C11" s="1" t="s">
        <v>177</v>
      </c>
      <c r="D11" s="1" t="s">
        <v>321</v>
      </c>
      <c r="E11" s="1" t="s">
        <v>322</v>
      </c>
      <c r="F11" s="17" t="s">
        <v>318</v>
      </c>
      <c r="G11" s="17" t="s">
        <v>319</v>
      </c>
      <c r="H11" s="17"/>
      <c r="I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4" t="s">
        <v>22</v>
      </c>
      <c r="K12" s="14" t="s">
        <v>23</v>
      </c>
      <c r="M12" s="1" t="s">
        <v>177</v>
      </c>
      <c r="N12" s="42"/>
      <c r="O12" s="1" t="s">
        <v>177</v>
      </c>
    </row>
    <row r="13" spans="1:15" ht="17.100000000000001" customHeight="1" x14ac:dyDescent="0.25">
      <c r="A13" s="76">
        <v>1</v>
      </c>
      <c r="B13" s="73">
        <v>42623</v>
      </c>
      <c r="C13" s="32">
        <v>7</v>
      </c>
      <c r="D13" s="60">
        <v>1</v>
      </c>
      <c r="E13" s="81">
        <v>3</v>
      </c>
      <c r="F13" s="81">
        <v>100</v>
      </c>
      <c r="G13" s="81"/>
      <c r="H13" s="60"/>
      <c r="I13" s="25"/>
      <c r="J13" s="26"/>
      <c r="K13" s="26"/>
      <c r="M13" s="19"/>
      <c r="O13" s="19"/>
    </row>
    <row r="14" spans="1:15" ht="17.100000000000001" customHeight="1" x14ac:dyDescent="0.25">
      <c r="A14" s="76">
        <v>2</v>
      </c>
      <c r="B14" s="73">
        <v>42623</v>
      </c>
      <c r="C14" s="80">
        <v>1</v>
      </c>
      <c r="D14" s="81">
        <v>6</v>
      </c>
      <c r="E14" s="81">
        <v>5</v>
      </c>
      <c r="F14" s="81">
        <v>100</v>
      </c>
      <c r="G14" s="81"/>
      <c r="H14" s="81"/>
      <c r="I14" s="78"/>
      <c r="J14" s="79"/>
      <c r="K14" s="79"/>
      <c r="M14" s="77"/>
      <c r="O14" s="77"/>
    </row>
    <row r="15" spans="1:15" ht="17.100000000000001" customHeight="1" x14ac:dyDescent="0.25">
      <c r="A15" s="76">
        <v>3</v>
      </c>
      <c r="B15" s="73">
        <v>42624</v>
      </c>
      <c r="C15" s="80">
        <v>2</v>
      </c>
      <c r="D15" s="81">
        <v>0</v>
      </c>
      <c r="E15" s="81">
        <v>7</v>
      </c>
      <c r="F15" s="81">
        <v>100</v>
      </c>
      <c r="G15" s="81"/>
      <c r="H15" s="81"/>
      <c r="I15" s="78"/>
      <c r="J15" s="79"/>
      <c r="K15" s="79"/>
      <c r="M15" s="77"/>
      <c r="O15" s="77"/>
    </row>
    <row r="16" spans="1:15" ht="17.100000000000001" customHeight="1" x14ac:dyDescent="0.25">
      <c r="A16" s="76">
        <v>4</v>
      </c>
      <c r="B16" s="73">
        <v>42624</v>
      </c>
      <c r="C16" s="80">
        <v>2</v>
      </c>
      <c r="D16" s="81">
        <v>8</v>
      </c>
      <c r="E16" s="81">
        <v>6</v>
      </c>
      <c r="F16" s="81">
        <v>100</v>
      </c>
      <c r="G16" s="81"/>
      <c r="H16" s="81"/>
      <c r="I16" s="78"/>
      <c r="J16" s="79"/>
      <c r="K16" s="79"/>
      <c r="M16" s="77"/>
      <c r="O16" s="77"/>
    </row>
    <row r="17" spans="1:15" ht="17.100000000000001" customHeight="1" x14ac:dyDescent="0.25">
      <c r="A17" s="76">
        <v>5</v>
      </c>
      <c r="B17" s="73">
        <v>42625</v>
      </c>
      <c r="C17" s="80">
        <v>1</v>
      </c>
      <c r="D17" s="81">
        <v>1</v>
      </c>
      <c r="E17" s="81">
        <v>2</v>
      </c>
      <c r="F17" s="81">
        <v>100</v>
      </c>
      <c r="G17" s="81"/>
      <c r="H17" s="81"/>
      <c r="I17" s="78"/>
      <c r="J17" s="79"/>
      <c r="K17" s="79"/>
      <c r="M17" s="77"/>
      <c r="O17" s="77"/>
    </row>
    <row r="18" spans="1:15" ht="17.100000000000001" customHeight="1" x14ac:dyDescent="0.25">
      <c r="A18" s="76">
        <v>6</v>
      </c>
      <c r="B18" s="73">
        <v>42625</v>
      </c>
      <c r="C18" s="80">
        <v>1</v>
      </c>
      <c r="D18" s="81">
        <v>4</v>
      </c>
      <c r="E18" s="81">
        <v>0</v>
      </c>
      <c r="F18" s="81">
        <v>100</v>
      </c>
      <c r="G18" s="81"/>
      <c r="H18" s="81"/>
      <c r="I18" s="78"/>
      <c r="J18" s="79"/>
      <c r="K18" s="79"/>
      <c r="M18" s="77"/>
      <c r="O18" s="77"/>
    </row>
    <row r="19" spans="1:15" ht="17.100000000000001" customHeight="1" x14ac:dyDescent="0.25">
      <c r="A19" s="76">
        <v>7</v>
      </c>
      <c r="B19" s="73">
        <v>42626</v>
      </c>
      <c r="C19" s="80">
        <v>2</v>
      </c>
      <c r="D19" s="81">
        <v>6</v>
      </c>
      <c r="E19" s="81">
        <v>4</v>
      </c>
      <c r="F19" s="81">
        <v>100</v>
      </c>
      <c r="G19" s="81"/>
      <c r="H19" s="81"/>
      <c r="I19" s="78"/>
      <c r="J19" s="79"/>
      <c r="K19" s="79"/>
      <c r="M19" s="77"/>
      <c r="O19" s="77"/>
    </row>
    <row r="20" spans="1:15" ht="17.100000000000001" customHeight="1" x14ac:dyDescent="0.25">
      <c r="A20" s="76">
        <v>8</v>
      </c>
      <c r="B20" s="73">
        <v>42626</v>
      </c>
      <c r="C20" s="80">
        <v>5</v>
      </c>
      <c r="D20" s="81">
        <v>4</v>
      </c>
      <c r="E20" s="81">
        <v>7</v>
      </c>
      <c r="F20" s="81">
        <v>100</v>
      </c>
      <c r="G20" s="81"/>
      <c r="H20" s="81"/>
      <c r="I20" s="78"/>
      <c r="J20" s="79"/>
      <c r="K20" s="79"/>
      <c r="M20" s="77"/>
      <c r="O20" s="77"/>
    </row>
    <row r="21" spans="1:15" ht="17.100000000000001" customHeight="1" x14ac:dyDescent="0.25">
      <c r="A21" s="142">
        <v>1</v>
      </c>
      <c r="B21" s="73" t="s">
        <v>317</v>
      </c>
      <c r="C21" s="80">
        <v>3</v>
      </c>
      <c r="D21" s="81"/>
      <c r="E21" s="81"/>
      <c r="F21" s="81"/>
      <c r="G21" s="81"/>
      <c r="H21" s="81"/>
      <c r="I21" s="78"/>
      <c r="J21" s="79">
        <v>20</v>
      </c>
      <c r="K21" s="79">
        <v>50</v>
      </c>
      <c r="M21" s="77"/>
      <c r="O21" s="77"/>
    </row>
    <row r="22" spans="1:15" ht="17.100000000000001" customHeight="1" x14ac:dyDescent="0.25">
      <c r="A22" s="76">
        <v>2</v>
      </c>
      <c r="B22" s="73">
        <v>42653</v>
      </c>
      <c r="C22" s="80">
        <v>6</v>
      </c>
      <c r="D22" s="81"/>
      <c r="E22" s="81"/>
      <c r="F22" s="81"/>
      <c r="G22" s="81"/>
      <c r="H22" s="81"/>
      <c r="I22" s="78"/>
      <c r="J22" s="79">
        <v>20</v>
      </c>
      <c r="K22" s="79">
        <v>50</v>
      </c>
      <c r="M22" s="77"/>
      <c r="O22" s="77"/>
    </row>
    <row r="23" spans="1:15" ht="17.100000000000001" customHeight="1" x14ac:dyDescent="0.25">
      <c r="A23" s="76">
        <v>3</v>
      </c>
      <c r="B23" s="73">
        <v>42683</v>
      </c>
      <c r="C23" s="80">
        <v>5</v>
      </c>
      <c r="D23" s="81"/>
      <c r="E23" s="81"/>
      <c r="F23" s="81"/>
      <c r="G23" s="81"/>
      <c r="H23" s="81"/>
      <c r="I23" s="78"/>
      <c r="J23" s="79">
        <v>20</v>
      </c>
      <c r="K23" s="79">
        <v>50</v>
      </c>
      <c r="M23" s="77"/>
      <c r="O23" s="77"/>
    </row>
    <row r="24" spans="1:15" ht="17.100000000000001" customHeight="1" x14ac:dyDescent="0.25">
      <c r="A24" s="76">
        <v>4</v>
      </c>
      <c r="B24" s="73">
        <v>42713</v>
      </c>
      <c r="C24" s="80">
        <v>1</v>
      </c>
      <c r="D24" s="81"/>
      <c r="E24" s="81"/>
      <c r="F24" s="81"/>
      <c r="G24" s="81"/>
      <c r="H24" s="81"/>
      <c r="I24" s="78"/>
      <c r="J24" s="79">
        <v>20</v>
      </c>
      <c r="K24" s="79">
        <v>50</v>
      </c>
      <c r="M24" s="77"/>
      <c r="O24" s="77"/>
    </row>
    <row r="25" spans="1:15" ht="17.100000000000001" customHeight="1" x14ac:dyDescent="0.25">
      <c r="A25" s="76">
        <v>5</v>
      </c>
      <c r="B25" s="73">
        <v>42720</v>
      </c>
      <c r="C25" s="80">
        <v>1</v>
      </c>
      <c r="D25" s="81"/>
      <c r="E25" s="81"/>
      <c r="F25" s="81"/>
      <c r="G25" s="81"/>
      <c r="H25" s="81"/>
      <c r="I25" s="78"/>
      <c r="J25" s="79">
        <v>20</v>
      </c>
      <c r="K25" s="79">
        <v>50</v>
      </c>
      <c r="M25" s="77"/>
      <c r="O25" s="77"/>
    </row>
    <row r="26" spans="1:15" ht="17.100000000000001" customHeight="1" x14ac:dyDescent="0.25">
      <c r="A26" s="142">
        <v>1</v>
      </c>
      <c r="B26" s="73">
        <v>42743</v>
      </c>
      <c r="C26" s="80">
        <v>0</v>
      </c>
      <c r="D26" s="81"/>
      <c r="E26" s="81"/>
      <c r="F26" s="81"/>
      <c r="G26" s="81">
        <v>120</v>
      </c>
      <c r="H26" s="81"/>
      <c r="I26" s="78"/>
      <c r="J26" s="79">
        <v>20</v>
      </c>
      <c r="K26" s="79">
        <v>50</v>
      </c>
      <c r="M26" s="77">
        <v>0</v>
      </c>
      <c r="O26" s="77">
        <v>3</v>
      </c>
    </row>
    <row r="27" spans="1:15" ht="17.100000000000001" customHeight="1" x14ac:dyDescent="0.25">
      <c r="A27" s="12">
        <v>2</v>
      </c>
      <c r="B27" s="73">
        <v>42773</v>
      </c>
      <c r="C27" s="32">
        <f t="shared" ref="C27" si="0">IF(M27=0, "&lt; 1", M27)</f>
        <v>5</v>
      </c>
      <c r="D27" s="60"/>
      <c r="E27" s="81"/>
      <c r="F27" s="81"/>
      <c r="G27" s="81"/>
      <c r="H27" s="60"/>
      <c r="I27" s="25"/>
      <c r="J27" s="26">
        <f>$C$9</f>
        <v>20</v>
      </c>
      <c r="K27" s="26">
        <f>$H$9</f>
        <v>50</v>
      </c>
      <c r="M27" s="19">
        <v>5</v>
      </c>
      <c r="O27" s="19">
        <v>6</v>
      </c>
    </row>
    <row r="28" spans="1:15" ht="17.100000000000001" customHeight="1" x14ac:dyDescent="0.25">
      <c r="A28" s="12">
        <v>3</v>
      </c>
      <c r="B28" s="73">
        <v>42802</v>
      </c>
      <c r="C28" s="32">
        <f t="shared" ref="C28:C34" si="1">IF(M28=0, "&lt; 1", M28)</f>
        <v>1</v>
      </c>
      <c r="D28" s="60"/>
      <c r="E28" s="81"/>
      <c r="F28" s="81"/>
      <c r="G28" s="81"/>
      <c r="H28" s="60"/>
      <c r="I28" s="25"/>
      <c r="J28" s="26">
        <f>$C$9</f>
        <v>20</v>
      </c>
      <c r="K28" s="26">
        <f>$H$9</f>
        <v>50</v>
      </c>
      <c r="M28" s="19">
        <v>1</v>
      </c>
      <c r="O28" s="19">
        <v>5</v>
      </c>
    </row>
    <row r="29" spans="1:15" ht="17.100000000000001" customHeight="1" x14ac:dyDescent="0.25">
      <c r="A29" s="12">
        <v>4</v>
      </c>
      <c r="B29" s="73">
        <v>42812</v>
      </c>
      <c r="C29" s="32">
        <f t="shared" si="1"/>
        <v>4</v>
      </c>
      <c r="D29" s="60"/>
      <c r="E29" s="81"/>
      <c r="F29" s="81"/>
      <c r="G29" s="81"/>
      <c r="H29" s="60"/>
      <c r="I29" s="25"/>
      <c r="J29" s="26">
        <f t="shared" ref="J29:J39" si="2">$C$9</f>
        <v>20</v>
      </c>
      <c r="K29" s="26">
        <f t="shared" ref="K29:K39" si="3">$H$9</f>
        <v>50</v>
      </c>
      <c r="M29" s="19">
        <v>4</v>
      </c>
      <c r="O29" s="19">
        <v>1</v>
      </c>
    </row>
    <row r="30" spans="1:15" ht="17.100000000000001" customHeight="1" x14ac:dyDescent="0.25">
      <c r="A30" s="12">
        <v>5</v>
      </c>
      <c r="B30" s="73">
        <v>42832</v>
      </c>
      <c r="C30" s="32">
        <v>0</v>
      </c>
      <c r="D30" s="60"/>
      <c r="E30" s="81"/>
      <c r="F30" s="81"/>
      <c r="G30" s="81"/>
      <c r="H30" s="60"/>
      <c r="I30" s="25"/>
      <c r="J30" s="26">
        <f t="shared" si="2"/>
        <v>20</v>
      </c>
      <c r="K30" s="26">
        <f t="shared" si="3"/>
        <v>50</v>
      </c>
      <c r="M30" s="19">
        <v>0</v>
      </c>
      <c r="O30" s="19">
        <v>1</v>
      </c>
    </row>
    <row r="31" spans="1:15" ht="17.100000000000001" customHeight="1" x14ac:dyDescent="0.25">
      <c r="A31" s="12">
        <v>6</v>
      </c>
      <c r="B31" s="73">
        <v>42861</v>
      </c>
      <c r="C31" s="32">
        <f t="shared" si="1"/>
        <v>2</v>
      </c>
      <c r="D31" s="60"/>
      <c r="E31" s="81"/>
      <c r="F31" s="81"/>
      <c r="G31" s="81"/>
      <c r="H31" s="60"/>
      <c r="I31" s="25"/>
      <c r="J31" s="26">
        <f t="shared" si="2"/>
        <v>20</v>
      </c>
      <c r="K31" s="26">
        <f t="shared" si="3"/>
        <v>50</v>
      </c>
      <c r="M31" s="19">
        <v>2</v>
      </c>
      <c r="O31" s="19"/>
    </row>
    <row r="32" spans="1:15" ht="17.100000000000001" customHeight="1" x14ac:dyDescent="0.25">
      <c r="A32" s="12">
        <v>7</v>
      </c>
      <c r="B32" s="73">
        <v>42889</v>
      </c>
      <c r="C32" s="32">
        <f t="shared" si="1"/>
        <v>2</v>
      </c>
      <c r="D32" s="60"/>
      <c r="E32" s="81"/>
      <c r="F32" s="81"/>
      <c r="G32" s="81"/>
      <c r="H32" s="60"/>
      <c r="I32" s="25"/>
      <c r="J32" s="26">
        <f t="shared" si="2"/>
        <v>20</v>
      </c>
      <c r="K32" s="26">
        <f t="shared" si="3"/>
        <v>50</v>
      </c>
      <c r="M32" s="19">
        <v>2</v>
      </c>
      <c r="O32" s="19"/>
    </row>
    <row r="33" spans="1:15" ht="17.100000000000001" customHeight="1" x14ac:dyDescent="0.25">
      <c r="A33" s="12">
        <v>8</v>
      </c>
      <c r="B33" s="73">
        <v>42905</v>
      </c>
      <c r="C33" s="32">
        <f t="shared" si="1"/>
        <v>2</v>
      </c>
      <c r="D33" s="60"/>
      <c r="E33" s="81"/>
      <c r="F33" s="81"/>
      <c r="G33" s="81"/>
      <c r="H33" s="60"/>
      <c r="I33" s="25"/>
      <c r="J33" s="26">
        <f t="shared" si="2"/>
        <v>20</v>
      </c>
      <c r="K33" s="26">
        <f t="shared" si="3"/>
        <v>50</v>
      </c>
      <c r="M33" s="19">
        <v>2</v>
      </c>
      <c r="O33" s="19"/>
    </row>
    <row r="34" spans="1:15" ht="17.100000000000001" customHeight="1" x14ac:dyDescent="0.25">
      <c r="A34" s="12">
        <v>9</v>
      </c>
      <c r="B34" s="73">
        <v>42951</v>
      </c>
      <c r="C34" s="32">
        <f t="shared" si="1"/>
        <v>4</v>
      </c>
      <c r="D34" s="60"/>
      <c r="E34" s="81"/>
      <c r="F34" s="81"/>
      <c r="G34" s="81"/>
      <c r="H34" s="60"/>
      <c r="I34" s="25"/>
      <c r="J34" s="26">
        <f t="shared" si="2"/>
        <v>20</v>
      </c>
      <c r="K34" s="26">
        <f t="shared" si="3"/>
        <v>50</v>
      </c>
      <c r="M34" s="19">
        <v>4</v>
      </c>
      <c r="O34" s="19"/>
    </row>
    <row r="35" spans="1:15" ht="17.100000000000001" customHeight="1" x14ac:dyDescent="0.25">
      <c r="A35" s="12">
        <v>10</v>
      </c>
      <c r="B35" s="73">
        <v>42988</v>
      </c>
      <c r="C35" s="32">
        <v>2</v>
      </c>
      <c r="D35" s="60"/>
      <c r="E35" s="81"/>
      <c r="F35" s="81"/>
      <c r="G35" s="81"/>
      <c r="H35" s="60"/>
      <c r="I35" s="25"/>
      <c r="J35" s="26">
        <f t="shared" si="2"/>
        <v>20</v>
      </c>
      <c r="K35" s="26">
        <f t="shared" si="3"/>
        <v>50</v>
      </c>
      <c r="M35" s="19"/>
      <c r="O35" s="19"/>
    </row>
    <row r="36" spans="1:15" ht="17.100000000000001" customHeight="1" x14ac:dyDescent="0.25">
      <c r="A36" s="12">
        <v>11</v>
      </c>
      <c r="B36" s="73">
        <v>43017</v>
      </c>
      <c r="C36" s="32">
        <v>4</v>
      </c>
      <c r="D36" s="60"/>
      <c r="E36" s="81"/>
      <c r="F36" s="81"/>
      <c r="G36" s="81"/>
      <c r="H36" s="60"/>
      <c r="I36" s="25"/>
      <c r="J36" s="26">
        <f t="shared" si="2"/>
        <v>20</v>
      </c>
      <c r="K36" s="26">
        <f t="shared" si="3"/>
        <v>50</v>
      </c>
      <c r="M36" s="19"/>
      <c r="O36" s="19"/>
    </row>
    <row r="37" spans="1:15" ht="17.100000000000001" customHeight="1" x14ac:dyDescent="0.25">
      <c r="A37" s="12">
        <v>12</v>
      </c>
      <c r="B37" s="73">
        <v>43045</v>
      </c>
      <c r="C37" s="32">
        <v>1</v>
      </c>
      <c r="D37" s="60"/>
      <c r="E37" s="81"/>
      <c r="F37" s="81"/>
      <c r="G37" s="81"/>
      <c r="H37" s="60"/>
      <c r="I37" s="25"/>
      <c r="J37" s="26">
        <f t="shared" si="2"/>
        <v>20</v>
      </c>
      <c r="K37" s="26">
        <f t="shared" si="3"/>
        <v>50</v>
      </c>
      <c r="M37" s="19"/>
      <c r="O37" s="19"/>
    </row>
    <row r="38" spans="1:15" ht="17.100000000000001" customHeight="1" x14ac:dyDescent="0.25">
      <c r="A38" s="76">
        <v>13</v>
      </c>
      <c r="B38" s="73">
        <v>43073</v>
      </c>
      <c r="C38" s="80">
        <v>1</v>
      </c>
      <c r="D38" s="81"/>
      <c r="E38" s="81"/>
      <c r="F38" s="81"/>
      <c r="G38" s="81"/>
      <c r="H38" s="81"/>
      <c r="I38" s="78"/>
      <c r="J38" s="79">
        <f t="shared" si="2"/>
        <v>20</v>
      </c>
      <c r="K38" s="79">
        <f t="shared" si="3"/>
        <v>50</v>
      </c>
      <c r="L38" s="75"/>
      <c r="M38" s="77"/>
      <c r="N38" s="75"/>
      <c r="O38" s="77"/>
    </row>
    <row r="39" spans="1:15" ht="17.100000000000001" customHeight="1" x14ac:dyDescent="0.25">
      <c r="A39" s="12"/>
      <c r="B39" s="73">
        <v>43080</v>
      </c>
      <c r="C39" s="80">
        <v>4</v>
      </c>
      <c r="D39" s="60"/>
      <c r="E39" s="81"/>
      <c r="F39" s="81"/>
      <c r="G39" s="81"/>
      <c r="H39" s="60"/>
      <c r="I39" s="25"/>
      <c r="J39" s="79">
        <f t="shared" si="2"/>
        <v>20</v>
      </c>
      <c r="K39" s="79">
        <f t="shared" si="3"/>
        <v>50</v>
      </c>
      <c r="M39" s="19"/>
      <c r="O39" s="19"/>
    </row>
    <row r="40" spans="1:15" ht="17.100000000000001" customHeight="1" x14ac:dyDescent="0.25">
      <c r="A40" s="12" t="s">
        <v>11</v>
      </c>
      <c r="B40" s="33"/>
      <c r="C40" s="32">
        <f>IF(M40=0, "&lt; 1", M40)</f>
        <v>3</v>
      </c>
      <c r="D40" s="60"/>
      <c r="E40" s="81"/>
      <c r="F40" s="81"/>
      <c r="G40" s="81"/>
      <c r="H40" s="60"/>
      <c r="I40" s="27"/>
      <c r="J40" s="26"/>
      <c r="K40" s="26"/>
      <c r="M40" s="12">
        <f>ROUNDUP(AVERAGE(M13:M39), 0)</f>
        <v>3</v>
      </c>
      <c r="N40" s="19"/>
      <c r="O40" s="12">
        <f>ROUNDUP(AVERAGE(O13:O39), 0)</f>
        <v>4</v>
      </c>
    </row>
    <row r="41" spans="1:15" ht="17.100000000000001" customHeight="1" x14ac:dyDescent="0.25">
      <c r="A41" s="12" t="s">
        <v>12</v>
      </c>
      <c r="B41" s="34"/>
      <c r="C41" s="32">
        <f>MIN(C13:C39)</f>
        <v>0</v>
      </c>
      <c r="D41" s="60"/>
      <c r="E41" s="81"/>
      <c r="F41" s="81"/>
      <c r="G41" s="81"/>
      <c r="H41" s="60"/>
      <c r="I41" s="25"/>
      <c r="J41" s="26"/>
      <c r="K41" s="26"/>
      <c r="M41" s="12">
        <f>MIN(M13:M39)</f>
        <v>0</v>
      </c>
      <c r="N41" s="19"/>
      <c r="O41" s="12">
        <f>MIN(O13:O39)</f>
        <v>1</v>
      </c>
    </row>
    <row r="42" spans="1:15" ht="17.100000000000001" customHeight="1" x14ac:dyDescent="0.25">
      <c r="A42" s="12" t="s">
        <v>13</v>
      </c>
      <c r="B42" s="34"/>
      <c r="C42" s="32">
        <f>MAX(C13:C39)</f>
        <v>7</v>
      </c>
      <c r="D42" s="60"/>
      <c r="E42" s="81"/>
      <c r="F42" s="81"/>
      <c r="G42" s="81"/>
      <c r="H42" s="60"/>
      <c r="I42" s="25"/>
      <c r="J42" s="26"/>
      <c r="K42" s="26"/>
      <c r="M42" s="12">
        <f>MAX(M13:M39)</f>
        <v>5</v>
      </c>
      <c r="N42" s="19"/>
      <c r="O42" s="12">
        <f>MAX(O13:O39)</f>
        <v>6</v>
      </c>
    </row>
    <row r="43" spans="1:15" ht="17.100000000000001" customHeight="1" x14ac:dyDescent="0.25">
      <c r="A43" s="12" t="s">
        <v>14</v>
      </c>
      <c r="B43" s="34"/>
      <c r="C43" s="35">
        <f t="shared" ref="C43:C44" si="4">M43</f>
        <v>1.7873008824606014</v>
      </c>
      <c r="D43" s="61"/>
      <c r="E43" s="61"/>
      <c r="F43" s="61"/>
      <c r="G43" s="61"/>
      <c r="H43" s="61"/>
      <c r="I43" s="25"/>
      <c r="J43" s="26"/>
      <c r="K43" s="26"/>
      <c r="M43" s="13">
        <f>STDEV(M13:M39)</f>
        <v>1.7873008824606014</v>
      </c>
      <c r="N43" s="19"/>
      <c r="O43" s="13">
        <f>STDEV(O13:O39)</f>
        <v>2.2803508501982757</v>
      </c>
    </row>
    <row r="44" spans="1:15" ht="17.100000000000001" customHeight="1" x14ac:dyDescent="0.25">
      <c r="A44" s="12" t="s">
        <v>15</v>
      </c>
      <c r="B44" s="34"/>
      <c r="C44" s="35">
        <f t="shared" si="4"/>
        <v>59.57669608202005</v>
      </c>
      <c r="D44" s="61"/>
      <c r="E44" s="61"/>
      <c r="F44" s="61"/>
      <c r="G44" s="61"/>
      <c r="H44" s="61"/>
      <c r="I44" s="25"/>
      <c r="J44" s="26"/>
      <c r="K44" s="26"/>
      <c r="M44" s="13">
        <f>IF(M40=0, "NA", M43*100/M40)</f>
        <v>59.57669608202005</v>
      </c>
      <c r="N44" s="19"/>
      <c r="O44" s="13">
        <f>IF(O40=0, "NA", O43*100/O40)</f>
        <v>57.008771254956891</v>
      </c>
    </row>
    <row r="45" spans="1:15" ht="17.100000000000001" customHeight="1" x14ac:dyDescent="0.25">
      <c r="A45" s="196" t="s">
        <v>229</v>
      </c>
      <c r="B45" s="196"/>
      <c r="C45" s="196"/>
      <c r="I45" s="25"/>
      <c r="J45" s="26"/>
      <c r="K45" s="26"/>
      <c r="M45" s="19"/>
      <c r="N45" s="19"/>
    </row>
    <row r="46" spans="1:15" ht="17.100000000000001" customHeight="1" x14ac:dyDescent="0.25">
      <c r="A46" s="197" t="s">
        <v>230</v>
      </c>
      <c r="B46" s="197"/>
      <c r="C46" s="197"/>
      <c r="I46" s="25"/>
      <c r="J46" s="26"/>
      <c r="K46" s="26"/>
      <c r="M46" s="19"/>
      <c r="N46" s="19"/>
    </row>
    <row r="47" spans="1:15" ht="17.100000000000001" customHeight="1" x14ac:dyDescent="0.25">
      <c r="A47" s="12" t="s">
        <v>11</v>
      </c>
      <c r="B47" s="34"/>
      <c r="C47" s="32">
        <f>IF(O40=0, "&lt; 1",O40)</f>
        <v>4</v>
      </c>
      <c r="D47" s="60"/>
      <c r="E47" s="81"/>
      <c r="F47" s="81"/>
      <c r="G47" s="81"/>
      <c r="H47" s="60"/>
      <c r="I47" s="25"/>
      <c r="J47" s="26"/>
      <c r="K47" s="26"/>
      <c r="M47" s="19"/>
      <c r="N47" s="19"/>
    </row>
    <row r="48" spans="1:15" ht="17.100000000000001" customHeight="1" x14ac:dyDescent="0.25">
      <c r="A48" s="12" t="s">
        <v>12</v>
      </c>
      <c r="B48" s="34"/>
      <c r="C48" s="32">
        <f t="shared" ref="C48:C49" si="5">IF(O41=0, "&lt; 1",O41)</f>
        <v>1</v>
      </c>
      <c r="D48" s="60"/>
      <c r="E48" s="81"/>
      <c r="F48" s="81"/>
      <c r="G48" s="81"/>
      <c r="H48" s="60"/>
      <c r="I48" s="25"/>
      <c r="J48" s="26"/>
      <c r="K48" s="26"/>
      <c r="M48" s="19"/>
    </row>
    <row r="49" spans="1:35" ht="17.100000000000001" customHeight="1" x14ac:dyDescent="0.25">
      <c r="A49" s="12" t="s">
        <v>13</v>
      </c>
      <c r="B49" s="34"/>
      <c r="C49" s="32">
        <f t="shared" si="5"/>
        <v>6</v>
      </c>
      <c r="D49" s="60"/>
      <c r="E49" s="81"/>
      <c r="F49" s="81"/>
      <c r="G49" s="81"/>
      <c r="H49" s="60"/>
      <c r="I49" s="25"/>
      <c r="J49" s="26"/>
      <c r="K49" s="26"/>
      <c r="M49" s="19"/>
    </row>
    <row r="50" spans="1:35" ht="17.100000000000001" customHeight="1" x14ac:dyDescent="0.25">
      <c r="A50" s="12" t="s">
        <v>14</v>
      </c>
      <c r="B50" s="34"/>
      <c r="C50" s="35">
        <f>O43</f>
        <v>2.2803508501982757</v>
      </c>
      <c r="D50" s="61"/>
      <c r="E50" s="61"/>
      <c r="F50" s="61"/>
      <c r="G50" s="61"/>
      <c r="H50" s="61"/>
      <c r="I50" s="25"/>
      <c r="J50" s="26"/>
      <c r="K50" s="26"/>
      <c r="M50" s="19"/>
    </row>
    <row r="51" spans="1:35" ht="17.100000000000001" customHeight="1" x14ac:dyDescent="0.25">
      <c r="A51" s="12" t="s">
        <v>15</v>
      </c>
      <c r="B51" s="34"/>
      <c r="C51" s="35">
        <f>O44</f>
        <v>57.008771254956891</v>
      </c>
      <c r="D51" s="61"/>
      <c r="E51" s="61"/>
      <c r="F51" s="61"/>
      <c r="G51" s="61"/>
      <c r="H51" s="61"/>
      <c r="I51" s="27"/>
      <c r="J51" s="26"/>
      <c r="K51" s="26"/>
      <c r="M51" s="19"/>
    </row>
    <row r="52" spans="1:35" ht="15.9" customHeight="1" x14ac:dyDescent="0.25"/>
    <row r="53" spans="1:35" s="14" customFormat="1" ht="15.9" customHeight="1" x14ac:dyDescent="0.25">
      <c r="A53" s="15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A62" s="16"/>
      <c r="B62" s="11"/>
      <c r="C62" s="11"/>
      <c r="D62" s="11"/>
      <c r="E62" s="11"/>
      <c r="F62" s="11"/>
      <c r="G62" s="11"/>
      <c r="H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A63" s="16"/>
      <c r="B63" s="11"/>
      <c r="C63" s="11"/>
      <c r="D63" s="11"/>
      <c r="E63" s="11"/>
      <c r="F63" s="11"/>
      <c r="G63" s="11"/>
      <c r="H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E64" s="136"/>
      <c r="F64" s="136"/>
      <c r="G64" s="13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5.9" customHeight="1" x14ac:dyDescent="0.25">
      <c r="E65" s="136"/>
      <c r="F65" s="136"/>
      <c r="G65" s="13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5.9" customHeight="1" x14ac:dyDescent="0.25">
      <c r="A66" s="16"/>
      <c r="E66" s="136"/>
      <c r="F66" s="136"/>
      <c r="G66" s="13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s="14" customFormat="1" ht="14.25" customHeight="1" x14ac:dyDescent="0.25">
      <c r="A67" s="198" t="s">
        <v>231</v>
      </c>
      <c r="B67" s="198"/>
      <c r="C67" s="198"/>
      <c r="D67" s="198"/>
      <c r="E67" s="198"/>
      <c r="F67" s="198"/>
      <c r="G67" s="198"/>
      <c r="H67" s="19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s="14" customFormat="1" ht="17.25" customHeight="1" x14ac:dyDescent="0.25">
      <c r="A68" s="199" t="s">
        <v>232</v>
      </c>
      <c r="B68" s="198"/>
      <c r="C68" s="198"/>
      <c r="D68" s="198"/>
      <c r="E68" s="198"/>
      <c r="F68" s="198"/>
      <c r="G68" s="198"/>
      <c r="H68" s="19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.9" customHeight="1" x14ac:dyDescent="0.25">
      <c r="A69" s="14"/>
      <c r="B69" s="14"/>
      <c r="C69" s="14"/>
      <c r="D69" s="14"/>
      <c r="E69" s="136"/>
      <c r="F69" s="136"/>
      <c r="G69" s="136"/>
      <c r="H69" s="14"/>
    </row>
    <row r="70" spans="1:35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G70" s="137"/>
      <c r="I70" s="20"/>
      <c r="J70" s="20"/>
      <c r="K70" s="20"/>
    </row>
    <row r="71" spans="1:35" s="28" customFormat="1" ht="27.75" customHeight="1" x14ac:dyDescent="0.25">
      <c r="A71" s="200" t="s">
        <v>89</v>
      </c>
      <c r="B71" s="200"/>
      <c r="C71" s="200"/>
      <c r="D71" s="200"/>
      <c r="E71" s="200"/>
      <c r="F71" s="200"/>
      <c r="G71" s="200"/>
      <c r="H71" s="200"/>
      <c r="I71" s="20"/>
      <c r="J71" s="20"/>
      <c r="K71" s="20"/>
    </row>
    <row r="72" spans="1:35" s="28" customFormat="1" ht="32.25" customHeight="1" x14ac:dyDescent="0.25">
      <c r="A72" s="194" t="s">
        <v>126</v>
      </c>
      <c r="B72" s="194"/>
      <c r="C72" s="194"/>
      <c r="D72" s="194"/>
      <c r="E72" s="194"/>
      <c r="F72" s="194"/>
      <c r="G72" s="194"/>
      <c r="H72" s="194"/>
      <c r="I72" s="20"/>
      <c r="J72" s="20"/>
      <c r="K72" s="20"/>
    </row>
    <row r="73" spans="1:35" s="28" customFormat="1" ht="15.9" customHeight="1" x14ac:dyDescent="0.25">
      <c r="I73" s="20"/>
      <c r="J73" s="20"/>
      <c r="K73" s="20"/>
    </row>
    <row r="74" spans="1:35" s="28" customFormat="1" ht="25.5" customHeight="1" x14ac:dyDescent="0.25">
      <c r="B74" s="195" t="s">
        <v>2</v>
      </c>
      <c r="C74" s="195"/>
      <c r="D74" s="195" t="s">
        <v>32</v>
      </c>
      <c r="E74" s="195"/>
      <c r="F74" s="195"/>
      <c r="G74" s="195"/>
      <c r="H74" s="195"/>
      <c r="I74" s="20"/>
      <c r="J74" s="20"/>
      <c r="K74" s="20"/>
    </row>
    <row r="75" spans="1:35" s="28" customFormat="1" ht="38.1" customHeight="1" x14ac:dyDescent="0.25">
      <c r="B75" s="195"/>
      <c r="C75" s="195"/>
      <c r="D75" s="20"/>
      <c r="E75" s="133"/>
      <c r="F75" s="133"/>
      <c r="G75" s="133"/>
      <c r="H75" s="20"/>
      <c r="I75" s="20"/>
      <c r="J75" s="20"/>
      <c r="K75" s="20"/>
    </row>
    <row r="76" spans="1:35" x14ac:dyDescent="0.25">
      <c r="B76" s="30"/>
      <c r="C76" s="30"/>
      <c r="D76" s="30"/>
      <c r="E76" s="30"/>
      <c r="F76" s="30"/>
      <c r="G76" s="30"/>
      <c r="H76" s="30"/>
    </row>
    <row r="77" spans="1:35" x14ac:dyDescent="0.25">
      <c r="B77" s="30"/>
      <c r="C77" s="30"/>
      <c r="D77" s="30"/>
      <c r="E77" s="30"/>
      <c r="F77" s="30"/>
      <c r="G77" s="30"/>
      <c r="H77" s="30"/>
    </row>
  </sheetData>
  <sheetProtection formatCells="0" formatRows="0" insertRows="0" insertHyperlinks="0" deleteRows="0" sort="0" autoFilter="0" pivotTables="0"/>
  <mergeCells count="19">
    <mergeCell ref="B75:C75"/>
    <mergeCell ref="A68:H68"/>
    <mergeCell ref="A70:C70"/>
    <mergeCell ref="A71:H71"/>
    <mergeCell ref="A72:H72"/>
    <mergeCell ref="B74:C74"/>
    <mergeCell ref="D74:H74"/>
    <mergeCell ref="A67:H67"/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45:C45"/>
    <mergeCell ref="A46:C4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77"/>
  <sheetViews>
    <sheetView view="pageBreakPreview" topLeftCell="A34" zoomScaleNormal="100" zoomScaleSheetLayoutView="100" workbookViewId="0">
      <selection activeCell="A68" sqref="A68:M68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6" width="10.109375" style="11" customWidth="1"/>
    <col min="7" max="7" width="10.109375" style="16" customWidth="1"/>
    <col min="8" max="13" width="10.109375" style="11" customWidth="1"/>
    <col min="14" max="14" width="3.44140625" style="14" customWidth="1"/>
    <col min="15" max="16" width="6.88671875" style="14" customWidth="1"/>
    <col min="17" max="17" width="4.109375" style="11" customWidth="1"/>
    <col min="18" max="18" width="7.6640625" style="11" customWidth="1"/>
    <col min="19" max="19" width="6.6640625" style="11" customWidth="1"/>
    <col min="20" max="20" width="7.109375" style="11" customWidth="1"/>
    <col min="21" max="21" width="7.33203125" style="11" customWidth="1"/>
    <col min="22" max="22" width="4.44140625" style="11" customWidth="1"/>
    <col min="23" max="23" width="6.6640625" style="11" customWidth="1"/>
    <col min="24" max="24" width="6.109375" style="11" customWidth="1"/>
    <col min="25" max="25" width="6.44140625" style="11" customWidth="1"/>
    <col min="26" max="26" width="6.109375" style="11" customWidth="1"/>
    <col min="27" max="27" width="5.6640625" style="11" customWidth="1"/>
    <col min="28" max="47" width="5.33203125" style="11" customWidth="1"/>
    <col min="48" max="16384" width="9.109375" style="11"/>
  </cols>
  <sheetData>
    <row r="1" spans="1:26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23"/>
      <c r="O1" s="9"/>
      <c r="P1" s="9"/>
    </row>
    <row r="2" spans="1:26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24"/>
      <c r="O2" s="9"/>
      <c r="P2" s="9"/>
    </row>
    <row r="3" spans="1:2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4"/>
      <c r="O3" s="8"/>
      <c r="P3" s="9"/>
    </row>
    <row r="4" spans="1:2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7"/>
      <c r="O4" s="9"/>
      <c r="P4" s="9"/>
    </row>
    <row r="5" spans="1:26" s="3" customFormat="1" ht="27" customHeight="1" x14ac:dyDescent="0.25">
      <c r="A5" s="189" t="s">
        <v>4</v>
      </c>
      <c r="B5" s="190"/>
      <c r="C5" s="201" t="s">
        <v>26</v>
      </c>
      <c r="D5" s="201"/>
      <c r="E5" s="202" t="s">
        <v>1</v>
      </c>
      <c r="F5" s="202"/>
      <c r="G5" s="10"/>
      <c r="H5" s="138"/>
      <c r="I5" s="138"/>
      <c r="J5" s="138"/>
      <c r="K5" s="138"/>
      <c r="L5" s="138"/>
      <c r="M5" s="139" t="str">
        <f>'LAF 1 (21147)'!E5</f>
        <v>02/01/17 - 31/12/17</v>
      </c>
      <c r="N5" s="21"/>
      <c r="O5" s="9"/>
      <c r="P5" s="9"/>
    </row>
    <row r="6" spans="1:26" s="3" customFormat="1" ht="29.25" customHeight="1" x14ac:dyDescent="0.25">
      <c r="A6" s="189" t="s">
        <v>5</v>
      </c>
      <c r="B6" s="190"/>
      <c r="C6" s="201" t="s">
        <v>33</v>
      </c>
      <c r="D6" s="201"/>
      <c r="E6" s="202" t="s">
        <v>8</v>
      </c>
      <c r="F6" s="202"/>
      <c r="G6" s="10"/>
      <c r="H6" s="138"/>
      <c r="I6" s="138"/>
      <c r="J6" s="138"/>
      <c r="K6" s="138"/>
      <c r="L6" s="138"/>
      <c r="M6" s="140">
        <v>11069</v>
      </c>
      <c r="N6" s="8"/>
      <c r="O6" s="9"/>
      <c r="P6" s="9"/>
    </row>
    <row r="7" spans="1:26" s="3" customFormat="1" ht="27" customHeight="1" x14ac:dyDescent="0.25">
      <c r="A7" s="189" t="s">
        <v>6</v>
      </c>
      <c r="B7" s="190"/>
      <c r="C7" s="201" t="s">
        <v>29</v>
      </c>
      <c r="D7" s="201"/>
      <c r="E7" s="202" t="s">
        <v>9</v>
      </c>
      <c r="F7" s="202"/>
      <c r="G7" s="10"/>
      <c r="H7" s="138"/>
      <c r="I7" s="138"/>
      <c r="J7" s="138"/>
      <c r="K7" s="138"/>
      <c r="L7" s="138"/>
      <c r="M7" s="140" t="s">
        <v>28</v>
      </c>
      <c r="N7" s="8"/>
      <c r="O7" s="9"/>
      <c r="P7" s="9"/>
    </row>
    <row r="8" spans="1:26" s="3" customFormat="1" ht="27" customHeight="1" x14ac:dyDescent="0.25">
      <c r="A8" s="189" t="s">
        <v>7</v>
      </c>
      <c r="B8" s="190"/>
      <c r="C8" s="201" t="s">
        <v>27</v>
      </c>
      <c r="D8" s="201"/>
      <c r="E8" s="202" t="s">
        <v>10</v>
      </c>
      <c r="F8" s="202"/>
      <c r="G8" s="10"/>
      <c r="H8" s="138"/>
      <c r="I8" s="138"/>
      <c r="J8" s="138"/>
      <c r="K8" s="138"/>
      <c r="L8" s="138"/>
      <c r="M8" s="140">
        <v>4</v>
      </c>
      <c r="N8" s="8"/>
      <c r="O8" s="9"/>
      <c r="P8" s="9"/>
    </row>
    <row r="9" spans="1:26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202" t="s">
        <v>21</v>
      </c>
      <c r="F9" s="202"/>
      <c r="G9" s="10"/>
      <c r="H9" s="138"/>
      <c r="I9" s="138"/>
      <c r="J9" s="138"/>
      <c r="K9" s="138"/>
      <c r="L9" s="138"/>
      <c r="M9" s="141">
        <f>'LAF 1 (21147)'!E9</f>
        <v>50</v>
      </c>
      <c r="N9" s="22"/>
      <c r="O9" s="9"/>
      <c r="P9" s="9"/>
    </row>
    <row r="10" spans="1:26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/>
      <c r="O10" s="9"/>
      <c r="P10" s="9"/>
    </row>
    <row r="11" spans="1:26" s="9" customFormat="1" ht="19.5" customHeight="1" x14ac:dyDescent="0.25">
      <c r="A11" s="8"/>
      <c r="B11" s="2"/>
      <c r="C11" s="1" t="s">
        <v>156</v>
      </c>
      <c r="D11" s="1" t="s">
        <v>157</v>
      </c>
      <c r="E11" s="1" t="s">
        <v>158</v>
      </c>
      <c r="F11" s="1" t="s">
        <v>159</v>
      </c>
      <c r="G11" s="1" t="s">
        <v>324</v>
      </c>
      <c r="H11" s="1" t="s">
        <v>325</v>
      </c>
      <c r="I11" s="1" t="s">
        <v>326</v>
      </c>
      <c r="J11" s="1" t="s">
        <v>327</v>
      </c>
      <c r="K11" s="1" t="s">
        <v>323</v>
      </c>
      <c r="L11" s="17" t="s">
        <v>318</v>
      </c>
      <c r="M11" s="17" t="s">
        <v>319</v>
      </c>
      <c r="N11" s="17"/>
    </row>
    <row r="12" spans="1:2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31" t="s">
        <v>17</v>
      </c>
      <c r="G12" s="18"/>
      <c r="H12" s="18"/>
      <c r="I12" s="18"/>
      <c r="J12" s="18"/>
      <c r="K12" s="18"/>
      <c r="L12" s="18"/>
      <c r="M12" s="18"/>
      <c r="N12" s="18"/>
      <c r="O12" s="14" t="s">
        <v>22</v>
      </c>
      <c r="P12" s="14" t="s">
        <v>23</v>
      </c>
      <c r="R12" s="1" t="s">
        <v>156</v>
      </c>
      <c r="S12" s="1" t="s">
        <v>157</v>
      </c>
      <c r="T12" s="1" t="s">
        <v>158</v>
      </c>
      <c r="U12" s="1" t="s">
        <v>159</v>
      </c>
      <c r="V12" s="42"/>
      <c r="W12" s="1" t="s">
        <v>156</v>
      </c>
      <c r="X12" s="1" t="s">
        <v>157</v>
      </c>
      <c r="Y12" s="1" t="s">
        <v>158</v>
      </c>
      <c r="Z12" s="1" t="s">
        <v>159</v>
      </c>
    </row>
    <row r="13" spans="1:26" ht="17.100000000000001" customHeight="1" x14ac:dyDescent="0.25">
      <c r="A13" s="76">
        <v>1</v>
      </c>
      <c r="B13" s="73">
        <v>42623</v>
      </c>
      <c r="C13" s="81">
        <v>3</v>
      </c>
      <c r="D13" s="81">
        <v>5</v>
      </c>
      <c r="E13" s="32">
        <v>1</v>
      </c>
      <c r="F13" s="32">
        <v>5</v>
      </c>
      <c r="G13" s="16">
        <v>0</v>
      </c>
      <c r="H13" s="81">
        <v>3</v>
      </c>
      <c r="I13" s="80">
        <v>2</v>
      </c>
      <c r="J13" s="81">
        <v>3</v>
      </c>
      <c r="K13" s="81">
        <v>3</v>
      </c>
      <c r="L13" s="81">
        <v>100</v>
      </c>
      <c r="M13" s="60"/>
      <c r="N13" s="25"/>
      <c r="O13" s="26"/>
      <c r="P13" s="26"/>
      <c r="R13" s="19"/>
      <c r="S13" s="19"/>
      <c r="T13" s="19"/>
      <c r="U13" s="19"/>
      <c r="W13" s="19"/>
      <c r="X13" s="19"/>
      <c r="Y13" s="19"/>
      <c r="Z13" s="19"/>
    </row>
    <row r="14" spans="1:26" ht="17.100000000000001" customHeight="1" x14ac:dyDescent="0.25">
      <c r="A14" s="76">
        <v>2</v>
      </c>
      <c r="B14" s="73">
        <v>42623</v>
      </c>
      <c r="C14" s="81">
        <v>1</v>
      </c>
      <c r="D14" s="81">
        <v>4</v>
      </c>
      <c r="E14" s="80">
        <v>2</v>
      </c>
      <c r="F14" s="80">
        <v>4</v>
      </c>
      <c r="G14" s="16">
        <v>4</v>
      </c>
      <c r="H14" s="81">
        <v>2</v>
      </c>
      <c r="I14" s="80">
        <v>2</v>
      </c>
      <c r="J14" s="81">
        <v>2</v>
      </c>
      <c r="K14" s="81">
        <v>2</v>
      </c>
      <c r="L14" s="81">
        <v>100</v>
      </c>
      <c r="M14" s="81"/>
      <c r="N14" s="78"/>
      <c r="O14" s="79"/>
      <c r="P14" s="79"/>
      <c r="R14" s="77"/>
      <c r="S14" s="77"/>
      <c r="T14" s="77"/>
      <c r="U14" s="77"/>
      <c r="W14" s="77"/>
      <c r="X14" s="77"/>
      <c r="Y14" s="77"/>
      <c r="Z14" s="77"/>
    </row>
    <row r="15" spans="1:26" ht="17.100000000000001" customHeight="1" x14ac:dyDescent="0.25">
      <c r="A15" s="76">
        <v>3</v>
      </c>
      <c r="B15" s="73">
        <v>42624</v>
      </c>
      <c r="C15" s="81">
        <v>2</v>
      </c>
      <c r="D15" s="81">
        <v>48</v>
      </c>
      <c r="E15" s="80">
        <v>3</v>
      </c>
      <c r="F15" s="80">
        <v>1</v>
      </c>
      <c r="G15" s="16">
        <v>7</v>
      </c>
      <c r="H15" s="81">
        <v>4</v>
      </c>
      <c r="I15" s="80">
        <v>3</v>
      </c>
      <c r="J15" s="81">
        <v>4</v>
      </c>
      <c r="K15" s="81">
        <v>2</v>
      </c>
      <c r="L15" s="81">
        <v>100</v>
      </c>
      <c r="M15" s="81"/>
      <c r="N15" s="78"/>
      <c r="O15" s="79"/>
      <c r="P15" s="79"/>
      <c r="R15" s="77"/>
      <c r="S15" s="77"/>
      <c r="T15" s="77"/>
      <c r="U15" s="77"/>
      <c r="W15" s="77"/>
      <c r="X15" s="77"/>
      <c r="Y15" s="77"/>
      <c r="Z15" s="77"/>
    </row>
    <row r="16" spans="1:26" ht="17.100000000000001" customHeight="1" x14ac:dyDescent="0.25">
      <c r="A16" s="76">
        <v>4</v>
      </c>
      <c r="B16" s="73">
        <v>42624</v>
      </c>
      <c r="C16" s="81">
        <v>1</v>
      </c>
      <c r="D16" s="81">
        <v>0</v>
      </c>
      <c r="E16" s="80">
        <v>8</v>
      </c>
      <c r="F16" s="80">
        <v>2</v>
      </c>
      <c r="G16" s="16">
        <v>3</v>
      </c>
      <c r="H16" s="81">
        <v>1</v>
      </c>
      <c r="I16" s="80">
        <v>9</v>
      </c>
      <c r="J16" s="81">
        <v>2</v>
      </c>
      <c r="K16" s="81">
        <v>4</v>
      </c>
      <c r="L16" s="81">
        <v>100</v>
      </c>
      <c r="M16" s="81"/>
      <c r="N16" s="78"/>
      <c r="O16" s="79"/>
      <c r="P16" s="79"/>
      <c r="R16" s="77"/>
      <c r="S16" s="77"/>
      <c r="T16" s="77"/>
      <c r="U16" s="77"/>
      <c r="W16" s="77"/>
      <c r="X16" s="77"/>
      <c r="Y16" s="77"/>
      <c r="Z16" s="77"/>
    </row>
    <row r="17" spans="1:26" ht="17.100000000000001" customHeight="1" x14ac:dyDescent="0.25">
      <c r="A17" s="76">
        <v>5</v>
      </c>
      <c r="B17" s="73">
        <v>42625</v>
      </c>
      <c r="C17" s="81">
        <v>2</v>
      </c>
      <c r="D17" s="81">
        <v>1</v>
      </c>
      <c r="E17" s="80">
        <v>10</v>
      </c>
      <c r="F17" s="80">
        <v>6</v>
      </c>
      <c r="G17" s="16">
        <v>5</v>
      </c>
      <c r="H17" s="81">
        <v>2</v>
      </c>
      <c r="I17" s="80">
        <v>2</v>
      </c>
      <c r="J17" s="81">
        <v>3</v>
      </c>
      <c r="K17" s="81">
        <v>0</v>
      </c>
      <c r="L17" s="81">
        <v>100</v>
      </c>
      <c r="M17" s="81"/>
      <c r="N17" s="78"/>
      <c r="O17" s="79"/>
      <c r="P17" s="79"/>
      <c r="R17" s="77"/>
      <c r="S17" s="77"/>
      <c r="T17" s="77"/>
      <c r="U17" s="77"/>
      <c r="W17" s="77"/>
      <c r="X17" s="77"/>
      <c r="Y17" s="77"/>
      <c r="Z17" s="77"/>
    </row>
    <row r="18" spans="1:26" ht="17.100000000000001" customHeight="1" x14ac:dyDescent="0.25">
      <c r="A18" s="76">
        <v>6</v>
      </c>
      <c r="B18" s="73">
        <v>42625</v>
      </c>
      <c r="C18" s="81">
        <v>4</v>
      </c>
      <c r="D18" s="81">
        <v>1</v>
      </c>
      <c r="E18" s="80">
        <v>17</v>
      </c>
      <c r="F18" s="80">
        <v>0</v>
      </c>
      <c r="G18" s="16">
        <v>3</v>
      </c>
      <c r="H18" s="81">
        <v>1</v>
      </c>
      <c r="I18" s="80">
        <v>6</v>
      </c>
      <c r="J18" s="81">
        <v>4</v>
      </c>
      <c r="K18" s="81">
        <v>1</v>
      </c>
      <c r="L18" s="81">
        <v>100</v>
      </c>
      <c r="M18" s="81"/>
      <c r="N18" s="78"/>
      <c r="O18" s="79"/>
      <c r="P18" s="79"/>
      <c r="R18" s="77"/>
      <c r="S18" s="77"/>
      <c r="T18" s="77"/>
      <c r="U18" s="77"/>
      <c r="W18" s="77"/>
      <c r="X18" s="77"/>
      <c r="Y18" s="77"/>
      <c r="Z18" s="77"/>
    </row>
    <row r="19" spans="1:26" ht="17.100000000000001" customHeight="1" x14ac:dyDescent="0.25">
      <c r="A19" s="76">
        <v>7</v>
      </c>
      <c r="B19" s="73">
        <v>42626</v>
      </c>
      <c r="C19" s="81">
        <v>2</v>
      </c>
      <c r="D19" s="81">
        <v>6</v>
      </c>
      <c r="E19" s="80">
        <v>8</v>
      </c>
      <c r="F19" s="80">
        <v>5</v>
      </c>
      <c r="G19" s="16">
        <v>3</v>
      </c>
      <c r="H19" s="81">
        <v>2</v>
      </c>
      <c r="I19" s="80">
        <v>1</v>
      </c>
      <c r="J19" s="81">
        <v>1</v>
      </c>
      <c r="K19" s="81">
        <v>2</v>
      </c>
      <c r="L19" s="81">
        <v>100</v>
      </c>
      <c r="M19" s="81"/>
      <c r="N19" s="78"/>
      <c r="O19" s="79"/>
      <c r="P19" s="79"/>
      <c r="R19" s="77"/>
      <c r="S19" s="77"/>
      <c r="T19" s="77"/>
      <c r="U19" s="77"/>
      <c r="W19" s="77"/>
      <c r="X19" s="77"/>
      <c r="Y19" s="77"/>
      <c r="Z19" s="77"/>
    </row>
    <row r="20" spans="1:26" ht="17.100000000000001" customHeight="1" x14ac:dyDescent="0.25">
      <c r="A20" s="76">
        <v>8</v>
      </c>
      <c r="B20" s="73">
        <v>42626</v>
      </c>
      <c r="C20" s="81">
        <v>3</v>
      </c>
      <c r="D20" s="81">
        <v>1</v>
      </c>
      <c r="E20" s="80">
        <v>2</v>
      </c>
      <c r="F20" s="80">
        <v>5</v>
      </c>
      <c r="G20" s="16">
        <v>7</v>
      </c>
      <c r="H20" s="81">
        <v>2</v>
      </c>
      <c r="I20" s="80">
        <v>5</v>
      </c>
      <c r="J20" s="81">
        <v>0</v>
      </c>
      <c r="K20" s="81">
        <v>1</v>
      </c>
      <c r="L20" s="81">
        <v>100</v>
      </c>
      <c r="M20" s="81"/>
      <c r="N20" s="78"/>
      <c r="O20" s="79"/>
      <c r="P20" s="79"/>
      <c r="R20" s="77"/>
      <c r="S20" s="77"/>
      <c r="T20" s="77"/>
      <c r="U20" s="77"/>
      <c r="W20" s="77"/>
      <c r="X20" s="77"/>
      <c r="Y20" s="77"/>
      <c r="Z20" s="77"/>
    </row>
    <row r="21" spans="1:26" ht="17.100000000000001" customHeight="1" x14ac:dyDescent="0.25">
      <c r="A21" s="142">
        <v>1</v>
      </c>
      <c r="B21" s="73" t="s">
        <v>317</v>
      </c>
      <c r="C21" s="80">
        <v>9</v>
      </c>
      <c r="D21" s="80">
        <v>4</v>
      </c>
      <c r="E21" s="80">
        <v>1</v>
      </c>
      <c r="F21" s="80">
        <v>3</v>
      </c>
      <c r="G21" s="81"/>
      <c r="H21" s="81"/>
      <c r="I21" s="81"/>
      <c r="J21" s="81"/>
      <c r="K21" s="81"/>
      <c r="L21" s="81"/>
      <c r="M21" s="81"/>
      <c r="N21" s="78"/>
      <c r="O21" s="79">
        <v>20</v>
      </c>
      <c r="P21" s="79">
        <v>50</v>
      </c>
      <c r="R21" s="77"/>
      <c r="S21" s="77"/>
      <c r="T21" s="77"/>
      <c r="U21" s="77"/>
      <c r="W21" s="77"/>
      <c r="X21" s="77"/>
      <c r="Y21" s="77"/>
      <c r="Z21" s="77"/>
    </row>
    <row r="22" spans="1:26" ht="17.100000000000001" customHeight="1" x14ac:dyDescent="0.25">
      <c r="A22" s="76">
        <v>2</v>
      </c>
      <c r="B22" s="73">
        <v>42653</v>
      </c>
      <c r="C22" s="80">
        <v>3</v>
      </c>
      <c r="D22" s="80">
        <v>3</v>
      </c>
      <c r="E22" s="80">
        <v>8</v>
      </c>
      <c r="F22" s="80">
        <v>5</v>
      </c>
      <c r="G22" s="81"/>
      <c r="H22" s="81"/>
      <c r="I22" s="81"/>
      <c r="J22" s="81"/>
      <c r="K22" s="81"/>
      <c r="L22" s="81"/>
      <c r="M22" s="81"/>
      <c r="N22" s="78"/>
      <c r="O22" s="79">
        <v>20</v>
      </c>
      <c r="P22" s="79">
        <v>50</v>
      </c>
      <c r="R22" s="77"/>
      <c r="S22" s="77"/>
      <c r="T22" s="77"/>
      <c r="U22" s="77"/>
      <c r="W22" s="77"/>
      <c r="X22" s="77"/>
      <c r="Y22" s="77"/>
      <c r="Z22" s="77"/>
    </row>
    <row r="23" spans="1:26" ht="17.100000000000001" customHeight="1" x14ac:dyDescent="0.25">
      <c r="A23" s="76">
        <v>3</v>
      </c>
      <c r="B23" s="73">
        <v>42683</v>
      </c>
      <c r="C23" s="80">
        <v>5</v>
      </c>
      <c r="D23" s="80">
        <v>7</v>
      </c>
      <c r="E23" s="80">
        <v>3</v>
      </c>
      <c r="F23" s="80">
        <v>4</v>
      </c>
      <c r="G23" s="81"/>
      <c r="H23" s="81"/>
      <c r="I23" s="81"/>
      <c r="J23" s="81"/>
      <c r="K23" s="81"/>
      <c r="L23" s="81"/>
      <c r="M23" s="81"/>
      <c r="N23" s="78"/>
      <c r="O23" s="79">
        <v>20</v>
      </c>
      <c r="P23" s="79">
        <v>50</v>
      </c>
      <c r="R23" s="77"/>
      <c r="S23" s="77"/>
      <c r="T23" s="77"/>
      <c r="U23" s="77"/>
      <c r="W23" s="77"/>
      <c r="X23" s="77"/>
      <c r="Y23" s="77"/>
      <c r="Z23" s="77"/>
    </row>
    <row r="24" spans="1:26" ht="17.100000000000001" customHeight="1" x14ac:dyDescent="0.25">
      <c r="A24" s="76">
        <v>4</v>
      </c>
      <c r="B24" s="73">
        <v>42713</v>
      </c>
      <c r="C24" s="80">
        <v>1</v>
      </c>
      <c r="D24" s="80">
        <v>6</v>
      </c>
      <c r="E24" s="80">
        <v>2</v>
      </c>
      <c r="F24" s="80">
        <v>1</v>
      </c>
      <c r="G24" s="81"/>
      <c r="H24" s="81"/>
      <c r="I24" s="81"/>
      <c r="J24" s="81"/>
      <c r="K24" s="81"/>
      <c r="L24" s="81"/>
      <c r="M24" s="81"/>
      <c r="N24" s="78"/>
      <c r="O24" s="79">
        <v>20</v>
      </c>
      <c r="P24" s="79">
        <v>50</v>
      </c>
      <c r="R24" s="77"/>
      <c r="S24" s="77"/>
      <c r="T24" s="77"/>
      <c r="U24" s="77"/>
      <c r="W24" s="77"/>
      <c r="X24" s="77"/>
      <c r="Y24" s="77"/>
      <c r="Z24" s="77"/>
    </row>
    <row r="25" spans="1:26" ht="17.100000000000001" customHeight="1" x14ac:dyDescent="0.25">
      <c r="A25" s="76">
        <v>5</v>
      </c>
      <c r="B25" s="73">
        <v>42720</v>
      </c>
      <c r="C25" s="80">
        <v>3</v>
      </c>
      <c r="D25" s="80">
        <v>8</v>
      </c>
      <c r="E25" s="80">
        <v>0</v>
      </c>
      <c r="F25" s="80">
        <v>9</v>
      </c>
      <c r="G25" s="81"/>
      <c r="H25" s="81"/>
      <c r="I25" s="81"/>
      <c r="J25" s="81"/>
      <c r="K25" s="81"/>
      <c r="L25" s="81"/>
      <c r="M25" s="81"/>
      <c r="N25" s="78"/>
      <c r="O25" s="79">
        <v>20</v>
      </c>
      <c r="P25" s="79">
        <v>50</v>
      </c>
      <c r="R25" s="77"/>
      <c r="S25" s="77"/>
      <c r="T25" s="77"/>
      <c r="U25" s="77"/>
      <c r="W25" s="77"/>
      <c r="X25" s="77"/>
      <c r="Y25" s="77"/>
      <c r="Z25" s="77"/>
    </row>
    <row r="26" spans="1:26" ht="17.100000000000001" customHeight="1" x14ac:dyDescent="0.25">
      <c r="A26" s="142">
        <v>1</v>
      </c>
      <c r="B26" s="73">
        <v>42743</v>
      </c>
      <c r="C26" s="80">
        <v>6</v>
      </c>
      <c r="D26" s="80">
        <v>9</v>
      </c>
      <c r="E26" s="80">
        <v>9</v>
      </c>
      <c r="F26" s="80">
        <v>1</v>
      </c>
      <c r="G26" s="81"/>
      <c r="H26" s="81"/>
      <c r="I26" s="81"/>
      <c r="J26" s="81"/>
      <c r="K26" s="81"/>
      <c r="L26" s="81"/>
      <c r="M26" s="81">
        <v>120</v>
      </c>
      <c r="N26" s="78"/>
      <c r="O26" s="79">
        <v>20</v>
      </c>
      <c r="P26" s="79">
        <v>50</v>
      </c>
      <c r="R26" s="77">
        <v>6</v>
      </c>
      <c r="S26" s="77">
        <v>9</v>
      </c>
      <c r="T26" s="77">
        <v>9</v>
      </c>
      <c r="U26" s="77">
        <v>1</v>
      </c>
      <c r="W26" s="77">
        <v>9</v>
      </c>
      <c r="X26" s="77">
        <v>4</v>
      </c>
      <c r="Y26" s="77">
        <v>1</v>
      </c>
      <c r="Z26" s="77">
        <v>3</v>
      </c>
    </row>
    <row r="27" spans="1:26" ht="17.100000000000001" customHeight="1" x14ac:dyDescent="0.25">
      <c r="A27" s="12">
        <f>'LAF 1 (21147)'!A27</f>
        <v>2</v>
      </c>
      <c r="B27" s="73">
        <f>'LAF 1 (21147)'!B27</f>
        <v>43537</v>
      </c>
      <c r="C27" s="32">
        <f t="shared" ref="C27:C28" si="0">IF(R27=0, "&lt; 1", R27)</f>
        <v>5</v>
      </c>
      <c r="D27" s="32">
        <f t="shared" ref="D27:D40" si="1">IF(S27=0, "&lt; 1", S27)</f>
        <v>2</v>
      </c>
      <c r="E27" s="32">
        <f t="shared" ref="E27:E40" si="2">IF(T27=0, "&lt; 1", T27)</f>
        <v>2</v>
      </c>
      <c r="F27" s="32">
        <f t="shared" ref="F27:F40" si="3">IF(U27=0, "&lt; 1", U27)</f>
        <v>3</v>
      </c>
      <c r="G27" s="81"/>
      <c r="H27" s="81"/>
      <c r="I27" s="81"/>
      <c r="J27" s="81"/>
      <c r="K27" s="81"/>
      <c r="L27" s="81"/>
      <c r="M27" s="60"/>
      <c r="N27" s="25"/>
      <c r="O27" s="26">
        <f t="shared" ref="O27:O37" si="4">$C$9</f>
        <v>20</v>
      </c>
      <c r="P27" s="26">
        <f t="shared" ref="P27:P37" si="5">$M$9</f>
        <v>50</v>
      </c>
      <c r="R27" s="19">
        <v>5</v>
      </c>
      <c r="S27" s="19">
        <v>2</v>
      </c>
      <c r="T27" s="19">
        <v>2</v>
      </c>
      <c r="U27" s="19">
        <v>3</v>
      </c>
      <c r="W27" s="19">
        <v>3</v>
      </c>
      <c r="X27" s="19">
        <v>3</v>
      </c>
      <c r="Y27" s="19">
        <v>8</v>
      </c>
      <c r="Z27" s="19">
        <v>5</v>
      </c>
    </row>
    <row r="28" spans="1:26" ht="17.100000000000001" customHeight="1" x14ac:dyDescent="0.25">
      <c r="A28" s="12">
        <f>'LAF 1 (21147)'!A28</f>
        <v>3</v>
      </c>
      <c r="B28" s="73">
        <f>'LAF 1 (21147)'!B28</f>
        <v>43565</v>
      </c>
      <c r="C28" s="32">
        <f t="shared" si="0"/>
        <v>2</v>
      </c>
      <c r="D28" s="32">
        <f t="shared" si="1"/>
        <v>4</v>
      </c>
      <c r="E28" s="32">
        <f t="shared" si="2"/>
        <v>1</v>
      </c>
      <c r="F28" s="32">
        <f t="shared" si="3"/>
        <v>7</v>
      </c>
      <c r="G28" s="81"/>
      <c r="H28" s="81"/>
      <c r="I28" s="81"/>
      <c r="J28" s="81"/>
      <c r="K28" s="81"/>
      <c r="L28" s="81"/>
      <c r="M28" s="60"/>
      <c r="N28" s="25"/>
      <c r="O28" s="26">
        <f t="shared" si="4"/>
        <v>20</v>
      </c>
      <c r="P28" s="26">
        <f t="shared" si="5"/>
        <v>50</v>
      </c>
      <c r="R28" s="19">
        <v>2</v>
      </c>
      <c r="S28" s="19">
        <v>4</v>
      </c>
      <c r="T28" s="19">
        <v>1</v>
      </c>
      <c r="U28" s="19">
        <v>7</v>
      </c>
      <c r="W28" s="19">
        <v>5</v>
      </c>
      <c r="X28" s="19">
        <v>7</v>
      </c>
      <c r="Y28" s="19">
        <v>3</v>
      </c>
      <c r="Z28" s="19">
        <v>4</v>
      </c>
    </row>
    <row r="29" spans="1:26" ht="17.100000000000001" customHeight="1" x14ac:dyDescent="0.25">
      <c r="A29" s="12">
        <f>'LAF 1 (21147)'!A29</f>
        <v>4</v>
      </c>
      <c r="B29" s="73">
        <v>42812</v>
      </c>
      <c r="C29" s="32">
        <f t="shared" ref="C29:C33" si="6">IF(R29=0, "&lt; 1", R29)</f>
        <v>2</v>
      </c>
      <c r="D29" s="32">
        <f t="shared" ref="D29:D34" si="7">IF(S29=0, "&lt; 1", S29)</f>
        <v>2</v>
      </c>
      <c r="E29" s="32">
        <f t="shared" ref="E29:E33" si="8">IF(T29=0, "&lt; 1", T29)</f>
        <v>5</v>
      </c>
      <c r="F29" s="32">
        <f t="shared" ref="F29:F33" si="9">IF(U29=0, "&lt; 1", U29)</f>
        <v>4</v>
      </c>
      <c r="G29" s="81"/>
      <c r="H29" s="81"/>
      <c r="I29" s="81"/>
      <c r="J29" s="81"/>
      <c r="K29" s="81"/>
      <c r="L29" s="81"/>
      <c r="M29" s="60"/>
      <c r="N29" s="25"/>
      <c r="O29" s="26">
        <f t="shared" si="4"/>
        <v>20</v>
      </c>
      <c r="P29" s="26">
        <f t="shared" si="5"/>
        <v>50</v>
      </c>
      <c r="R29" s="19">
        <v>2</v>
      </c>
      <c r="S29" s="19">
        <v>2</v>
      </c>
      <c r="T29" s="19">
        <v>5</v>
      </c>
      <c r="U29" s="19">
        <v>4</v>
      </c>
      <c r="W29" s="19">
        <v>1</v>
      </c>
      <c r="X29" s="19">
        <v>6</v>
      </c>
      <c r="Y29" s="19">
        <v>2</v>
      </c>
      <c r="Z29" s="19">
        <v>1</v>
      </c>
    </row>
    <row r="30" spans="1:26" ht="17.100000000000001" customHeight="1" x14ac:dyDescent="0.25">
      <c r="A30" s="12">
        <f>'LAF 1 (21147)'!A30</f>
        <v>5</v>
      </c>
      <c r="B30" s="73">
        <v>42832</v>
      </c>
      <c r="C30" s="32">
        <v>0</v>
      </c>
      <c r="D30" s="32">
        <f t="shared" si="7"/>
        <v>4</v>
      </c>
      <c r="E30" s="32">
        <v>0</v>
      </c>
      <c r="F30" s="32">
        <f t="shared" si="9"/>
        <v>1</v>
      </c>
      <c r="G30" s="81"/>
      <c r="H30" s="81"/>
      <c r="I30" s="81"/>
      <c r="J30" s="81"/>
      <c r="K30" s="81"/>
      <c r="L30" s="81"/>
      <c r="M30" s="60"/>
      <c r="N30" s="25"/>
      <c r="O30" s="26">
        <f t="shared" si="4"/>
        <v>20</v>
      </c>
      <c r="P30" s="26">
        <f t="shared" si="5"/>
        <v>50</v>
      </c>
      <c r="R30" s="19">
        <v>0</v>
      </c>
      <c r="S30" s="19">
        <v>4</v>
      </c>
      <c r="T30" s="19">
        <v>0</v>
      </c>
      <c r="U30" s="19">
        <v>1</v>
      </c>
      <c r="W30" s="19">
        <v>3</v>
      </c>
      <c r="X30" s="19">
        <v>8</v>
      </c>
      <c r="Y30" s="19">
        <v>0</v>
      </c>
      <c r="Z30" s="19">
        <v>9</v>
      </c>
    </row>
    <row r="31" spans="1:26" ht="17.100000000000001" customHeight="1" x14ac:dyDescent="0.25">
      <c r="A31" s="12" t="e">
        <f>'LAF 1 (21147)'!#REF!</f>
        <v>#REF!</v>
      </c>
      <c r="B31" s="73">
        <f>'LAF 1 (21147)'!B30</f>
        <v>43622</v>
      </c>
      <c r="C31" s="32">
        <f t="shared" si="6"/>
        <v>4</v>
      </c>
      <c r="D31" s="32">
        <f t="shared" si="7"/>
        <v>1</v>
      </c>
      <c r="E31" s="32">
        <v>0</v>
      </c>
      <c r="F31" s="32">
        <f t="shared" si="9"/>
        <v>6</v>
      </c>
      <c r="G31" s="81"/>
      <c r="H31" s="81"/>
      <c r="I31" s="81"/>
      <c r="J31" s="81"/>
      <c r="K31" s="81"/>
      <c r="L31" s="81"/>
      <c r="M31" s="60"/>
      <c r="N31" s="25"/>
      <c r="O31" s="26">
        <f t="shared" si="4"/>
        <v>20</v>
      </c>
      <c r="P31" s="26">
        <f t="shared" si="5"/>
        <v>50</v>
      </c>
      <c r="R31" s="19">
        <v>4</v>
      </c>
      <c r="S31" s="19">
        <v>1</v>
      </c>
      <c r="T31" s="19">
        <v>0</v>
      </c>
      <c r="U31" s="19">
        <v>6</v>
      </c>
      <c r="W31" s="19"/>
      <c r="X31" s="19"/>
      <c r="Y31" s="19"/>
      <c r="Z31" s="19"/>
    </row>
    <row r="32" spans="1:26" ht="17.100000000000001" customHeight="1" x14ac:dyDescent="0.25">
      <c r="A32" s="12">
        <f>'LAF 1 (21147)'!A31</f>
        <v>7</v>
      </c>
      <c r="B32" s="73" t="e">
        <f>'LAF 1 (21147)'!#REF!</f>
        <v>#REF!</v>
      </c>
      <c r="C32" s="32">
        <f t="shared" si="6"/>
        <v>1</v>
      </c>
      <c r="D32" s="32">
        <v>0</v>
      </c>
      <c r="E32" s="32">
        <f t="shared" si="8"/>
        <v>9</v>
      </c>
      <c r="F32" s="32">
        <f t="shared" si="9"/>
        <v>3</v>
      </c>
      <c r="G32" s="81"/>
      <c r="H32" s="81"/>
      <c r="I32" s="81"/>
      <c r="J32" s="81"/>
      <c r="K32" s="81"/>
      <c r="L32" s="81"/>
      <c r="M32" s="60"/>
      <c r="N32" s="25"/>
      <c r="O32" s="26">
        <f t="shared" si="4"/>
        <v>20</v>
      </c>
      <c r="P32" s="26">
        <f t="shared" si="5"/>
        <v>50</v>
      </c>
      <c r="R32" s="19">
        <v>1</v>
      </c>
      <c r="S32" s="19">
        <v>0</v>
      </c>
      <c r="T32" s="19">
        <v>9</v>
      </c>
      <c r="U32" s="19">
        <v>3</v>
      </c>
      <c r="W32" s="19"/>
      <c r="X32" s="19"/>
      <c r="Y32" s="19"/>
      <c r="Z32" s="19"/>
    </row>
    <row r="33" spans="1:26" ht="17.100000000000001" customHeight="1" x14ac:dyDescent="0.25">
      <c r="A33" s="12">
        <f>'LAF 1 (21147)'!A32</f>
        <v>8</v>
      </c>
      <c r="B33" s="73">
        <f>'Buffer room 2 (11074)'!B33</f>
        <v>42905</v>
      </c>
      <c r="C33" s="32">
        <f t="shared" si="6"/>
        <v>3</v>
      </c>
      <c r="D33" s="32">
        <f t="shared" si="7"/>
        <v>4</v>
      </c>
      <c r="E33" s="32">
        <f t="shared" si="8"/>
        <v>6</v>
      </c>
      <c r="F33" s="32">
        <f t="shared" si="9"/>
        <v>4</v>
      </c>
      <c r="G33" s="81"/>
      <c r="H33" s="81"/>
      <c r="I33" s="81"/>
      <c r="J33" s="81"/>
      <c r="K33" s="81"/>
      <c r="L33" s="81"/>
      <c r="M33" s="60"/>
      <c r="N33" s="25"/>
      <c r="O33" s="26">
        <f t="shared" si="4"/>
        <v>20</v>
      </c>
      <c r="P33" s="26">
        <f t="shared" si="5"/>
        <v>50</v>
      </c>
      <c r="R33" s="19">
        <v>3</v>
      </c>
      <c r="S33" s="19">
        <v>4</v>
      </c>
      <c r="T33" s="19">
        <v>6</v>
      </c>
      <c r="U33" s="19">
        <v>4</v>
      </c>
      <c r="W33" s="19"/>
      <c r="X33" s="19"/>
      <c r="Y33" s="19"/>
      <c r="Z33" s="19"/>
    </row>
    <row r="34" spans="1:26" ht="17.100000000000001" customHeight="1" x14ac:dyDescent="0.25">
      <c r="A34" s="12">
        <f>'LAF 1 (21147)'!A33</f>
        <v>9</v>
      </c>
      <c r="B34" s="73">
        <f>'LAF 1 (21147)'!B32</f>
        <v>43678</v>
      </c>
      <c r="C34" s="32">
        <v>0</v>
      </c>
      <c r="D34" s="32">
        <f t="shared" si="7"/>
        <v>3</v>
      </c>
      <c r="E34" s="32">
        <v>0</v>
      </c>
      <c r="F34" s="32">
        <v>0</v>
      </c>
      <c r="G34" s="81"/>
      <c r="H34" s="81"/>
      <c r="I34" s="81"/>
      <c r="J34" s="81"/>
      <c r="K34" s="81"/>
      <c r="L34" s="81"/>
      <c r="M34" s="60"/>
      <c r="N34" s="25"/>
      <c r="O34" s="26">
        <f t="shared" si="4"/>
        <v>20</v>
      </c>
      <c r="P34" s="26">
        <f t="shared" si="5"/>
        <v>50</v>
      </c>
      <c r="R34" s="19">
        <v>0</v>
      </c>
      <c r="S34" s="19">
        <v>3</v>
      </c>
      <c r="T34" s="19">
        <v>0</v>
      </c>
      <c r="U34" s="19">
        <v>0</v>
      </c>
      <c r="W34" s="19"/>
      <c r="X34" s="19"/>
      <c r="Y34" s="19"/>
      <c r="Z34" s="19"/>
    </row>
    <row r="35" spans="1:26" ht="17.100000000000001" customHeight="1" x14ac:dyDescent="0.25">
      <c r="A35" s="12" t="e">
        <f>'LAF 1 (21147)'!#REF!</f>
        <v>#REF!</v>
      </c>
      <c r="B35" s="73">
        <v>42988</v>
      </c>
      <c r="C35" s="32">
        <v>9</v>
      </c>
      <c r="D35" s="32">
        <v>2</v>
      </c>
      <c r="E35" s="32">
        <v>4</v>
      </c>
      <c r="F35" s="32">
        <v>4</v>
      </c>
      <c r="G35" s="81"/>
      <c r="H35" s="81"/>
      <c r="I35" s="81"/>
      <c r="J35" s="81"/>
      <c r="K35" s="81"/>
      <c r="L35" s="81"/>
      <c r="M35" s="60"/>
      <c r="N35" s="25"/>
      <c r="O35" s="26">
        <f t="shared" si="4"/>
        <v>20</v>
      </c>
      <c r="P35" s="26">
        <f t="shared" si="5"/>
        <v>50</v>
      </c>
      <c r="R35" s="19"/>
      <c r="S35" s="19"/>
      <c r="T35" s="19"/>
      <c r="U35" s="19"/>
      <c r="W35" s="19"/>
      <c r="X35" s="19"/>
      <c r="Y35" s="19"/>
      <c r="Z35" s="19"/>
    </row>
    <row r="36" spans="1:26" ht="17.100000000000001" customHeight="1" x14ac:dyDescent="0.25">
      <c r="A36" s="12" t="e">
        <f>'LAF 1 (21147)'!#REF!</f>
        <v>#REF!</v>
      </c>
      <c r="B36" s="73">
        <v>43017</v>
      </c>
      <c r="C36" s="32">
        <v>2</v>
      </c>
      <c r="D36" s="32">
        <v>5</v>
      </c>
      <c r="E36" s="32">
        <v>1</v>
      </c>
      <c r="F36" s="32">
        <v>1</v>
      </c>
      <c r="G36" s="81"/>
      <c r="H36" s="81"/>
      <c r="I36" s="81"/>
      <c r="J36" s="81"/>
      <c r="K36" s="81"/>
      <c r="L36" s="81"/>
      <c r="M36" s="60"/>
      <c r="N36" s="25"/>
      <c r="O36" s="26">
        <f t="shared" si="4"/>
        <v>20</v>
      </c>
      <c r="P36" s="26">
        <f t="shared" si="5"/>
        <v>50</v>
      </c>
      <c r="R36" s="19"/>
      <c r="S36" s="19"/>
      <c r="T36" s="19"/>
      <c r="U36" s="19"/>
      <c r="W36" s="19"/>
      <c r="X36" s="19"/>
      <c r="Y36" s="19"/>
      <c r="Z36" s="19"/>
    </row>
    <row r="37" spans="1:26" ht="17.100000000000001" customHeight="1" x14ac:dyDescent="0.25">
      <c r="A37" s="12" t="e">
        <f>'LAF 1 (21147)'!#REF!</f>
        <v>#REF!</v>
      </c>
      <c r="B37" s="73">
        <v>43045</v>
      </c>
      <c r="C37" s="32">
        <v>10</v>
      </c>
      <c r="D37" s="32">
        <v>7</v>
      </c>
      <c r="E37" s="32">
        <v>2</v>
      </c>
      <c r="F37" s="32">
        <v>4</v>
      </c>
      <c r="G37" s="81"/>
      <c r="H37" s="81"/>
      <c r="I37" s="81"/>
      <c r="J37" s="81"/>
      <c r="K37" s="81"/>
      <c r="L37" s="81"/>
      <c r="M37" s="60"/>
      <c r="N37" s="25"/>
      <c r="O37" s="26">
        <f t="shared" si="4"/>
        <v>20</v>
      </c>
      <c r="P37" s="26">
        <f t="shared" si="5"/>
        <v>50</v>
      </c>
      <c r="R37" s="19"/>
      <c r="S37" s="19"/>
      <c r="T37" s="19"/>
      <c r="U37" s="19"/>
      <c r="W37" s="19"/>
      <c r="X37" s="19"/>
      <c r="Y37" s="19"/>
      <c r="Z37" s="19"/>
    </row>
    <row r="38" spans="1:26" ht="17.100000000000001" customHeight="1" x14ac:dyDescent="0.25">
      <c r="A38" s="12">
        <v>13</v>
      </c>
      <c r="B38" s="73">
        <v>43073</v>
      </c>
      <c r="C38" s="82">
        <v>6</v>
      </c>
      <c r="D38" s="82">
        <v>5</v>
      </c>
      <c r="E38" s="82">
        <v>0</v>
      </c>
      <c r="F38" s="82">
        <v>0</v>
      </c>
      <c r="G38" s="148"/>
      <c r="H38" s="148"/>
      <c r="I38" s="148"/>
      <c r="J38" s="148"/>
      <c r="K38" s="148"/>
      <c r="L38" s="148"/>
      <c r="M38" s="60"/>
      <c r="N38" s="25"/>
      <c r="O38" s="26">
        <v>20</v>
      </c>
      <c r="P38" s="26">
        <v>50</v>
      </c>
      <c r="R38" s="19"/>
      <c r="S38" s="19"/>
      <c r="T38" s="19"/>
      <c r="U38" s="19"/>
      <c r="W38" s="19"/>
      <c r="X38" s="19"/>
      <c r="Y38" s="19"/>
      <c r="Z38" s="19"/>
    </row>
    <row r="39" spans="1:26" ht="17.100000000000001" customHeight="1" x14ac:dyDescent="0.25">
      <c r="A39" s="12"/>
      <c r="B39" s="73">
        <v>43080</v>
      </c>
      <c r="C39" s="80">
        <v>1</v>
      </c>
      <c r="D39" s="80">
        <v>5</v>
      </c>
      <c r="E39" s="80">
        <v>2</v>
      </c>
      <c r="F39" s="80">
        <v>3</v>
      </c>
      <c r="G39" s="81"/>
      <c r="H39" s="81"/>
      <c r="I39" s="81"/>
      <c r="J39" s="81"/>
      <c r="K39" s="81"/>
      <c r="L39" s="81"/>
      <c r="M39" s="60"/>
      <c r="N39" s="25"/>
      <c r="O39" s="79">
        <v>20</v>
      </c>
      <c r="P39" s="79">
        <v>50</v>
      </c>
      <c r="R39" s="19"/>
      <c r="S39" s="19"/>
      <c r="T39" s="19"/>
      <c r="U39" s="19"/>
      <c r="W39" s="19"/>
      <c r="X39" s="19"/>
      <c r="Y39" s="19"/>
      <c r="Z39" s="19"/>
    </row>
    <row r="40" spans="1:26" ht="17.100000000000001" customHeight="1" x14ac:dyDescent="0.25">
      <c r="A40" s="12" t="s">
        <v>11</v>
      </c>
      <c r="B40" s="33"/>
      <c r="C40" s="32">
        <f>IF(R40=0, "&lt; 1", R40)</f>
        <v>3</v>
      </c>
      <c r="D40" s="32">
        <f t="shared" si="1"/>
        <v>4</v>
      </c>
      <c r="E40" s="32">
        <f t="shared" si="2"/>
        <v>4</v>
      </c>
      <c r="F40" s="32">
        <f t="shared" si="3"/>
        <v>4</v>
      </c>
      <c r="G40" s="81"/>
      <c r="H40" s="81"/>
      <c r="I40" s="81"/>
      <c r="J40" s="81"/>
      <c r="K40" s="81"/>
      <c r="L40" s="81"/>
      <c r="M40" s="60"/>
      <c r="N40" s="27"/>
      <c r="O40" s="26"/>
      <c r="P40" s="26"/>
      <c r="R40" s="12">
        <f>ROUNDUP(AVERAGE(R13:R39), 0)</f>
        <v>3</v>
      </c>
      <c r="S40" s="12">
        <f>ROUNDUP(AVERAGE(S13:S39), 0)</f>
        <v>4</v>
      </c>
      <c r="T40" s="12">
        <f>ROUNDUP(AVERAGE(T13:T39), 0)</f>
        <v>4</v>
      </c>
      <c r="U40" s="12">
        <f>ROUNDUP(AVERAGE(U13:U39), 0)</f>
        <v>4</v>
      </c>
      <c r="V40" s="19"/>
      <c r="W40" s="12">
        <f>ROUNDUP(AVERAGE(W13:W39), 0)</f>
        <v>5</v>
      </c>
      <c r="X40" s="12">
        <f>ROUNDUP(AVERAGE(X13:X39), 0)</f>
        <v>6</v>
      </c>
      <c r="Y40" s="12">
        <f>ROUNDUP(AVERAGE(Y13:Y39), 0)</f>
        <v>3</v>
      </c>
      <c r="Z40" s="12">
        <f>ROUNDUP(AVERAGE(Z13:Z39), 0)</f>
        <v>5</v>
      </c>
    </row>
    <row r="41" spans="1:26" ht="17.100000000000001" customHeight="1" x14ac:dyDescent="0.25">
      <c r="A41" s="12" t="s">
        <v>12</v>
      </c>
      <c r="B41" s="34"/>
      <c r="C41" s="32">
        <f>MIN(C13:C39)</f>
        <v>0</v>
      </c>
      <c r="D41" s="80">
        <f>MIN(D13:D39)</f>
        <v>0</v>
      </c>
      <c r="E41" s="80">
        <f>MIN(E13:E39)</f>
        <v>0</v>
      </c>
      <c r="F41" s="80">
        <f>MIN(F13:F39)</f>
        <v>0</v>
      </c>
      <c r="G41" s="81"/>
      <c r="H41" s="81"/>
      <c r="I41" s="81"/>
      <c r="J41" s="81"/>
      <c r="K41" s="81"/>
      <c r="L41" s="81"/>
      <c r="M41" s="60"/>
      <c r="N41" s="25"/>
      <c r="O41" s="26"/>
      <c r="P41" s="26"/>
      <c r="R41" s="12">
        <f>MIN(R13:R39)</f>
        <v>0</v>
      </c>
      <c r="S41" s="12">
        <f>MIN(S13:S39)</f>
        <v>0</v>
      </c>
      <c r="T41" s="12">
        <f>MIN(T13:T39)</f>
        <v>0</v>
      </c>
      <c r="U41" s="12">
        <f>MIN(U13:U39)</f>
        <v>0</v>
      </c>
      <c r="V41" s="19"/>
      <c r="W41" s="12">
        <f>MIN(W13:W39)</f>
        <v>1</v>
      </c>
      <c r="X41" s="12">
        <f>MIN(X13:X39)</f>
        <v>3</v>
      </c>
      <c r="Y41" s="12">
        <f>MIN(Y13:Y39)</f>
        <v>0</v>
      </c>
      <c r="Z41" s="12">
        <f>MIN(Z13:Z39)</f>
        <v>1</v>
      </c>
    </row>
    <row r="42" spans="1:26" ht="17.100000000000001" customHeight="1" x14ac:dyDescent="0.25">
      <c r="A42" s="12" t="s">
        <v>13</v>
      </c>
      <c r="B42" s="34"/>
      <c r="C42" s="32">
        <f>MAX(C13:C39)</f>
        <v>10</v>
      </c>
      <c r="D42" s="80">
        <f>MAX(D13:D39)</f>
        <v>48</v>
      </c>
      <c r="E42" s="80">
        <f>MAX(E13:E39)</f>
        <v>17</v>
      </c>
      <c r="F42" s="80">
        <f>MAX(F13:F39)</f>
        <v>9</v>
      </c>
      <c r="G42" s="81"/>
      <c r="H42" s="81"/>
      <c r="I42" s="81"/>
      <c r="J42" s="81"/>
      <c r="K42" s="81"/>
      <c r="L42" s="81"/>
      <c r="M42" s="60"/>
      <c r="N42" s="25"/>
      <c r="O42" s="26"/>
      <c r="P42" s="26"/>
      <c r="R42" s="12">
        <f>MAX(R13:R39)</f>
        <v>6</v>
      </c>
      <c r="S42" s="12">
        <f>MAX(S13:S39)</f>
        <v>9</v>
      </c>
      <c r="T42" s="12">
        <f>MAX(T13:T39)</f>
        <v>9</v>
      </c>
      <c r="U42" s="12">
        <f>MAX(U13:U39)</f>
        <v>7</v>
      </c>
      <c r="V42" s="19"/>
      <c r="W42" s="12">
        <f>MAX(W13:W39)</f>
        <v>9</v>
      </c>
      <c r="X42" s="12">
        <f>MAX(X13:X39)</f>
        <v>8</v>
      </c>
      <c r="Y42" s="12">
        <f>MAX(Y13:Y39)</f>
        <v>8</v>
      </c>
      <c r="Z42" s="12">
        <f>MAX(Z13:Z39)</f>
        <v>9</v>
      </c>
    </row>
    <row r="43" spans="1:26" ht="17.100000000000001" customHeight="1" x14ac:dyDescent="0.25">
      <c r="A43" s="12" t="s">
        <v>14</v>
      </c>
      <c r="B43" s="34"/>
      <c r="C43" s="35">
        <f t="shared" ref="C43:F44" si="10">R43</f>
        <v>2.1278575558006176</v>
      </c>
      <c r="D43" s="35">
        <f t="shared" si="10"/>
        <v>2.5873624493766707</v>
      </c>
      <c r="E43" s="35">
        <f t="shared" si="10"/>
        <v>3.7785946829182113</v>
      </c>
      <c r="F43" s="35">
        <f t="shared" si="10"/>
        <v>2.3333333333333335</v>
      </c>
      <c r="G43" s="61"/>
      <c r="H43" s="61"/>
      <c r="I43" s="61"/>
      <c r="J43" s="61"/>
      <c r="K43" s="61"/>
      <c r="L43" s="61"/>
      <c r="M43" s="61"/>
      <c r="N43" s="25"/>
      <c r="O43" s="26"/>
      <c r="P43" s="26"/>
      <c r="R43" s="13">
        <f>STDEV(R13:R39)</f>
        <v>2.1278575558006176</v>
      </c>
      <c r="S43" s="13">
        <f>STDEV(S13:S39)</f>
        <v>2.5873624493766707</v>
      </c>
      <c r="T43" s="13">
        <f>STDEV(T13:T39)</f>
        <v>3.7785946829182113</v>
      </c>
      <c r="U43" s="13">
        <f>STDEV(U13:U39)</f>
        <v>2.3333333333333335</v>
      </c>
      <c r="V43" s="19"/>
      <c r="W43" s="13">
        <f>STDEV(W13:W39)</f>
        <v>3.03315017762062</v>
      </c>
      <c r="X43" s="13">
        <f>STDEV(X13:X39)</f>
        <v>2.0736441353327715</v>
      </c>
      <c r="Y43" s="13">
        <f>STDEV(Y13:Y39)</f>
        <v>3.1144823004794873</v>
      </c>
      <c r="Z43" s="13">
        <f>STDEV(Z13:Z39)</f>
        <v>2.9664793948382653</v>
      </c>
    </row>
    <row r="44" spans="1:26" ht="17.100000000000001" customHeight="1" x14ac:dyDescent="0.25">
      <c r="A44" s="12" t="s">
        <v>15</v>
      </c>
      <c r="B44" s="34"/>
      <c r="C44" s="35">
        <f t="shared" si="10"/>
        <v>70.928585193353925</v>
      </c>
      <c r="D44" s="35">
        <f t="shared" si="10"/>
        <v>64.684061234416774</v>
      </c>
      <c r="E44" s="35">
        <f t="shared" si="10"/>
        <v>94.464867072955286</v>
      </c>
      <c r="F44" s="35">
        <f t="shared" si="10"/>
        <v>58.333333333333336</v>
      </c>
      <c r="G44" s="61"/>
      <c r="H44" s="61"/>
      <c r="I44" s="61"/>
      <c r="J44" s="61"/>
      <c r="K44" s="61"/>
      <c r="L44" s="61"/>
      <c r="M44" s="61"/>
      <c r="N44" s="25"/>
      <c r="O44" s="26"/>
      <c r="P44" s="26"/>
      <c r="R44" s="13">
        <f t="shared" ref="R44:U44" si="11">IF(R40=0, "NA", R43*100/R40)</f>
        <v>70.928585193353925</v>
      </c>
      <c r="S44" s="13">
        <f t="shared" si="11"/>
        <v>64.684061234416774</v>
      </c>
      <c r="T44" s="13">
        <f t="shared" si="11"/>
        <v>94.464867072955286</v>
      </c>
      <c r="U44" s="13">
        <f t="shared" si="11"/>
        <v>58.333333333333336</v>
      </c>
      <c r="V44" s="19"/>
      <c r="W44" s="13">
        <f t="shared" ref="W44:Z44" si="12">IF(W40=0, "NA", W43*100/W40)</f>
        <v>60.663003552412398</v>
      </c>
      <c r="X44" s="13">
        <f t="shared" si="12"/>
        <v>34.560735588879524</v>
      </c>
      <c r="Y44" s="13">
        <f t="shared" si="12"/>
        <v>103.81607668264958</v>
      </c>
      <c r="Z44" s="13">
        <f t="shared" si="12"/>
        <v>59.329587896765304</v>
      </c>
    </row>
    <row r="45" spans="1:26" ht="17.100000000000001" customHeight="1" x14ac:dyDescent="0.25">
      <c r="A45" s="204" t="s">
        <v>229</v>
      </c>
      <c r="B45" s="204"/>
      <c r="C45" s="204"/>
      <c r="D45" s="204"/>
      <c r="E45" s="37"/>
      <c r="F45" s="37"/>
      <c r="G45" s="154"/>
      <c r="H45" s="134"/>
      <c r="I45" s="134"/>
      <c r="J45" s="134"/>
      <c r="K45" s="134"/>
      <c r="L45" s="134"/>
      <c r="M45" s="9"/>
      <c r="N45" s="25"/>
      <c r="O45" s="26"/>
      <c r="P45" s="26"/>
      <c r="R45" s="19"/>
      <c r="S45" s="19"/>
      <c r="T45" s="19"/>
      <c r="U45" s="19"/>
      <c r="V45" s="19"/>
    </row>
    <row r="46" spans="1:26" ht="17.100000000000001" customHeight="1" x14ac:dyDescent="0.25">
      <c r="A46" s="205" t="s">
        <v>230</v>
      </c>
      <c r="B46" s="205"/>
      <c r="C46" s="205"/>
      <c r="D46" s="205"/>
      <c r="E46" s="38"/>
      <c r="F46" s="38"/>
      <c r="G46" s="155"/>
      <c r="H46" s="135"/>
      <c r="I46" s="135"/>
      <c r="J46" s="135"/>
      <c r="K46" s="135"/>
      <c r="L46" s="135"/>
      <c r="M46" s="9"/>
      <c r="N46" s="25"/>
      <c r="O46" s="26"/>
      <c r="P46" s="26"/>
      <c r="R46" s="19"/>
      <c r="S46" s="19"/>
      <c r="T46" s="19"/>
      <c r="U46" s="19"/>
      <c r="V46" s="19"/>
    </row>
    <row r="47" spans="1:26" ht="17.100000000000001" customHeight="1" x14ac:dyDescent="0.25">
      <c r="A47" s="12" t="s">
        <v>11</v>
      </c>
      <c r="B47" s="34"/>
      <c r="C47" s="32">
        <f t="shared" ref="C47:F49" si="13">IF(W40=0, "&lt; 1", W40)</f>
        <v>5</v>
      </c>
      <c r="D47" s="32">
        <f t="shared" si="13"/>
        <v>6</v>
      </c>
      <c r="E47" s="32">
        <f t="shared" si="13"/>
        <v>3</v>
      </c>
      <c r="F47" s="32">
        <f t="shared" si="13"/>
        <v>5</v>
      </c>
      <c r="G47" s="81"/>
      <c r="H47" s="81"/>
      <c r="I47" s="81"/>
      <c r="J47" s="81"/>
      <c r="K47" s="81"/>
      <c r="L47" s="81"/>
      <c r="M47" s="60"/>
      <c r="N47" s="25"/>
      <c r="O47" s="26"/>
      <c r="P47" s="26"/>
      <c r="R47" s="19"/>
      <c r="S47" s="19"/>
      <c r="T47" s="19"/>
      <c r="U47" s="19"/>
      <c r="V47" s="19"/>
    </row>
    <row r="48" spans="1:26" ht="17.100000000000001" customHeight="1" x14ac:dyDescent="0.25">
      <c r="A48" s="12" t="s">
        <v>12</v>
      </c>
      <c r="B48" s="34"/>
      <c r="C48" s="32">
        <f t="shared" si="13"/>
        <v>1</v>
      </c>
      <c r="D48" s="32">
        <f t="shared" si="13"/>
        <v>3</v>
      </c>
      <c r="E48" s="32" t="str">
        <f t="shared" si="13"/>
        <v>&lt; 1</v>
      </c>
      <c r="F48" s="32">
        <f t="shared" si="13"/>
        <v>1</v>
      </c>
      <c r="G48" s="81"/>
      <c r="H48" s="81"/>
      <c r="I48" s="81"/>
      <c r="J48" s="81"/>
      <c r="K48" s="81"/>
      <c r="L48" s="81"/>
      <c r="M48" s="60"/>
      <c r="N48" s="25"/>
      <c r="O48" s="26"/>
      <c r="P48" s="26"/>
      <c r="R48" s="19"/>
      <c r="S48" s="19"/>
      <c r="T48" s="19"/>
      <c r="U48" s="19"/>
    </row>
    <row r="49" spans="1:35" ht="17.100000000000001" customHeight="1" x14ac:dyDescent="0.25">
      <c r="A49" s="12" t="s">
        <v>13</v>
      </c>
      <c r="B49" s="34"/>
      <c r="C49" s="32">
        <f t="shared" si="13"/>
        <v>9</v>
      </c>
      <c r="D49" s="32">
        <f t="shared" si="13"/>
        <v>8</v>
      </c>
      <c r="E49" s="32">
        <f t="shared" si="13"/>
        <v>8</v>
      </c>
      <c r="F49" s="32">
        <f t="shared" si="13"/>
        <v>9</v>
      </c>
      <c r="G49" s="81"/>
      <c r="H49" s="81"/>
      <c r="I49" s="81"/>
      <c r="J49" s="81"/>
      <c r="K49" s="81"/>
      <c r="L49" s="81"/>
      <c r="M49" s="60"/>
      <c r="N49" s="25"/>
      <c r="O49" s="26"/>
      <c r="P49" s="26"/>
      <c r="R49"/>
      <c r="S49"/>
      <c r="T49"/>
      <c r="U49" s="19"/>
      <c r="V49"/>
      <c r="X49"/>
      <c r="Y49"/>
      <c r="Z49"/>
      <c r="AA49"/>
      <c r="AB49"/>
      <c r="AD49"/>
      <c r="AE49"/>
      <c r="AF49"/>
      <c r="AG49"/>
      <c r="AH49"/>
      <c r="AI49"/>
    </row>
    <row r="50" spans="1:35" ht="17.100000000000001" customHeight="1" thickBot="1" x14ac:dyDescent="0.3">
      <c r="A50" s="12" t="s">
        <v>14</v>
      </c>
      <c r="B50" s="34"/>
      <c r="C50" s="35">
        <f t="shared" ref="C50:F51" si="14">W43</f>
        <v>3.03315017762062</v>
      </c>
      <c r="D50" s="35">
        <f t="shared" si="14"/>
        <v>2.0736441353327715</v>
      </c>
      <c r="E50" s="35">
        <f t="shared" si="14"/>
        <v>3.1144823004794873</v>
      </c>
      <c r="F50" s="35">
        <f t="shared" si="14"/>
        <v>2.9664793948382653</v>
      </c>
      <c r="G50" s="61"/>
      <c r="H50" s="61"/>
      <c r="I50" s="61"/>
      <c r="J50" s="61"/>
      <c r="K50" s="61"/>
      <c r="L50" s="61"/>
      <c r="M50" s="61"/>
      <c r="N50" s="25"/>
      <c r="O50" s="26"/>
      <c r="P50" s="26"/>
      <c r="R50"/>
      <c r="S50"/>
      <c r="T50"/>
      <c r="U50" s="19"/>
      <c r="V50"/>
      <c r="X50"/>
      <c r="Y50"/>
      <c r="Z50"/>
      <c r="AA50"/>
      <c r="AB50"/>
      <c r="AD50"/>
      <c r="AE50"/>
      <c r="AF50"/>
      <c r="AG50"/>
      <c r="AH50"/>
      <c r="AI50"/>
    </row>
    <row r="51" spans="1:35" ht="17.100000000000001" customHeight="1" x14ac:dyDescent="0.25">
      <c r="A51" s="12" t="s">
        <v>15</v>
      </c>
      <c r="B51" s="34"/>
      <c r="C51" s="35">
        <f t="shared" si="14"/>
        <v>60.663003552412398</v>
      </c>
      <c r="D51" s="35">
        <f t="shared" si="14"/>
        <v>34.560735588879524</v>
      </c>
      <c r="E51" s="35">
        <f t="shared" si="14"/>
        <v>103.81607668264958</v>
      </c>
      <c r="F51" s="35">
        <f t="shared" si="14"/>
        <v>59.329587896765304</v>
      </c>
      <c r="G51" s="61"/>
      <c r="H51" s="61"/>
      <c r="I51" s="61"/>
      <c r="J51" s="61"/>
      <c r="K51" s="61"/>
      <c r="L51" s="61"/>
      <c r="M51" s="61"/>
      <c r="N51" s="27"/>
      <c r="O51" s="26"/>
      <c r="P51" s="26"/>
      <c r="R51" s="49"/>
      <c r="S51" s="49"/>
      <c r="T51" s="49"/>
      <c r="U51" s="19"/>
      <c r="V51" s="49"/>
      <c r="X51" s="49"/>
      <c r="Y51" s="49"/>
      <c r="Z51" s="49"/>
      <c r="AA51" s="49"/>
      <c r="AB51" s="49"/>
      <c r="AD51" s="49"/>
      <c r="AE51" s="49"/>
      <c r="AF51" s="49"/>
      <c r="AG51" s="49"/>
      <c r="AH51" s="49"/>
      <c r="AI51" s="49"/>
    </row>
    <row r="52" spans="1:35" ht="15.9" customHeight="1" x14ac:dyDescent="0.25">
      <c r="R52" s="47"/>
      <c r="S52" s="47"/>
      <c r="T52" s="47"/>
      <c r="V52" s="47"/>
      <c r="X52" s="47"/>
      <c r="Y52" s="47"/>
      <c r="Z52" s="47"/>
      <c r="AA52" s="47"/>
      <c r="AB52" s="47"/>
      <c r="AD52" s="47"/>
      <c r="AE52" s="47"/>
      <c r="AF52" s="47"/>
      <c r="AG52" s="47"/>
      <c r="AH52" s="47"/>
      <c r="AI52" s="47"/>
    </row>
    <row r="53" spans="1:35" ht="15.9" customHeight="1" x14ac:dyDescent="0.25">
      <c r="A53" s="15"/>
      <c r="R53" s="47"/>
      <c r="S53" s="47"/>
      <c r="T53" s="47"/>
      <c r="V53" s="47"/>
      <c r="X53" s="47"/>
      <c r="Y53" s="47"/>
      <c r="Z53" s="47"/>
      <c r="AA53" s="47"/>
      <c r="AB53" s="47"/>
      <c r="AD53" s="47"/>
      <c r="AE53" s="47"/>
      <c r="AF53" s="47"/>
      <c r="AG53" s="47"/>
      <c r="AH53" s="47"/>
      <c r="AI53" s="47"/>
    </row>
    <row r="54" spans="1:35" ht="15.9" customHeight="1" x14ac:dyDescent="0.25">
      <c r="R54" s="47"/>
      <c r="S54" s="47"/>
      <c r="T54" s="47"/>
      <c r="V54" s="47"/>
      <c r="X54" s="47"/>
      <c r="Y54" s="47"/>
      <c r="Z54" s="47"/>
      <c r="AA54" s="47"/>
      <c r="AB54" s="47"/>
      <c r="AD54" s="47"/>
      <c r="AE54" s="47"/>
      <c r="AF54" s="47"/>
      <c r="AG54" s="47"/>
      <c r="AH54" s="47"/>
      <c r="AI54" s="47"/>
    </row>
    <row r="55" spans="1:35" ht="15.9" customHeight="1" x14ac:dyDescent="0.25">
      <c r="R55" s="47"/>
      <c r="S55" s="47"/>
      <c r="T55" s="47"/>
      <c r="V55" s="47"/>
      <c r="X55" s="47"/>
      <c r="Y55" s="47"/>
      <c r="Z55" s="47"/>
      <c r="AA55" s="47"/>
      <c r="AB55" s="47"/>
      <c r="AD55" s="47"/>
      <c r="AE55" s="47"/>
      <c r="AF55" s="47"/>
      <c r="AG55" s="47"/>
      <c r="AH55" s="47"/>
      <c r="AI55" s="47"/>
    </row>
    <row r="56" spans="1:35" ht="15.9" customHeight="1" x14ac:dyDescent="0.25">
      <c r="R56" s="47"/>
      <c r="S56" s="47"/>
      <c r="T56" s="47"/>
      <c r="V56" s="47"/>
      <c r="X56" s="47"/>
      <c r="Y56" s="47"/>
      <c r="Z56" s="47"/>
      <c r="AA56" s="47"/>
      <c r="AB56" s="47"/>
      <c r="AD56" s="47"/>
      <c r="AE56" s="47"/>
      <c r="AF56" s="47"/>
      <c r="AG56" s="47"/>
      <c r="AH56" s="47"/>
      <c r="AI56" s="47"/>
    </row>
    <row r="57" spans="1:35" ht="15.9" customHeight="1" x14ac:dyDescent="0.25">
      <c r="R57" s="47"/>
      <c r="S57" s="47"/>
      <c r="T57" s="47"/>
      <c r="V57" s="47"/>
      <c r="X57" s="47"/>
      <c r="Y57" s="47"/>
      <c r="Z57" s="47"/>
      <c r="AA57" s="47"/>
      <c r="AB57" s="47"/>
      <c r="AD57" s="47"/>
      <c r="AE57" s="47"/>
      <c r="AF57" s="47"/>
      <c r="AG57" s="47"/>
      <c r="AH57" s="47"/>
      <c r="AI57" s="47"/>
    </row>
    <row r="58" spans="1:35" ht="15.9" customHeight="1" x14ac:dyDescent="0.25">
      <c r="R58" s="47"/>
      <c r="S58" s="47"/>
      <c r="T58" s="47"/>
      <c r="V58" s="47"/>
      <c r="X58" s="47"/>
      <c r="Y58" s="47"/>
      <c r="Z58" s="47"/>
      <c r="AA58" s="47"/>
      <c r="AB58" s="47"/>
      <c r="AD58" s="47"/>
      <c r="AE58" s="47"/>
      <c r="AF58" s="47"/>
      <c r="AG58" s="47"/>
      <c r="AH58" s="47"/>
      <c r="AI58" s="47"/>
    </row>
    <row r="59" spans="1:35" ht="15.9" customHeight="1" x14ac:dyDescent="0.25">
      <c r="R59" s="47"/>
      <c r="S59" s="47"/>
      <c r="T59" s="47"/>
      <c r="V59" s="47"/>
      <c r="X59" s="47"/>
      <c r="Y59" s="47"/>
      <c r="Z59" s="47"/>
      <c r="AA59" s="47"/>
      <c r="AB59" s="47"/>
      <c r="AD59" s="47"/>
      <c r="AE59" s="47"/>
      <c r="AF59" s="47"/>
      <c r="AG59" s="47"/>
      <c r="AH59" s="47"/>
      <c r="AI59" s="47"/>
    </row>
    <row r="60" spans="1:35" ht="15.9" customHeight="1" x14ac:dyDescent="0.25">
      <c r="R60" s="47"/>
      <c r="S60" s="47"/>
      <c r="T60" s="47"/>
      <c r="V60" s="47"/>
      <c r="X60" s="47"/>
      <c r="Y60" s="47"/>
      <c r="Z60" s="47"/>
      <c r="AA60" s="47"/>
      <c r="AB60" s="47"/>
      <c r="AD60" s="47"/>
      <c r="AE60" s="47"/>
      <c r="AF60" s="47"/>
      <c r="AG60" s="47"/>
      <c r="AH60" s="47"/>
      <c r="AI60" s="47"/>
    </row>
    <row r="61" spans="1:35" ht="15.9" customHeight="1" thickBot="1" x14ac:dyDescent="0.3">
      <c r="R61" s="48"/>
      <c r="S61" s="48"/>
      <c r="T61" s="48"/>
      <c r="V61" s="48"/>
      <c r="X61" s="48"/>
      <c r="Y61" s="48"/>
      <c r="Z61" s="48"/>
      <c r="AA61" s="48"/>
      <c r="AB61" s="48"/>
      <c r="AD61" s="48"/>
      <c r="AE61" s="48"/>
      <c r="AF61" s="48"/>
      <c r="AG61" s="48"/>
      <c r="AH61" s="48"/>
      <c r="AI61" s="48"/>
    </row>
    <row r="62" spans="1:35" ht="15.9" customHeight="1" x14ac:dyDescent="0.25"/>
    <row r="63" spans="1:35" ht="15.9" customHeight="1" x14ac:dyDescent="0.25"/>
    <row r="64" spans="1:35" ht="15.9" customHeight="1" x14ac:dyDescent="0.25">
      <c r="A64" s="14"/>
      <c r="B64" s="14"/>
      <c r="C64" s="14"/>
      <c r="D64" s="14"/>
      <c r="E64" s="14"/>
      <c r="F64" s="14"/>
      <c r="G64" s="136"/>
      <c r="H64" s="136"/>
      <c r="I64" s="136"/>
      <c r="J64" s="136"/>
      <c r="K64" s="136"/>
      <c r="L64" s="136"/>
      <c r="M64" s="14"/>
    </row>
    <row r="65" spans="1:16" ht="15.9" customHeight="1" x14ac:dyDescent="0.25">
      <c r="A65" s="14"/>
      <c r="B65" s="14"/>
      <c r="C65" s="14"/>
      <c r="D65" s="14"/>
      <c r="E65" s="14"/>
      <c r="F65" s="14"/>
      <c r="G65" s="136"/>
      <c r="H65" s="136"/>
      <c r="I65" s="136"/>
      <c r="J65" s="136"/>
      <c r="K65" s="136"/>
      <c r="L65" s="136"/>
      <c r="M65" s="14"/>
    </row>
    <row r="66" spans="1:16" ht="15.9" customHeight="1" x14ac:dyDescent="0.25">
      <c r="B66" s="14"/>
      <c r="C66" s="14"/>
      <c r="D66" s="14"/>
      <c r="E66" s="14"/>
      <c r="F66" s="14"/>
      <c r="G66" s="136"/>
      <c r="H66" s="136"/>
      <c r="I66" s="136"/>
      <c r="J66" s="136"/>
      <c r="K66" s="136"/>
      <c r="L66" s="136"/>
      <c r="M66" s="14"/>
    </row>
    <row r="67" spans="1:16" ht="14.25" customHeight="1" x14ac:dyDescent="0.25">
      <c r="A67" s="198" t="s">
        <v>238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</row>
    <row r="68" spans="1:16" ht="14.25" customHeight="1" x14ac:dyDescent="0.25">
      <c r="A68" s="199" t="s">
        <v>239</v>
      </c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</row>
    <row r="69" spans="1:16" ht="15.9" customHeight="1" x14ac:dyDescent="0.25">
      <c r="A69" s="14"/>
      <c r="B69" s="14"/>
      <c r="C69" s="14"/>
      <c r="D69" s="14"/>
      <c r="E69" s="14"/>
      <c r="F69" s="14"/>
      <c r="G69" s="136"/>
      <c r="H69" s="136"/>
      <c r="I69" s="136"/>
      <c r="J69" s="136"/>
      <c r="K69" s="136"/>
      <c r="L69" s="136"/>
      <c r="M69" s="14"/>
    </row>
    <row r="70" spans="1:16" s="28" customFormat="1" ht="15.9" customHeight="1" x14ac:dyDescent="0.25">
      <c r="A70" s="200" t="s">
        <v>18</v>
      </c>
      <c r="B70" s="200"/>
      <c r="C70" s="200"/>
      <c r="D70" s="39"/>
      <c r="E70" s="39"/>
      <c r="G70" s="133"/>
      <c r="N70" s="20"/>
      <c r="O70" s="20"/>
      <c r="P70" s="20"/>
    </row>
    <row r="71" spans="1:16" s="28" customFormat="1" ht="39" customHeight="1" x14ac:dyDescent="0.25">
      <c r="A71" s="200" t="s">
        <v>84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"/>
      <c r="O71" s="20"/>
      <c r="P71" s="20"/>
    </row>
    <row r="72" spans="1:16" s="28" customFormat="1" ht="53.25" customHeight="1" x14ac:dyDescent="0.25">
      <c r="A72" s="194" t="s">
        <v>123</v>
      </c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20"/>
      <c r="O72" s="20"/>
      <c r="P72" s="20"/>
    </row>
    <row r="73" spans="1:16" s="28" customFormat="1" ht="15.9" customHeight="1" x14ac:dyDescent="0.25">
      <c r="G73" s="133"/>
      <c r="N73" s="20"/>
      <c r="O73" s="20"/>
      <c r="P73" s="20"/>
    </row>
    <row r="74" spans="1:16" s="28" customFormat="1" ht="25.5" customHeight="1" x14ac:dyDescent="0.25">
      <c r="B74" s="195" t="s">
        <v>2</v>
      </c>
      <c r="C74" s="195"/>
      <c r="D74" s="20"/>
      <c r="E74" s="20"/>
      <c r="F74" s="195" t="s">
        <v>3</v>
      </c>
      <c r="G74" s="195"/>
      <c r="H74" s="195"/>
      <c r="I74" s="195"/>
      <c r="J74" s="195"/>
      <c r="K74" s="195"/>
      <c r="L74" s="195"/>
      <c r="M74" s="195"/>
      <c r="N74" s="20"/>
      <c r="O74" s="20"/>
      <c r="P74" s="20"/>
    </row>
    <row r="75" spans="1:16" s="28" customFormat="1" ht="38.1" customHeight="1" x14ac:dyDescent="0.25">
      <c r="B75" s="195"/>
      <c r="C75" s="195"/>
      <c r="D75" s="20"/>
      <c r="E75" s="20"/>
      <c r="F75" s="195"/>
      <c r="G75" s="195"/>
      <c r="H75" s="195"/>
      <c r="I75" s="195"/>
      <c r="J75" s="195"/>
      <c r="K75" s="195"/>
      <c r="L75" s="195"/>
      <c r="M75" s="195"/>
      <c r="N75" s="20"/>
      <c r="O75" s="20"/>
      <c r="P75" s="20"/>
    </row>
    <row r="76" spans="1:16" x14ac:dyDescent="0.25">
      <c r="B76" s="30"/>
      <c r="C76" s="30"/>
      <c r="D76" s="30"/>
      <c r="E76" s="30"/>
      <c r="F76" s="30"/>
      <c r="G76" s="65"/>
      <c r="H76" s="30"/>
      <c r="I76" s="30"/>
      <c r="J76" s="30"/>
      <c r="K76" s="30"/>
      <c r="L76" s="30"/>
      <c r="M76" s="30"/>
    </row>
    <row r="77" spans="1:16" x14ac:dyDescent="0.25">
      <c r="B77" s="30"/>
      <c r="C77" s="30"/>
      <c r="D77" s="30"/>
      <c r="E77" s="30"/>
      <c r="F77" s="30"/>
      <c r="G77" s="65"/>
      <c r="H77" s="30"/>
      <c r="I77" s="30"/>
      <c r="J77" s="30"/>
      <c r="K77" s="30"/>
      <c r="L77" s="30"/>
      <c r="M77" s="30"/>
    </row>
  </sheetData>
  <sheetProtection formatCells="0" formatRows="0" insertRows="0" insertHyperlinks="0" deleteRows="0" sort="0" autoFilter="0" pivotTables="0"/>
  <mergeCells count="30">
    <mergeCell ref="A72:M72"/>
    <mergeCell ref="B74:C74"/>
    <mergeCell ref="F74:M74"/>
    <mergeCell ref="B75:C75"/>
    <mergeCell ref="F75:M75"/>
    <mergeCell ref="A71:M71"/>
    <mergeCell ref="A8:B8"/>
    <mergeCell ref="C8:D8"/>
    <mergeCell ref="E8:F8"/>
    <mergeCell ref="A9:B9"/>
    <mergeCell ref="C9:D9"/>
    <mergeCell ref="E9:F9"/>
    <mergeCell ref="A45:D45"/>
    <mergeCell ref="A46:D46"/>
    <mergeCell ref="A67:M67"/>
    <mergeCell ref="A68:M68"/>
    <mergeCell ref="A70:C70"/>
    <mergeCell ref="A6:B6"/>
    <mergeCell ref="C6:D6"/>
    <mergeCell ref="E6:F6"/>
    <mergeCell ref="A7:B7"/>
    <mergeCell ref="C7:D7"/>
    <mergeCell ref="E7:F7"/>
    <mergeCell ref="A1:M1"/>
    <mergeCell ref="A2:M2"/>
    <mergeCell ref="A4:B4"/>
    <mergeCell ref="C4:M4"/>
    <mergeCell ref="A5:B5"/>
    <mergeCell ref="C5:D5"/>
    <mergeCell ref="E5:F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77"/>
  <sheetViews>
    <sheetView view="pageBreakPreview" topLeftCell="A26" zoomScaleNormal="100" zoomScaleSheetLayoutView="100" workbookViewId="0">
      <selection activeCell="B23" sqref="B23:B39"/>
    </sheetView>
  </sheetViews>
  <sheetFormatPr defaultColWidth="9.109375" defaultRowHeight="13.2" x14ac:dyDescent="0.25"/>
  <cols>
    <col min="1" max="1" width="5.109375" style="16" customWidth="1"/>
    <col min="2" max="2" width="17.109375" style="11" customWidth="1"/>
    <col min="3" max="10" width="11.88671875" style="11" customWidth="1"/>
    <col min="11" max="11" width="3.44140625" style="14" customWidth="1"/>
    <col min="12" max="13" width="6.88671875" style="14" customWidth="1"/>
    <col min="14" max="14" width="4.88671875" style="11" customWidth="1"/>
    <col min="15" max="15" width="6.44140625" style="11" customWidth="1"/>
    <col min="16" max="16" width="7" style="11" customWidth="1"/>
    <col min="17" max="17" width="6.88671875" style="11" customWidth="1"/>
    <col min="18" max="19" width="4.44140625" style="11" customWidth="1"/>
    <col min="20" max="20" width="7.33203125" style="11" customWidth="1"/>
    <col min="21" max="21" width="5.88671875" style="11" customWidth="1"/>
    <col min="22" max="22" width="6.88671875" style="11" customWidth="1"/>
    <col min="23" max="23" width="4.44140625" style="11" customWidth="1"/>
    <col min="24" max="35" width="4.88671875" style="11" customWidth="1"/>
    <col min="36" max="16384" width="9.109375" style="11"/>
  </cols>
  <sheetData>
    <row r="1" spans="1:23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23"/>
      <c r="L1" s="9"/>
      <c r="M1" s="9"/>
    </row>
    <row r="2" spans="1:23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192"/>
      <c r="J2" s="192"/>
      <c r="K2" s="24"/>
      <c r="L2" s="9"/>
      <c r="M2" s="9"/>
    </row>
    <row r="3" spans="1:23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4"/>
      <c r="L3" s="8"/>
      <c r="M3" s="9"/>
    </row>
    <row r="4" spans="1:23" s="3" customFormat="1" ht="27" customHeight="1" x14ac:dyDescent="0.25">
      <c r="A4" s="206" t="s">
        <v>19</v>
      </c>
      <c r="B4" s="206"/>
      <c r="C4" s="193" t="s">
        <v>25</v>
      </c>
      <c r="D4" s="193"/>
      <c r="E4" s="193"/>
      <c r="F4" s="193"/>
      <c r="G4" s="193"/>
      <c r="H4" s="193"/>
      <c r="I4" s="193"/>
      <c r="J4" s="193"/>
      <c r="K4" s="17"/>
      <c r="L4" s="9"/>
      <c r="M4" s="9"/>
    </row>
    <row r="5" spans="1:23" s="3" customFormat="1" ht="27" customHeight="1" x14ac:dyDescent="0.25">
      <c r="A5" s="206" t="s">
        <v>4</v>
      </c>
      <c r="B5" s="206"/>
      <c r="C5" s="201" t="s">
        <v>26</v>
      </c>
      <c r="D5" s="201"/>
      <c r="E5" s="40" t="s">
        <v>1</v>
      </c>
      <c r="F5" s="138"/>
      <c r="G5" s="138"/>
      <c r="H5" s="138"/>
      <c r="I5" s="138"/>
      <c r="J5" s="68" t="str">
        <f>'LAF 1 (21147)'!E5</f>
        <v>02/01/17 - 31/12/17</v>
      </c>
      <c r="K5" s="21"/>
      <c r="L5" s="9"/>
      <c r="M5" s="9"/>
    </row>
    <row r="6" spans="1:23" s="3" customFormat="1" ht="29.25" customHeight="1" x14ac:dyDescent="0.25">
      <c r="A6" s="206" t="s">
        <v>5</v>
      </c>
      <c r="B6" s="206"/>
      <c r="C6" s="201" t="s">
        <v>36</v>
      </c>
      <c r="D6" s="201"/>
      <c r="E6" s="40" t="s">
        <v>8</v>
      </c>
      <c r="F6" s="138"/>
      <c r="G6" s="138"/>
      <c r="H6" s="138"/>
      <c r="I6" s="138"/>
      <c r="J6" s="6">
        <v>11070</v>
      </c>
      <c r="K6" s="8"/>
      <c r="L6" s="9"/>
      <c r="M6" s="9"/>
    </row>
    <row r="7" spans="1:23" s="3" customFormat="1" ht="27" customHeight="1" x14ac:dyDescent="0.25">
      <c r="A7" s="206" t="s">
        <v>6</v>
      </c>
      <c r="B7" s="206"/>
      <c r="C7" s="201" t="s">
        <v>29</v>
      </c>
      <c r="D7" s="201"/>
      <c r="E7" s="40" t="s">
        <v>9</v>
      </c>
      <c r="F7" s="138"/>
      <c r="G7" s="138"/>
      <c r="H7" s="138"/>
      <c r="I7" s="138"/>
      <c r="J7" s="6" t="s">
        <v>28</v>
      </c>
      <c r="K7" s="8"/>
      <c r="L7" s="9"/>
      <c r="M7" s="9"/>
    </row>
    <row r="8" spans="1:23" s="3" customFormat="1" ht="27" customHeight="1" x14ac:dyDescent="0.25">
      <c r="A8" s="206" t="s">
        <v>7</v>
      </c>
      <c r="B8" s="206"/>
      <c r="C8" s="201" t="s">
        <v>27</v>
      </c>
      <c r="D8" s="201"/>
      <c r="E8" s="40" t="s">
        <v>10</v>
      </c>
      <c r="F8" s="138"/>
      <c r="G8" s="138"/>
      <c r="H8" s="138"/>
      <c r="I8" s="138"/>
      <c r="J8" s="6">
        <v>3</v>
      </c>
      <c r="K8" s="8"/>
      <c r="L8" s="9"/>
      <c r="M8" s="9"/>
    </row>
    <row r="9" spans="1:23" s="3" customFormat="1" ht="27" customHeight="1" x14ac:dyDescent="0.25">
      <c r="A9" s="206" t="s">
        <v>20</v>
      </c>
      <c r="B9" s="206"/>
      <c r="C9" s="203">
        <f>'LAF 1 (21147)'!C9</f>
        <v>20</v>
      </c>
      <c r="D9" s="203"/>
      <c r="E9" s="40" t="s">
        <v>21</v>
      </c>
      <c r="F9" s="138"/>
      <c r="G9" s="138"/>
      <c r="H9" s="138"/>
      <c r="I9" s="138"/>
      <c r="J9" s="7">
        <f>'LAF 1 (21147)'!E9</f>
        <v>50</v>
      </c>
      <c r="K9" s="22"/>
      <c r="L9" s="9"/>
      <c r="M9" s="9"/>
    </row>
    <row r="10" spans="1:23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23" s="9" customFormat="1" ht="19.5" customHeight="1" x14ac:dyDescent="0.25">
      <c r="A11" s="8"/>
      <c r="B11" s="2"/>
      <c r="C11" s="1" t="s">
        <v>162</v>
      </c>
      <c r="D11" s="1" t="s">
        <v>163</v>
      </c>
      <c r="E11" s="1" t="s">
        <v>164</v>
      </c>
      <c r="F11" s="1" t="s">
        <v>329</v>
      </c>
      <c r="G11" s="1" t="s">
        <v>330</v>
      </c>
      <c r="H11" s="1" t="s">
        <v>328</v>
      </c>
      <c r="I11" s="17" t="s">
        <v>318</v>
      </c>
      <c r="J11" s="17" t="s">
        <v>319</v>
      </c>
      <c r="K11" s="17"/>
    </row>
    <row r="12" spans="1:23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8"/>
      <c r="I12" s="18"/>
      <c r="J12" s="18"/>
      <c r="K12" s="18"/>
      <c r="L12" s="14" t="s">
        <v>22</v>
      </c>
      <c r="M12" s="14" t="s">
        <v>23</v>
      </c>
      <c r="O12" s="1" t="s">
        <v>162</v>
      </c>
      <c r="P12" s="1" t="s">
        <v>163</v>
      </c>
      <c r="Q12" s="1" t="s">
        <v>164</v>
      </c>
      <c r="R12" s="1"/>
      <c r="S12" s="42"/>
      <c r="T12" s="1" t="s">
        <v>162</v>
      </c>
      <c r="U12" s="1" t="s">
        <v>163</v>
      </c>
      <c r="V12" s="1" t="s">
        <v>164</v>
      </c>
      <c r="W12" s="1"/>
    </row>
    <row r="13" spans="1:23" ht="17.100000000000001" customHeight="1" x14ac:dyDescent="0.25">
      <c r="A13" s="76">
        <v>1</v>
      </c>
      <c r="B13" s="73">
        <v>42623</v>
      </c>
      <c r="C13" s="81">
        <v>5</v>
      </c>
      <c r="D13" s="32">
        <v>2</v>
      </c>
      <c r="E13" s="32">
        <v>2</v>
      </c>
      <c r="F13" s="81">
        <v>0</v>
      </c>
      <c r="G13" s="81">
        <v>3</v>
      </c>
      <c r="H13" s="81">
        <v>1</v>
      </c>
      <c r="I13" s="81">
        <v>100</v>
      </c>
      <c r="J13" s="60"/>
      <c r="K13" s="25"/>
      <c r="L13" s="26"/>
      <c r="M13" s="26"/>
      <c r="O13" s="19"/>
      <c r="P13" s="19"/>
      <c r="Q13" s="19"/>
      <c r="R13" s="19"/>
      <c r="T13" s="19"/>
      <c r="U13" s="19"/>
      <c r="V13" s="19"/>
      <c r="W13" s="19"/>
    </row>
    <row r="14" spans="1:23" ht="17.100000000000001" customHeight="1" x14ac:dyDescent="0.25">
      <c r="A14" s="76">
        <v>2</v>
      </c>
      <c r="B14" s="73">
        <v>42623</v>
      </c>
      <c r="C14" s="81">
        <v>1</v>
      </c>
      <c r="D14" s="80">
        <v>4</v>
      </c>
      <c r="E14" s="80">
        <v>1</v>
      </c>
      <c r="F14" s="81">
        <v>0</v>
      </c>
      <c r="G14" s="81">
        <v>5</v>
      </c>
      <c r="H14" s="81">
        <v>4</v>
      </c>
      <c r="I14" s="81">
        <v>100</v>
      </c>
      <c r="J14" s="81"/>
      <c r="K14" s="78"/>
      <c r="L14" s="79"/>
      <c r="M14" s="79"/>
      <c r="O14" s="77"/>
      <c r="P14" s="77"/>
      <c r="Q14" s="77"/>
      <c r="R14" s="77"/>
      <c r="T14" s="77"/>
      <c r="U14" s="77"/>
      <c r="V14" s="77"/>
      <c r="W14" s="77"/>
    </row>
    <row r="15" spans="1:23" ht="17.100000000000001" customHeight="1" x14ac:dyDescent="0.25">
      <c r="A15" s="76">
        <v>3</v>
      </c>
      <c r="B15" s="73">
        <v>42624</v>
      </c>
      <c r="C15" s="81">
        <v>2</v>
      </c>
      <c r="D15" s="80">
        <v>0</v>
      </c>
      <c r="E15" s="80">
        <v>2</v>
      </c>
      <c r="F15" s="81">
        <v>3</v>
      </c>
      <c r="G15" s="81">
        <v>0</v>
      </c>
      <c r="H15" s="81">
        <v>2</v>
      </c>
      <c r="I15" s="81">
        <v>100</v>
      </c>
      <c r="J15" s="81"/>
      <c r="K15" s="78"/>
      <c r="L15" s="79"/>
      <c r="M15" s="79"/>
      <c r="O15" s="77"/>
      <c r="P15" s="77"/>
      <c r="Q15" s="77"/>
      <c r="R15" s="77"/>
      <c r="T15" s="77"/>
      <c r="U15" s="77"/>
      <c r="V15" s="77"/>
      <c r="W15" s="77"/>
    </row>
    <row r="16" spans="1:23" ht="17.100000000000001" customHeight="1" x14ac:dyDescent="0.25">
      <c r="A16" s="76">
        <v>4</v>
      </c>
      <c r="B16" s="73">
        <v>42624</v>
      </c>
      <c r="C16" s="81">
        <v>1</v>
      </c>
      <c r="D16" s="80">
        <v>0</v>
      </c>
      <c r="E16" s="80">
        <v>4</v>
      </c>
      <c r="F16" s="81">
        <v>2</v>
      </c>
      <c r="G16" s="81">
        <v>0</v>
      </c>
      <c r="H16" s="81">
        <v>3</v>
      </c>
      <c r="I16" s="81">
        <v>100</v>
      </c>
      <c r="J16" s="81"/>
      <c r="K16" s="78"/>
      <c r="L16" s="79"/>
      <c r="M16" s="79"/>
      <c r="O16" s="77"/>
      <c r="P16" s="77"/>
      <c r="Q16" s="77"/>
      <c r="R16" s="77"/>
      <c r="T16" s="77"/>
      <c r="U16" s="77"/>
      <c r="V16" s="77"/>
      <c r="W16" s="77"/>
    </row>
    <row r="17" spans="1:23" ht="17.100000000000001" customHeight="1" x14ac:dyDescent="0.25">
      <c r="A17" s="76">
        <v>5</v>
      </c>
      <c r="B17" s="73">
        <v>42625</v>
      </c>
      <c r="C17" s="81">
        <v>5</v>
      </c>
      <c r="D17" s="80">
        <v>1</v>
      </c>
      <c r="E17" s="80">
        <v>1</v>
      </c>
      <c r="F17" s="81">
        <v>1</v>
      </c>
      <c r="G17" s="81">
        <v>2</v>
      </c>
      <c r="H17" s="81">
        <v>0</v>
      </c>
      <c r="I17" s="81">
        <v>100</v>
      </c>
      <c r="J17" s="81"/>
      <c r="K17" s="78"/>
      <c r="L17" s="79"/>
      <c r="M17" s="79"/>
      <c r="O17" s="77"/>
      <c r="P17" s="77"/>
      <c r="Q17" s="77"/>
      <c r="R17" s="77"/>
      <c r="T17" s="77"/>
      <c r="U17" s="77"/>
      <c r="V17" s="77"/>
      <c r="W17" s="77"/>
    </row>
    <row r="18" spans="1:23" ht="17.100000000000001" customHeight="1" x14ac:dyDescent="0.25">
      <c r="A18" s="76">
        <v>6</v>
      </c>
      <c r="B18" s="73">
        <v>42625</v>
      </c>
      <c r="C18" s="81">
        <v>3</v>
      </c>
      <c r="D18" s="80">
        <v>2</v>
      </c>
      <c r="E18" s="80">
        <v>7</v>
      </c>
      <c r="F18" s="81">
        <v>1</v>
      </c>
      <c r="G18" s="81">
        <v>3</v>
      </c>
      <c r="H18" s="81">
        <v>4</v>
      </c>
      <c r="I18" s="81">
        <v>100</v>
      </c>
      <c r="J18" s="81"/>
      <c r="K18" s="78"/>
      <c r="L18" s="79"/>
      <c r="M18" s="79"/>
      <c r="O18" s="77"/>
      <c r="P18" s="77"/>
      <c r="Q18" s="77"/>
      <c r="R18" s="77"/>
      <c r="T18" s="77"/>
      <c r="U18" s="77"/>
      <c r="V18" s="77"/>
      <c r="W18" s="77"/>
    </row>
    <row r="19" spans="1:23" ht="17.100000000000001" customHeight="1" x14ac:dyDescent="0.25">
      <c r="A19" s="76">
        <v>7</v>
      </c>
      <c r="B19" s="73">
        <v>42626</v>
      </c>
      <c r="C19" s="81">
        <v>3</v>
      </c>
      <c r="D19" s="80">
        <v>3</v>
      </c>
      <c r="E19" s="80">
        <v>1</v>
      </c>
      <c r="F19" s="81">
        <v>5</v>
      </c>
      <c r="G19" s="81">
        <v>1</v>
      </c>
      <c r="H19" s="81">
        <v>0</v>
      </c>
      <c r="I19" s="81">
        <v>100</v>
      </c>
      <c r="J19" s="81"/>
      <c r="K19" s="78"/>
      <c r="L19" s="79"/>
      <c r="M19" s="79"/>
      <c r="O19" s="77"/>
      <c r="P19" s="77"/>
      <c r="Q19" s="77"/>
      <c r="R19" s="77"/>
      <c r="T19" s="77"/>
      <c r="U19" s="77"/>
      <c r="V19" s="77"/>
      <c r="W19" s="77"/>
    </row>
    <row r="20" spans="1:23" ht="17.100000000000001" customHeight="1" x14ac:dyDescent="0.25">
      <c r="A20" s="76">
        <v>8</v>
      </c>
      <c r="B20" s="73">
        <v>42626</v>
      </c>
      <c r="C20" s="81">
        <v>2</v>
      </c>
      <c r="D20" s="80">
        <v>4</v>
      </c>
      <c r="E20" s="80">
        <v>7</v>
      </c>
      <c r="F20" s="81">
        <v>4</v>
      </c>
      <c r="G20" s="81">
        <v>1</v>
      </c>
      <c r="H20" s="81">
        <v>4</v>
      </c>
      <c r="I20" s="81">
        <v>100</v>
      </c>
      <c r="J20" s="81"/>
      <c r="K20" s="78"/>
      <c r="L20" s="79"/>
      <c r="M20" s="79"/>
      <c r="O20" s="77"/>
      <c r="P20" s="77"/>
      <c r="Q20" s="77"/>
      <c r="R20" s="77"/>
      <c r="T20" s="77"/>
      <c r="U20" s="77"/>
      <c r="V20" s="77"/>
      <c r="W20" s="77"/>
    </row>
    <row r="21" spans="1:23" ht="17.100000000000001" customHeight="1" x14ac:dyDescent="0.25">
      <c r="A21" s="142">
        <v>1</v>
      </c>
      <c r="B21" s="73" t="s">
        <v>317</v>
      </c>
      <c r="C21" s="80">
        <v>2</v>
      </c>
      <c r="D21" s="80">
        <v>5</v>
      </c>
      <c r="E21" s="80">
        <v>1</v>
      </c>
      <c r="F21" s="81"/>
      <c r="G21" s="81"/>
      <c r="H21" s="81"/>
      <c r="I21" s="81"/>
      <c r="J21" s="81"/>
      <c r="K21" s="78"/>
      <c r="L21" s="79">
        <v>20</v>
      </c>
      <c r="M21" s="79">
        <v>50</v>
      </c>
      <c r="O21" s="77"/>
      <c r="P21" s="77"/>
      <c r="Q21" s="77"/>
      <c r="R21" s="77"/>
      <c r="T21" s="77"/>
      <c r="U21" s="77"/>
      <c r="V21" s="77"/>
      <c r="W21" s="77"/>
    </row>
    <row r="22" spans="1:23" ht="17.100000000000001" customHeight="1" x14ac:dyDescent="0.25">
      <c r="A22" s="76">
        <v>2</v>
      </c>
      <c r="B22" s="73">
        <v>42653</v>
      </c>
      <c r="C22" s="80">
        <v>5</v>
      </c>
      <c r="D22" s="80">
        <v>4</v>
      </c>
      <c r="E22" s="80">
        <v>7</v>
      </c>
      <c r="F22" s="81"/>
      <c r="G22" s="81"/>
      <c r="H22" s="81"/>
      <c r="I22" s="81"/>
      <c r="J22" s="81"/>
      <c r="K22" s="78"/>
      <c r="L22" s="79">
        <v>20</v>
      </c>
      <c r="M22" s="79">
        <v>50</v>
      </c>
      <c r="O22" s="77"/>
      <c r="P22" s="77"/>
      <c r="Q22" s="77"/>
      <c r="R22" s="77"/>
      <c r="T22" s="77"/>
      <c r="U22" s="77"/>
      <c r="V22" s="77"/>
      <c r="W22" s="77"/>
    </row>
    <row r="23" spans="1:23" ht="17.100000000000001" customHeight="1" x14ac:dyDescent="0.25">
      <c r="A23" s="76">
        <v>3</v>
      </c>
      <c r="B23" s="73">
        <v>42683</v>
      </c>
      <c r="C23" s="80">
        <v>9</v>
      </c>
      <c r="D23" s="80">
        <v>6</v>
      </c>
      <c r="E23" s="80">
        <v>2</v>
      </c>
      <c r="F23" s="81"/>
      <c r="G23" s="81"/>
      <c r="H23" s="81"/>
      <c r="I23" s="81"/>
      <c r="J23" s="81"/>
      <c r="K23" s="78"/>
      <c r="L23" s="79">
        <v>20</v>
      </c>
      <c r="M23" s="79">
        <v>50</v>
      </c>
      <c r="O23" s="77"/>
      <c r="P23" s="77"/>
      <c r="Q23" s="77"/>
      <c r="R23" s="77"/>
      <c r="T23" s="77"/>
      <c r="U23" s="77"/>
      <c r="V23" s="77"/>
      <c r="W23" s="77"/>
    </row>
    <row r="24" spans="1:23" ht="17.100000000000001" customHeight="1" x14ac:dyDescent="0.25">
      <c r="A24" s="76">
        <v>4</v>
      </c>
      <c r="B24" s="73">
        <v>42713</v>
      </c>
      <c r="C24" s="80">
        <v>0</v>
      </c>
      <c r="D24" s="80">
        <v>7</v>
      </c>
      <c r="E24" s="80">
        <v>4</v>
      </c>
      <c r="F24" s="81"/>
      <c r="G24" s="81"/>
      <c r="H24" s="81"/>
      <c r="I24" s="81"/>
      <c r="J24" s="81"/>
      <c r="K24" s="78"/>
      <c r="L24" s="79">
        <v>20</v>
      </c>
      <c r="M24" s="79">
        <v>50</v>
      </c>
      <c r="O24" s="77"/>
      <c r="P24" s="77"/>
      <c r="Q24" s="77"/>
      <c r="R24" s="77"/>
      <c r="T24" s="77"/>
      <c r="U24" s="77"/>
      <c r="V24" s="77"/>
      <c r="W24" s="77"/>
    </row>
    <row r="25" spans="1:23" ht="17.100000000000001" customHeight="1" x14ac:dyDescent="0.25">
      <c r="A25" s="76">
        <v>5</v>
      </c>
      <c r="B25" s="73">
        <v>42720</v>
      </c>
      <c r="C25" s="80">
        <v>1</v>
      </c>
      <c r="D25" s="80">
        <v>4</v>
      </c>
      <c r="E25" s="80">
        <v>2</v>
      </c>
      <c r="F25" s="81"/>
      <c r="G25" s="81"/>
      <c r="H25" s="81"/>
      <c r="I25" s="81"/>
      <c r="J25" s="81"/>
      <c r="K25" s="78"/>
      <c r="L25" s="79">
        <v>20</v>
      </c>
      <c r="M25" s="79">
        <v>50</v>
      </c>
      <c r="O25" s="77"/>
      <c r="P25" s="77"/>
      <c r="Q25" s="77"/>
      <c r="R25" s="77"/>
      <c r="T25" s="77"/>
      <c r="U25" s="77"/>
      <c r="V25" s="77"/>
      <c r="W25" s="77"/>
    </row>
    <row r="26" spans="1:23" ht="17.100000000000001" customHeight="1" x14ac:dyDescent="0.25">
      <c r="A26" s="142">
        <v>1</v>
      </c>
      <c r="B26" s="73">
        <v>42743</v>
      </c>
      <c r="C26" s="80">
        <v>2</v>
      </c>
      <c r="D26" s="80">
        <v>1</v>
      </c>
      <c r="E26" s="80">
        <v>4</v>
      </c>
      <c r="F26" s="81"/>
      <c r="G26" s="81"/>
      <c r="H26" s="81"/>
      <c r="I26" s="81"/>
      <c r="J26" s="81">
        <v>120</v>
      </c>
      <c r="K26" s="78"/>
      <c r="L26" s="79">
        <v>20</v>
      </c>
      <c r="M26" s="79">
        <v>50</v>
      </c>
      <c r="O26" s="77">
        <v>2</v>
      </c>
      <c r="P26" s="77">
        <v>1</v>
      </c>
      <c r="Q26" s="77">
        <v>4</v>
      </c>
      <c r="R26" s="77"/>
      <c r="T26" s="77">
        <v>2</v>
      </c>
      <c r="U26" s="77">
        <v>5</v>
      </c>
      <c r="V26" s="77">
        <v>1</v>
      </c>
      <c r="W26" s="77"/>
    </row>
    <row r="27" spans="1:23" ht="17.100000000000001" customHeight="1" x14ac:dyDescent="0.25">
      <c r="A27" s="12">
        <f>'Preparation room 2 (11069)'!A27</f>
        <v>2</v>
      </c>
      <c r="B27" s="73">
        <f>'Preparation room 2 (11069)'!B27</f>
        <v>43537</v>
      </c>
      <c r="C27" s="32">
        <f t="shared" ref="C27:C40" si="0">IF(O27=0, "&lt; 1", O27)</f>
        <v>10</v>
      </c>
      <c r="D27" s="32">
        <f t="shared" ref="D27:E40" si="1">IF(P27=0, "&lt; 1", P27)</f>
        <v>6</v>
      </c>
      <c r="E27" s="32">
        <f t="shared" si="1"/>
        <v>7</v>
      </c>
      <c r="F27" s="81"/>
      <c r="G27" s="81"/>
      <c r="H27" s="81"/>
      <c r="I27" s="81"/>
      <c r="J27" s="60"/>
      <c r="K27" s="25"/>
      <c r="L27" s="26">
        <f t="shared" ref="L27:L39" si="2">$C$9</f>
        <v>20</v>
      </c>
      <c r="M27" s="26">
        <f t="shared" ref="M27:M39" si="3">$J$9</f>
        <v>50</v>
      </c>
      <c r="O27" s="19">
        <v>10</v>
      </c>
      <c r="P27" s="19">
        <v>6</v>
      </c>
      <c r="Q27" s="19">
        <v>7</v>
      </c>
      <c r="R27" s="19"/>
      <c r="T27" s="19">
        <v>5</v>
      </c>
      <c r="U27" s="19">
        <v>4</v>
      </c>
      <c r="V27" s="19">
        <v>7</v>
      </c>
      <c r="W27" s="19"/>
    </row>
    <row r="28" spans="1:23" ht="17.100000000000001" customHeight="1" x14ac:dyDescent="0.25">
      <c r="A28" s="12">
        <f>'Preparation room 2 (11069)'!A28</f>
        <v>3</v>
      </c>
      <c r="B28" s="73">
        <f>'Preparation room 2 (11069)'!B28</f>
        <v>43565</v>
      </c>
      <c r="C28" s="32">
        <f t="shared" si="0"/>
        <v>2</v>
      </c>
      <c r="D28" s="32">
        <f t="shared" si="1"/>
        <v>1</v>
      </c>
      <c r="E28" s="32">
        <f t="shared" si="1"/>
        <v>5</v>
      </c>
      <c r="F28" s="81"/>
      <c r="G28" s="81"/>
      <c r="H28" s="81"/>
      <c r="I28" s="81"/>
      <c r="J28" s="60"/>
      <c r="K28" s="25"/>
      <c r="L28" s="26">
        <f t="shared" si="2"/>
        <v>20</v>
      </c>
      <c r="M28" s="26">
        <f t="shared" si="3"/>
        <v>50</v>
      </c>
      <c r="O28" s="19">
        <v>2</v>
      </c>
      <c r="P28" s="19">
        <v>1</v>
      </c>
      <c r="Q28" s="19">
        <v>5</v>
      </c>
      <c r="R28" s="19"/>
      <c r="T28" s="19">
        <v>9</v>
      </c>
      <c r="U28" s="19">
        <v>6</v>
      </c>
      <c r="V28" s="19">
        <v>2</v>
      </c>
      <c r="W28" s="19"/>
    </row>
    <row r="29" spans="1:23" ht="17.100000000000001" customHeight="1" x14ac:dyDescent="0.25">
      <c r="A29" s="12">
        <f>'Preparation room 2 (11069)'!A29</f>
        <v>4</v>
      </c>
      <c r="B29" s="73">
        <f>'Preparation room 2 (11069)'!B29</f>
        <v>42812</v>
      </c>
      <c r="C29" s="32">
        <f t="shared" ref="C29:C33" si="4">IF(O29=0, "&lt; 1", O29)</f>
        <v>7</v>
      </c>
      <c r="D29" s="32">
        <f t="shared" ref="D29:D33" si="5">IF(P29=0, "&lt; 1", P29)</f>
        <v>3</v>
      </c>
      <c r="E29" s="32">
        <f t="shared" ref="E29:E33" si="6">IF(Q29=0, "&lt; 1", Q29)</f>
        <v>6</v>
      </c>
      <c r="F29" s="81"/>
      <c r="G29" s="81"/>
      <c r="H29" s="81"/>
      <c r="I29" s="81"/>
      <c r="J29" s="60"/>
      <c r="K29" s="25"/>
      <c r="L29" s="26">
        <f t="shared" si="2"/>
        <v>20</v>
      </c>
      <c r="M29" s="26">
        <f t="shared" si="3"/>
        <v>50</v>
      </c>
      <c r="O29" s="19">
        <v>7</v>
      </c>
      <c r="P29" s="19">
        <v>3</v>
      </c>
      <c r="Q29" s="19">
        <v>6</v>
      </c>
      <c r="R29" s="19"/>
      <c r="T29" s="19">
        <v>0</v>
      </c>
      <c r="U29" s="19">
        <v>7</v>
      </c>
      <c r="V29" s="19">
        <v>4</v>
      </c>
      <c r="W29" s="19"/>
    </row>
    <row r="30" spans="1:23" ht="17.100000000000001" customHeight="1" x14ac:dyDescent="0.25">
      <c r="A30" s="12">
        <f>'Preparation room 2 (11069)'!A30</f>
        <v>5</v>
      </c>
      <c r="B30" s="73">
        <f>'Preparation room 2 (11069)'!B30</f>
        <v>42832</v>
      </c>
      <c r="C30" s="32">
        <f t="shared" si="4"/>
        <v>5</v>
      </c>
      <c r="D30" s="32">
        <f t="shared" si="5"/>
        <v>1</v>
      </c>
      <c r="E30" s="32">
        <f t="shared" si="6"/>
        <v>1</v>
      </c>
      <c r="F30" s="81"/>
      <c r="G30" s="81"/>
      <c r="H30" s="81"/>
      <c r="I30" s="81"/>
      <c r="J30" s="60"/>
      <c r="K30" s="25"/>
      <c r="L30" s="26">
        <f t="shared" si="2"/>
        <v>20</v>
      </c>
      <c r="M30" s="26">
        <f t="shared" si="3"/>
        <v>50</v>
      </c>
      <c r="O30" s="19">
        <v>5</v>
      </c>
      <c r="P30" s="19">
        <v>1</v>
      </c>
      <c r="Q30" s="19">
        <v>1</v>
      </c>
      <c r="R30" s="19"/>
      <c r="T30" s="19">
        <v>1</v>
      </c>
      <c r="U30" s="19">
        <v>4</v>
      </c>
      <c r="V30" s="19">
        <v>2</v>
      </c>
      <c r="W30" s="19"/>
    </row>
    <row r="31" spans="1:23" ht="17.100000000000001" customHeight="1" x14ac:dyDescent="0.25">
      <c r="A31" s="12" t="e">
        <f>'Preparation room 2 (11069)'!A31</f>
        <v>#REF!</v>
      </c>
      <c r="B31" s="73">
        <f>'Preparation room 2 (11069)'!B31</f>
        <v>43622</v>
      </c>
      <c r="C31" s="32">
        <f t="shared" si="4"/>
        <v>1</v>
      </c>
      <c r="D31" s="32">
        <f t="shared" si="5"/>
        <v>5</v>
      </c>
      <c r="E31" s="32">
        <f t="shared" si="6"/>
        <v>3</v>
      </c>
      <c r="F31" s="81"/>
      <c r="G31" s="81"/>
      <c r="H31" s="81"/>
      <c r="I31" s="81"/>
      <c r="J31" s="60"/>
      <c r="K31" s="25"/>
      <c r="L31" s="26">
        <f t="shared" si="2"/>
        <v>20</v>
      </c>
      <c r="M31" s="26">
        <f t="shared" si="3"/>
        <v>50</v>
      </c>
      <c r="O31" s="19">
        <v>1</v>
      </c>
      <c r="P31" s="19">
        <v>5</v>
      </c>
      <c r="Q31" s="19">
        <v>3</v>
      </c>
      <c r="R31" s="19"/>
      <c r="T31" s="19"/>
      <c r="U31" s="19"/>
      <c r="V31" s="19"/>
      <c r="W31" s="19"/>
    </row>
    <row r="32" spans="1:23" ht="17.100000000000001" customHeight="1" x14ac:dyDescent="0.25">
      <c r="A32" s="12">
        <f>'Preparation room 2 (11069)'!A32</f>
        <v>7</v>
      </c>
      <c r="B32" s="73" t="e">
        <f>'Preparation room 2 (11069)'!B32</f>
        <v>#REF!</v>
      </c>
      <c r="C32" s="32">
        <f t="shared" si="4"/>
        <v>5</v>
      </c>
      <c r="D32" s="32">
        <f t="shared" si="5"/>
        <v>5</v>
      </c>
      <c r="E32" s="32">
        <f t="shared" si="6"/>
        <v>1</v>
      </c>
      <c r="F32" s="81"/>
      <c r="G32" s="81"/>
      <c r="H32" s="81"/>
      <c r="I32" s="81"/>
      <c r="J32" s="60"/>
      <c r="K32" s="25"/>
      <c r="L32" s="26">
        <f t="shared" si="2"/>
        <v>20</v>
      </c>
      <c r="M32" s="26">
        <f t="shared" si="3"/>
        <v>50</v>
      </c>
      <c r="O32" s="19">
        <v>5</v>
      </c>
      <c r="P32" s="19">
        <v>5</v>
      </c>
      <c r="Q32" s="19">
        <v>1</v>
      </c>
      <c r="R32" s="19"/>
      <c r="T32" s="19"/>
      <c r="U32" s="19"/>
      <c r="V32" s="19"/>
      <c r="W32" s="19"/>
    </row>
    <row r="33" spans="1:23" ht="17.100000000000001" customHeight="1" x14ac:dyDescent="0.25">
      <c r="A33" s="12">
        <f>'Preparation room 2 (11069)'!A33</f>
        <v>8</v>
      </c>
      <c r="B33" s="73">
        <f>'Preparation room 2 (11069)'!B33</f>
        <v>42905</v>
      </c>
      <c r="C33" s="32">
        <f t="shared" si="4"/>
        <v>5</v>
      </c>
      <c r="D33" s="32">
        <f t="shared" si="5"/>
        <v>1</v>
      </c>
      <c r="E33" s="32">
        <f t="shared" si="6"/>
        <v>1</v>
      </c>
      <c r="F33" s="81"/>
      <c r="G33" s="81"/>
      <c r="H33" s="81"/>
      <c r="I33" s="81"/>
      <c r="J33" s="60"/>
      <c r="K33" s="25"/>
      <c r="L33" s="26">
        <f t="shared" si="2"/>
        <v>20</v>
      </c>
      <c r="M33" s="26">
        <f t="shared" si="3"/>
        <v>50</v>
      </c>
      <c r="O33" s="19">
        <v>5</v>
      </c>
      <c r="P33" s="19">
        <v>1</v>
      </c>
      <c r="Q33" s="19">
        <v>1</v>
      </c>
      <c r="R33" s="19"/>
      <c r="T33" s="19"/>
      <c r="U33" s="19"/>
      <c r="V33" s="19"/>
      <c r="W33" s="19"/>
    </row>
    <row r="34" spans="1:23" ht="17.100000000000001" customHeight="1" x14ac:dyDescent="0.25">
      <c r="A34" s="12">
        <f>'Preparation room 2 (11069)'!A34</f>
        <v>9</v>
      </c>
      <c r="B34" s="73">
        <f>'Preparation room 2 (11069)'!B34</f>
        <v>43678</v>
      </c>
      <c r="C34" s="32">
        <v>0</v>
      </c>
      <c r="D34" s="32">
        <v>0</v>
      </c>
      <c r="E34" s="32">
        <v>0</v>
      </c>
      <c r="F34" s="81"/>
      <c r="G34" s="81"/>
      <c r="H34" s="81"/>
      <c r="I34" s="81"/>
      <c r="J34" s="60"/>
      <c r="K34" s="25"/>
      <c r="L34" s="26">
        <f t="shared" si="2"/>
        <v>20</v>
      </c>
      <c r="M34" s="26">
        <f t="shared" si="3"/>
        <v>50</v>
      </c>
      <c r="O34" s="19">
        <v>0</v>
      </c>
      <c r="P34" s="19">
        <v>0</v>
      </c>
      <c r="Q34" s="19">
        <v>0</v>
      </c>
      <c r="R34" s="19"/>
      <c r="T34" s="19"/>
      <c r="U34" s="19"/>
      <c r="V34" s="19"/>
      <c r="W34" s="19"/>
    </row>
    <row r="35" spans="1:23" ht="17.100000000000001" customHeight="1" x14ac:dyDescent="0.25">
      <c r="A35" s="12" t="e">
        <f>'Preparation room 2 (11069)'!A35</f>
        <v>#REF!</v>
      </c>
      <c r="B35" s="73">
        <v>42988</v>
      </c>
      <c r="C35" s="32">
        <v>7</v>
      </c>
      <c r="D35" s="32">
        <v>5</v>
      </c>
      <c r="E35" s="32">
        <v>10</v>
      </c>
      <c r="F35" s="81"/>
      <c r="G35" s="81"/>
      <c r="H35" s="81"/>
      <c r="I35" s="81"/>
      <c r="J35" s="60"/>
      <c r="K35" s="25"/>
      <c r="L35" s="26">
        <f t="shared" si="2"/>
        <v>20</v>
      </c>
      <c r="M35" s="26">
        <f t="shared" si="3"/>
        <v>50</v>
      </c>
      <c r="O35" s="19"/>
      <c r="P35" s="19"/>
      <c r="Q35" s="19"/>
      <c r="R35" s="19"/>
      <c r="T35" s="19"/>
      <c r="U35" s="19"/>
      <c r="V35" s="19"/>
      <c r="W35" s="19"/>
    </row>
    <row r="36" spans="1:23" ht="17.100000000000001" customHeight="1" x14ac:dyDescent="0.25">
      <c r="A36" s="12" t="e">
        <f>'Preparation room 2 (11069)'!A36</f>
        <v>#REF!</v>
      </c>
      <c r="B36" s="73">
        <v>43017</v>
      </c>
      <c r="C36" s="32">
        <v>0</v>
      </c>
      <c r="D36" s="32">
        <v>1</v>
      </c>
      <c r="E36" s="32">
        <v>1</v>
      </c>
      <c r="F36" s="81"/>
      <c r="G36" s="81"/>
      <c r="H36" s="81"/>
      <c r="I36" s="81"/>
      <c r="J36" s="60"/>
      <c r="K36" s="25"/>
      <c r="L36" s="26">
        <f t="shared" si="2"/>
        <v>20</v>
      </c>
      <c r="M36" s="26">
        <f t="shared" si="3"/>
        <v>50</v>
      </c>
      <c r="O36" s="19"/>
      <c r="P36" s="19"/>
      <c r="Q36" s="19"/>
      <c r="R36" s="19"/>
      <c r="T36" s="19"/>
      <c r="U36" s="19"/>
      <c r="V36" s="19"/>
      <c r="W36" s="19"/>
    </row>
    <row r="37" spans="1:23" ht="17.100000000000001" customHeight="1" x14ac:dyDescent="0.25">
      <c r="A37" s="12" t="e">
        <f>'Preparation room 2 (11069)'!A37</f>
        <v>#REF!</v>
      </c>
      <c r="B37" s="73">
        <v>43045</v>
      </c>
      <c r="C37" s="32">
        <v>12</v>
      </c>
      <c r="D37" s="32">
        <v>3</v>
      </c>
      <c r="E37" s="32">
        <v>16</v>
      </c>
      <c r="F37" s="81"/>
      <c r="G37" s="81"/>
      <c r="H37" s="81"/>
      <c r="I37" s="81"/>
      <c r="J37" s="60"/>
      <c r="K37" s="25"/>
      <c r="L37" s="26">
        <f t="shared" si="2"/>
        <v>20</v>
      </c>
      <c r="M37" s="26">
        <f t="shared" si="3"/>
        <v>50</v>
      </c>
      <c r="O37" s="19"/>
      <c r="P37" s="19"/>
      <c r="Q37" s="19"/>
      <c r="R37" s="19"/>
      <c r="T37" s="19"/>
      <c r="U37" s="19"/>
      <c r="V37" s="19"/>
      <c r="W37" s="19"/>
    </row>
    <row r="38" spans="1:23" ht="17.100000000000001" customHeight="1" x14ac:dyDescent="0.25">
      <c r="A38" s="12">
        <v>13</v>
      </c>
      <c r="B38" s="73">
        <v>43073</v>
      </c>
      <c r="C38" s="83">
        <v>3</v>
      </c>
      <c r="D38" s="83">
        <v>2</v>
      </c>
      <c r="E38" s="83">
        <v>6</v>
      </c>
      <c r="F38" s="148"/>
      <c r="G38" s="148"/>
      <c r="H38" s="148"/>
      <c r="I38" s="148"/>
      <c r="J38" s="60"/>
      <c r="K38" s="25"/>
      <c r="L38" s="79">
        <f t="shared" si="2"/>
        <v>20</v>
      </c>
      <c r="M38" s="79">
        <f t="shared" si="3"/>
        <v>50</v>
      </c>
      <c r="O38" s="19"/>
      <c r="P38" s="19"/>
      <c r="Q38" s="19"/>
      <c r="R38" s="19"/>
      <c r="T38" s="19"/>
      <c r="U38" s="19"/>
      <c r="V38" s="19"/>
      <c r="W38" s="19"/>
    </row>
    <row r="39" spans="1:23" ht="17.100000000000001" customHeight="1" x14ac:dyDescent="0.25">
      <c r="A39" s="12"/>
      <c r="B39" s="73">
        <v>43080</v>
      </c>
      <c r="C39" s="80">
        <v>3</v>
      </c>
      <c r="D39" s="80">
        <v>2</v>
      </c>
      <c r="E39" s="80">
        <v>2</v>
      </c>
      <c r="F39" s="81"/>
      <c r="G39" s="81"/>
      <c r="H39" s="81"/>
      <c r="I39" s="81"/>
      <c r="J39" s="60"/>
      <c r="K39" s="25"/>
      <c r="L39" s="79">
        <f t="shared" si="2"/>
        <v>20</v>
      </c>
      <c r="M39" s="79">
        <f t="shared" si="3"/>
        <v>50</v>
      </c>
      <c r="O39" s="19"/>
      <c r="P39" s="19"/>
      <c r="Q39" s="19"/>
      <c r="R39" s="19"/>
      <c r="T39" s="19"/>
      <c r="U39" s="19"/>
      <c r="V39" s="19"/>
      <c r="W39" s="19"/>
    </row>
    <row r="40" spans="1:23" ht="17.100000000000001" customHeight="1" x14ac:dyDescent="0.25">
      <c r="A40" s="12" t="s">
        <v>11</v>
      </c>
      <c r="B40" s="33"/>
      <c r="C40" s="32">
        <f t="shared" si="0"/>
        <v>5</v>
      </c>
      <c r="D40" s="32">
        <f t="shared" si="1"/>
        <v>3</v>
      </c>
      <c r="E40" s="32">
        <f t="shared" si="1"/>
        <v>4</v>
      </c>
      <c r="F40" s="81"/>
      <c r="G40" s="81"/>
      <c r="H40" s="81"/>
      <c r="I40" s="81"/>
      <c r="J40" s="60"/>
      <c r="K40" s="27"/>
      <c r="L40" s="26"/>
      <c r="M40" s="26"/>
      <c r="O40" s="12">
        <f>ROUNDUP(AVERAGE(O13:O39), 0)</f>
        <v>5</v>
      </c>
      <c r="P40" s="12">
        <f>ROUNDUP(AVERAGE(P13:P39), 0)</f>
        <v>3</v>
      </c>
      <c r="Q40" s="12">
        <f>ROUNDUP(AVERAGE(Q13:Q39), 0)</f>
        <v>4</v>
      </c>
      <c r="R40" s="12"/>
      <c r="S40" s="19"/>
      <c r="T40" s="12">
        <f>ROUNDUP(AVERAGE(T13:T39), 0)</f>
        <v>4</v>
      </c>
      <c r="U40" s="12">
        <f>ROUNDUP(AVERAGE(U13:U39), 0)</f>
        <v>6</v>
      </c>
      <c r="V40" s="12">
        <f>ROUNDUP(AVERAGE(V13:V39), 0)</f>
        <v>4</v>
      </c>
      <c r="W40" s="12"/>
    </row>
    <row r="41" spans="1:23" ht="17.100000000000001" customHeight="1" x14ac:dyDescent="0.25">
      <c r="A41" s="12" t="s">
        <v>12</v>
      </c>
      <c r="B41" s="34"/>
      <c r="C41" s="32">
        <f>MIN(C13:C39)</f>
        <v>0</v>
      </c>
      <c r="D41" s="80">
        <f>MIN(D13:D39)</f>
        <v>0</v>
      </c>
      <c r="E41" s="80">
        <f>MIN(E13:E39)</f>
        <v>0</v>
      </c>
      <c r="F41" s="81"/>
      <c r="G41" s="81"/>
      <c r="H41" s="81"/>
      <c r="I41" s="81"/>
      <c r="J41" s="60"/>
      <c r="K41" s="25"/>
      <c r="L41" s="26"/>
      <c r="M41" s="26"/>
      <c r="O41" s="12">
        <f>MIN(O13:O39)</f>
        <v>0</v>
      </c>
      <c r="P41" s="12">
        <f>MIN(P13:P39)</f>
        <v>0</v>
      </c>
      <c r="Q41" s="12">
        <f>MIN(Q13:Q39)</f>
        <v>0</v>
      </c>
      <c r="R41" s="12"/>
      <c r="S41" s="19"/>
      <c r="T41" s="12">
        <f>MIN(T13:T39)</f>
        <v>0</v>
      </c>
      <c r="U41" s="12">
        <f>MIN(U13:U39)</f>
        <v>4</v>
      </c>
      <c r="V41" s="12">
        <f>MIN(V13:V39)</f>
        <v>1</v>
      </c>
      <c r="W41" s="12"/>
    </row>
    <row r="42" spans="1:23" ht="17.100000000000001" customHeight="1" x14ac:dyDescent="0.25">
      <c r="A42" s="12" t="s">
        <v>13</v>
      </c>
      <c r="B42" s="34"/>
      <c r="C42" s="32">
        <f>MAX(C13:C39)</f>
        <v>12</v>
      </c>
      <c r="D42" s="80">
        <f>MAX(D13:D39)</f>
        <v>7</v>
      </c>
      <c r="E42" s="80">
        <f>MAX(E13:E39)</f>
        <v>16</v>
      </c>
      <c r="F42" s="81"/>
      <c r="G42" s="81"/>
      <c r="H42" s="81"/>
      <c r="I42" s="81"/>
      <c r="J42" s="60"/>
      <c r="K42" s="25"/>
      <c r="L42" s="26"/>
      <c r="M42" s="26"/>
      <c r="O42" s="12">
        <f>MAX(O13:O39)</f>
        <v>10</v>
      </c>
      <c r="P42" s="12">
        <f>MAX(P13:P39)</f>
        <v>6</v>
      </c>
      <c r="Q42" s="12">
        <f>MAX(Q13:Q39)</f>
        <v>7</v>
      </c>
      <c r="R42" s="12"/>
      <c r="S42" s="19"/>
      <c r="T42" s="12">
        <f>MAX(T13:T39)</f>
        <v>9</v>
      </c>
      <c r="U42" s="12">
        <f>MAX(U13:U39)</f>
        <v>7</v>
      </c>
      <c r="V42" s="12">
        <f>MAX(V13:V39)</f>
        <v>7</v>
      </c>
      <c r="W42" s="12"/>
    </row>
    <row r="43" spans="1:23" ht="17.100000000000001" customHeight="1" x14ac:dyDescent="0.25">
      <c r="A43" s="12" t="s">
        <v>14</v>
      </c>
      <c r="B43" s="34"/>
      <c r="C43" s="35">
        <f>O43</f>
        <v>3.1797973380564852</v>
      </c>
      <c r="D43" s="35">
        <f t="shared" ref="D43:E44" si="7">P43</f>
        <v>2.2422706745122851</v>
      </c>
      <c r="E43" s="35">
        <f t="shared" si="7"/>
        <v>2.5221243250702594</v>
      </c>
      <c r="F43" s="61"/>
      <c r="G43" s="61"/>
      <c r="H43" s="61"/>
      <c r="I43" s="61"/>
      <c r="J43" s="61"/>
      <c r="K43" s="25"/>
      <c r="L43" s="26"/>
      <c r="M43" s="26"/>
      <c r="O43" s="13">
        <f>STDEV(O13:O39)</f>
        <v>3.1797973380564852</v>
      </c>
      <c r="P43" s="13">
        <f>STDEV(P13:P39)</f>
        <v>2.2422706745122851</v>
      </c>
      <c r="Q43" s="13">
        <f>STDEV(Q13:Q39)</f>
        <v>2.5221243250702594</v>
      </c>
      <c r="R43" s="13"/>
      <c r="S43" s="19"/>
      <c r="T43" s="13">
        <f>STDEV(T13:T39)</f>
        <v>3.646916505762094</v>
      </c>
      <c r="U43" s="13">
        <f>STDEV(U13:U39)</f>
        <v>1.3038404810405309</v>
      </c>
      <c r="V43" s="13">
        <f>STDEV(V13:V39)</f>
        <v>2.3874672772626644</v>
      </c>
      <c r="W43" s="13"/>
    </row>
    <row r="44" spans="1:23" ht="17.100000000000001" customHeight="1" x14ac:dyDescent="0.25">
      <c r="A44" s="12" t="s">
        <v>15</v>
      </c>
      <c r="B44" s="34"/>
      <c r="C44" s="35">
        <f>O44</f>
        <v>63.59594676112971</v>
      </c>
      <c r="D44" s="35">
        <f t="shared" si="7"/>
        <v>74.742355817076174</v>
      </c>
      <c r="E44" s="35">
        <f t="shared" si="7"/>
        <v>63.053108126756484</v>
      </c>
      <c r="F44" s="61"/>
      <c r="G44" s="61"/>
      <c r="H44" s="61"/>
      <c r="I44" s="61"/>
      <c r="J44" s="61"/>
      <c r="K44" s="25"/>
      <c r="L44" s="26"/>
      <c r="M44" s="26"/>
      <c r="O44" s="13">
        <f>IF(O40=0, "NA", O43*100/O40)</f>
        <v>63.59594676112971</v>
      </c>
      <c r="P44" s="13">
        <f>IF(P40=0, "NA", P43*100/P40)</f>
        <v>74.742355817076174</v>
      </c>
      <c r="Q44" s="13">
        <f>IF(Q40=0, "NA", Q43*100/Q40)</f>
        <v>63.053108126756484</v>
      </c>
      <c r="R44" s="13"/>
      <c r="S44" s="19"/>
      <c r="T44" s="13">
        <f>IF(T40=0, "NA", T43*100/T40)</f>
        <v>91.172912644052346</v>
      </c>
      <c r="U44" s="13">
        <f>IF(U40=0, "NA", U43*100/U40)</f>
        <v>21.730674684008846</v>
      </c>
      <c r="V44" s="13">
        <f>IF(V40=0, "NA", V43*100/V40)</f>
        <v>59.686681931566611</v>
      </c>
      <c r="W44" s="13"/>
    </row>
    <row r="45" spans="1:23" ht="17.100000000000001" customHeight="1" x14ac:dyDescent="0.25">
      <c r="A45" s="196" t="s">
        <v>229</v>
      </c>
      <c r="B45" s="196"/>
      <c r="C45" s="196"/>
      <c r="D45" s="196"/>
      <c r="E45" s="3"/>
      <c r="F45" s="3"/>
      <c r="G45" s="3"/>
      <c r="H45" s="3"/>
      <c r="I45" s="3"/>
      <c r="J45" s="62"/>
      <c r="K45" s="25"/>
      <c r="L45" s="26"/>
      <c r="M45" s="26"/>
      <c r="O45" s="19"/>
      <c r="P45" s="19"/>
      <c r="Q45" s="19"/>
      <c r="R45" s="19"/>
      <c r="S45" s="19"/>
    </row>
    <row r="46" spans="1:23" ht="17.100000000000001" customHeight="1" x14ac:dyDescent="0.25">
      <c r="A46" s="197" t="s">
        <v>230</v>
      </c>
      <c r="B46" s="197"/>
      <c r="C46" s="197"/>
      <c r="D46" s="197"/>
      <c r="E46" s="3"/>
      <c r="F46" s="3"/>
      <c r="G46" s="3"/>
      <c r="H46" s="3"/>
      <c r="I46" s="3"/>
      <c r="J46" s="62"/>
      <c r="K46" s="25"/>
      <c r="L46" s="26"/>
      <c r="M46" s="26"/>
      <c r="O46" s="19"/>
      <c r="P46" s="19"/>
      <c r="Q46" s="19"/>
      <c r="R46" s="19"/>
      <c r="S46" s="19"/>
    </row>
    <row r="47" spans="1:23" ht="17.100000000000001" customHeight="1" x14ac:dyDescent="0.25">
      <c r="A47" s="12" t="s">
        <v>11</v>
      </c>
      <c r="B47" s="34"/>
      <c r="C47" s="32">
        <f>IF(T40=0, "&lt; 1", T40)</f>
        <v>4</v>
      </c>
      <c r="D47" s="32">
        <f>IF(U40=0, "&lt; 1", U40)</f>
        <v>6</v>
      </c>
      <c r="E47" s="32">
        <f>IF(V40=0, "&lt; 1", V40)</f>
        <v>4</v>
      </c>
      <c r="F47" s="81"/>
      <c r="G47" s="81"/>
      <c r="H47" s="81"/>
      <c r="I47" s="81"/>
      <c r="J47" s="60"/>
      <c r="K47" s="25"/>
      <c r="L47" s="26"/>
      <c r="M47" s="26"/>
      <c r="O47" s="19"/>
      <c r="P47" s="19"/>
      <c r="Q47" s="19"/>
      <c r="R47" s="19"/>
      <c r="S47" s="19"/>
    </row>
    <row r="48" spans="1:23" ht="17.100000000000001" customHeight="1" x14ac:dyDescent="0.25">
      <c r="A48" s="12" t="s">
        <v>12</v>
      </c>
      <c r="B48" s="34"/>
      <c r="C48" s="32" t="str">
        <f t="shared" ref="C48:E48" si="8">IF(T41=0, "&lt; 1", T41)</f>
        <v>&lt; 1</v>
      </c>
      <c r="D48" s="32">
        <f t="shared" si="8"/>
        <v>4</v>
      </c>
      <c r="E48" s="32">
        <f t="shared" si="8"/>
        <v>1</v>
      </c>
      <c r="F48" s="81"/>
      <c r="G48" s="81"/>
      <c r="H48" s="81"/>
      <c r="I48" s="81"/>
      <c r="J48" s="60"/>
      <c r="K48" s="25"/>
      <c r="L48" s="26"/>
      <c r="M48" s="26"/>
      <c r="O48" s="19"/>
      <c r="P48" s="19"/>
      <c r="Q48" s="19"/>
      <c r="R48" s="19"/>
    </row>
    <row r="49" spans="1:38" ht="17.100000000000001" customHeight="1" x14ac:dyDescent="0.25">
      <c r="A49" s="12" t="s">
        <v>13</v>
      </c>
      <c r="B49" s="34"/>
      <c r="C49" s="32">
        <f t="shared" ref="C49:E49" si="9">IF(T42=0, "&lt; 1", T42)</f>
        <v>9</v>
      </c>
      <c r="D49" s="32">
        <f t="shared" si="9"/>
        <v>7</v>
      </c>
      <c r="E49" s="32">
        <f t="shared" si="9"/>
        <v>7</v>
      </c>
      <c r="F49" s="81"/>
      <c r="G49" s="81"/>
      <c r="H49" s="81"/>
      <c r="I49" s="81"/>
      <c r="J49" s="60"/>
      <c r="K49" s="25"/>
      <c r="L49" s="26"/>
      <c r="M49" s="26"/>
      <c r="O49" t="s">
        <v>69</v>
      </c>
      <c r="P49"/>
      <c r="Q49"/>
      <c r="R49" s="19"/>
      <c r="S49" t="s">
        <v>69</v>
      </c>
      <c r="T49"/>
      <c r="U49"/>
      <c r="W49" t="s">
        <v>69</v>
      </c>
      <c r="X49"/>
      <c r="Y49"/>
      <c r="AA49" t="s">
        <v>69</v>
      </c>
      <c r="AB49"/>
      <c r="AC49"/>
      <c r="AJ49"/>
      <c r="AK49"/>
      <c r="AL49"/>
    </row>
    <row r="50" spans="1:38" ht="17.100000000000001" customHeight="1" thickBot="1" x14ac:dyDescent="0.3">
      <c r="A50" s="12" t="s">
        <v>14</v>
      </c>
      <c r="B50" s="34"/>
      <c r="C50" s="35">
        <f t="shared" ref="C50:E51" si="10">T43</f>
        <v>3.646916505762094</v>
      </c>
      <c r="D50" s="35">
        <f t="shared" si="10"/>
        <v>1.3038404810405309</v>
      </c>
      <c r="E50" s="35">
        <f t="shared" si="10"/>
        <v>2.3874672772626644</v>
      </c>
      <c r="F50" s="61"/>
      <c r="G50" s="61"/>
      <c r="H50" s="61"/>
      <c r="I50" s="61"/>
      <c r="J50" s="61"/>
      <c r="K50" s="25"/>
      <c r="L50" s="26"/>
      <c r="M50" s="26"/>
      <c r="O50"/>
      <c r="P50"/>
      <c r="Q50"/>
      <c r="R50" s="19"/>
      <c r="S50"/>
      <c r="T50"/>
      <c r="U50"/>
      <c r="W50"/>
      <c r="X50"/>
      <c r="Y50"/>
      <c r="AA50"/>
      <c r="AB50"/>
      <c r="AC50"/>
      <c r="AJ50"/>
      <c r="AK50"/>
      <c r="AL50"/>
    </row>
    <row r="51" spans="1:38" ht="17.100000000000001" customHeight="1" x14ac:dyDescent="0.25">
      <c r="A51" s="12" t="s">
        <v>15</v>
      </c>
      <c r="B51" s="34"/>
      <c r="C51" s="35">
        <f t="shared" si="10"/>
        <v>91.172912644052346</v>
      </c>
      <c r="D51" s="35">
        <f t="shared" si="10"/>
        <v>21.730674684008846</v>
      </c>
      <c r="E51" s="35">
        <f t="shared" si="10"/>
        <v>59.686681931566611</v>
      </c>
      <c r="F51" s="61"/>
      <c r="G51" s="61"/>
      <c r="H51" s="61"/>
      <c r="I51" s="61"/>
      <c r="J51" s="61"/>
      <c r="K51" s="27"/>
      <c r="L51" s="26"/>
      <c r="M51" s="26"/>
      <c r="O51" s="49"/>
      <c r="P51" s="49" t="s">
        <v>70</v>
      </c>
      <c r="Q51" s="49" t="s">
        <v>71</v>
      </c>
      <c r="R51" s="19"/>
      <c r="S51" s="49"/>
      <c r="T51" s="49" t="s">
        <v>70</v>
      </c>
      <c r="U51" s="49" t="s">
        <v>71</v>
      </c>
      <c r="W51" s="49"/>
      <c r="X51" s="49" t="s">
        <v>70</v>
      </c>
      <c r="Y51" s="49" t="s">
        <v>71</v>
      </c>
      <c r="AA51" s="49"/>
      <c r="AB51" s="49" t="s">
        <v>70</v>
      </c>
      <c r="AC51" s="49" t="s">
        <v>71</v>
      </c>
      <c r="AJ51"/>
      <c r="AK51"/>
      <c r="AL51"/>
    </row>
    <row r="52" spans="1:38" ht="15.9" customHeight="1" x14ac:dyDescent="0.25">
      <c r="O52" s="47" t="s">
        <v>72</v>
      </c>
      <c r="P52" s="47">
        <v>5.75</v>
      </c>
      <c r="Q52" s="47">
        <v>9.5714285714285712</v>
      </c>
      <c r="S52" s="47" t="s">
        <v>72</v>
      </c>
      <c r="T52" s="47">
        <v>4</v>
      </c>
      <c r="U52" s="47">
        <v>2</v>
      </c>
      <c r="W52" s="47" t="s">
        <v>72</v>
      </c>
      <c r="X52" s="47">
        <v>6.5</v>
      </c>
      <c r="Y52" s="47">
        <v>6</v>
      </c>
      <c r="AA52" s="47" t="s">
        <v>72</v>
      </c>
      <c r="AB52" s="47">
        <v>2.75</v>
      </c>
      <c r="AC52" s="47">
        <v>6.1428571428571432</v>
      </c>
      <c r="AJ52"/>
      <c r="AK52"/>
      <c r="AL52"/>
    </row>
    <row r="53" spans="1:38" ht="15.9" customHeight="1" x14ac:dyDescent="0.25">
      <c r="A53" s="15"/>
      <c r="O53" s="47" t="s">
        <v>73</v>
      </c>
      <c r="P53" s="47">
        <v>4.916666666666667</v>
      </c>
      <c r="Q53" s="47">
        <v>29.61904761904761</v>
      </c>
      <c r="S53" s="47" t="s">
        <v>73</v>
      </c>
      <c r="T53" s="47">
        <v>10</v>
      </c>
      <c r="U53" s="47">
        <v>5.333333333333333</v>
      </c>
      <c r="W53" s="47" t="s">
        <v>73</v>
      </c>
      <c r="X53" s="47">
        <v>3</v>
      </c>
      <c r="Y53" s="47">
        <v>21.666666666666668</v>
      </c>
      <c r="AA53" s="47" t="s">
        <v>73</v>
      </c>
      <c r="AB53" s="47">
        <v>1.5833333333333333</v>
      </c>
      <c r="AC53" s="47">
        <v>24.809523809523807</v>
      </c>
      <c r="AJ53"/>
      <c r="AK53"/>
      <c r="AL53"/>
    </row>
    <row r="54" spans="1:38" ht="15.9" customHeight="1" x14ac:dyDescent="0.25">
      <c r="O54" s="47" t="s">
        <v>74</v>
      </c>
      <c r="P54" s="47">
        <v>4</v>
      </c>
      <c r="Q54" s="47">
        <v>7</v>
      </c>
      <c r="S54" s="47" t="s">
        <v>74</v>
      </c>
      <c r="T54" s="47">
        <v>4</v>
      </c>
      <c r="U54" s="47">
        <v>7</v>
      </c>
      <c r="W54" s="47" t="s">
        <v>74</v>
      </c>
      <c r="X54" s="47">
        <v>4</v>
      </c>
      <c r="Y54" s="47">
        <v>7</v>
      </c>
      <c r="AA54" s="47" t="s">
        <v>74</v>
      </c>
      <c r="AB54" s="47">
        <v>4</v>
      </c>
      <c r="AC54" s="47">
        <v>7</v>
      </c>
      <c r="AJ54"/>
      <c r="AK54"/>
      <c r="AL54"/>
    </row>
    <row r="55" spans="1:38" ht="15.9" customHeight="1" x14ac:dyDescent="0.25">
      <c r="O55" s="47" t="s">
        <v>75</v>
      </c>
      <c r="P55" s="47">
        <v>0</v>
      </c>
      <c r="Q55" s="47"/>
      <c r="S55" s="47" t="s">
        <v>75</v>
      </c>
      <c r="T55" s="47">
        <v>0</v>
      </c>
      <c r="U55" s="47"/>
      <c r="W55" s="47" t="s">
        <v>75</v>
      </c>
      <c r="X55" s="47">
        <v>0</v>
      </c>
      <c r="Y55" s="47"/>
      <c r="AA55" s="47" t="s">
        <v>75</v>
      </c>
      <c r="AB55" s="47">
        <v>0</v>
      </c>
      <c r="AC55" s="47"/>
      <c r="AJ55"/>
      <c r="AK55"/>
      <c r="AL55"/>
    </row>
    <row r="56" spans="1:38" ht="15.9" customHeight="1" x14ac:dyDescent="0.25">
      <c r="O56" s="47" t="s">
        <v>76</v>
      </c>
      <c r="P56" s="47">
        <v>9</v>
      </c>
      <c r="Q56" s="47"/>
      <c r="S56" s="47" t="s">
        <v>76</v>
      </c>
      <c r="T56" s="47">
        <v>5</v>
      </c>
      <c r="U56" s="47"/>
      <c r="W56" s="47" t="s">
        <v>76</v>
      </c>
      <c r="X56" s="47">
        <v>8</v>
      </c>
      <c r="Y56" s="47"/>
      <c r="AA56" s="47" t="s">
        <v>76</v>
      </c>
      <c r="AB56" s="47">
        <v>7</v>
      </c>
      <c r="AC56" s="47"/>
      <c r="AJ56"/>
      <c r="AK56"/>
      <c r="AL56"/>
    </row>
    <row r="57" spans="1:38" ht="15.9" customHeight="1" x14ac:dyDescent="0.25">
      <c r="O57" s="47" t="s">
        <v>77</v>
      </c>
      <c r="P57" s="47">
        <v>-1.635351688779489</v>
      </c>
      <c r="Q57" s="47"/>
      <c r="S57" s="47" t="s">
        <v>77</v>
      </c>
      <c r="T57" s="47">
        <v>1.1073740886722849</v>
      </c>
      <c r="U57" s="47"/>
      <c r="W57" s="47" t="s">
        <v>77</v>
      </c>
      <c r="X57" s="47">
        <v>0.25498133240721954</v>
      </c>
      <c r="Y57" s="47"/>
      <c r="AA57" s="47" t="s">
        <v>77</v>
      </c>
      <c r="AB57" s="47">
        <v>-1.7092856678550654</v>
      </c>
      <c r="AC57" s="47"/>
      <c r="AJ57"/>
      <c r="AK57"/>
      <c r="AL57"/>
    </row>
    <row r="58" spans="1:38" ht="15.9" customHeight="1" x14ac:dyDescent="0.25">
      <c r="O58" s="47" t="s">
        <v>78</v>
      </c>
      <c r="P58" s="47">
        <v>6.820244623367698E-2</v>
      </c>
      <c r="Q58" s="47"/>
      <c r="S58" s="47" t="s">
        <v>78</v>
      </c>
      <c r="T58" s="47">
        <v>0.15927003720460442</v>
      </c>
      <c r="U58" s="47"/>
      <c r="W58" s="47" t="s">
        <v>78</v>
      </c>
      <c r="X58" s="47">
        <v>0.40258503703502624</v>
      </c>
      <c r="Y58" s="47"/>
      <c r="AA58" s="47" t="s">
        <v>78</v>
      </c>
      <c r="AB58" s="47">
        <v>6.5572993556100079E-2</v>
      </c>
      <c r="AC58" s="47"/>
      <c r="AJ58"/>
      <c r="AK58"/>
      <c r="AL58"/>
    </row>
    <row r="59" spans="1:38" ht="15.9" customHeight="1" x14ac:dyDescent="0.25">
      <c r="O59" s="47" t="s">
        <v>79</v>
      </c>
      <c r="P59" s="47">
        <v>1.8331129326562374</v>
      </c>
      <c r="Q59" s="47"/>
      <c r="S59" s="47" t="s">
        <v>79</v>
      </c>
      <c r="T59" s="47">
        <v>2.0150483733330233</v>
      </c>
      <c r="U59" s="47"/>
      <c r="W59" s="47" t="s">
        <v>79</v>
      </c>
      <c r="X59" s="47">
        <v>1.8595480375308981</v>
      </c>
      <c r="Y59" s="47"/>
      <c r="AA59" s="47" t="s">
        <v>79</v>
      </c>
      <c r="AB59" s="47">
        <v>1.8945786050900073</v>
      </c>
      <c r="AC59" s="47"/>
      <c r="AJ59"/>
      <c r="AK59"/>
      <c r="AL59"/>
    </row>
    <row r="60" spans="1:38" ht="15.9" customHeight="1" x14ac:dyDescent="0.25">
      <c r="O60" s="47" t="s">
        <v>80</v>
      </c>
      <c r="P60" s="47">
        <v>0.13640489246735396</v>
      </c>
      <c r="Q60" s="47"/>
      <c r="S60" s="47" t="s">
        <v>80</v>
      </c>
      <c r="T60" s="47">
        <v>0.31854007440920884</v>
      </c>
      <c r="U60" s="47"/>
      <c r="W60" s="47" t="s">
        <v>80</v>
      </c>
      <c r="X60" s="47">
        <v>0.80517007407005248</v>
      </c>
      <c r="Y60" s="47"/>
      <c r="AA60" s="47" t="s">
        <v>80</v>
      </c>
      <c r="AB60" s="47">
        <v>0.13114598711220016</v>
      </c>
      <c r="AC60" s="47"/>
      <c r="AJ60"/>
      <c r="AK60"/>
      <c r="AL60"/>
    </row>
    <row r="61" spans="1:38" ht="15.9" customHeight="1" thickBot="1" x14ac:dyDescent="0.3">
      <c r="O61" s="48" t="s">
        <v>81</v>
      </c>
      <c r="P61" s="48">
        <v>2.2621571627982053</v>
      </c>
      <c r="Q61" s="48"/>
      <c r="S61" s="48" t="s">
        <v>81</v>
      </c>
      <c r="T61" s="48">
        <v>2.570581835636315</v>
      </c>
      <c r="U61" s="48"/>
      <c r="W61" s="48" t="s">
        <v>81</v>
      </c>
      <c r="X61" s="48">
        <v>2.3060041352041671</v>
      </c>
      <c r="Y61" s="48"/>
      <c r="AA61" s="48" t="s">
        <v>81</v>
      </c>
      <c r="AB61" s="48">
        <v>2.3646242515927849</v>
      </c>
      <c r="AC61" s="48"/>
      <c r="AJ61"/>
      <c r="AK61"/>
      <c r="AL61"/>
    </row>
    <row r="62" spans="1:38" ht="15.9" customHeight="1" x14ac:dyDescent="0.25"/>
    <row r="63" spans="1:38" ht="15.9" customHeight="1" x14ac:dyDescent="0.25"/>
    <row r="64" spans="1:38" ht="15.9" customHeight="1" x14ac:dyDescent="0.25">
      <c r="A64" s="14"/>
      <c r="B64" s="14"/>
      <c r="C64" s="14"/>
      <c r="D64" s="14"/>
      <c r="E64" s="14"/>
      <c r="F64" s="136"/>
      <c r="G64" s="136"/>
      <c r="H64" s="136"/>
      <c r="I64" s="136"/>
      <c r="J64" s="14"/>
    </row>
    <row r="65" spans="1:13" ht="15.9" customHeight="1" x14ac:dyDescent="0.25">
      <c r="A65" s="14"/>
      <c r="B65" s="14"/>
      <c r="C65" s="14"/>
      <c r="D65" s="14"/>
      <c r="E65" s="14"/>
      <c r="F65" s="136"/>
      <c r="G65" s="136"/>
      <c r="H65" s="136"/>
      <c r="I65" s="136"/>
      <c r="J65" s="14"/>
    </row>
    <row r="66" spans="1:13" ht="15.9" customHeight="1" x14ac:dyDescent="0.25">
      <c r="B66" s="14"/>
      <c r="C66" s="14"/>
      <c r="D66" s="14"/>
      <c r="E66" s="14"/>
      <c r="F66" s="136"/>
      <c r="G66" s="136"/>
      <c r="H66" s="136"/>
      <c r="I66" s="136"/>
      <c r="J66" s="14"/>
    </row>
    <row r="67" spans="1:13" ht="14.25" customHeight="1" x14ac:dyDescent="0.25">
      <c r="A67" s="198" t="s">
        <v>244</v>
      </c>
      <c r="B67" s="198"/>
      <c r="C67" s="198"/>
      <c r="D67" s="198"/>
      <c r="E67" s="198"/>
      <c r="F67" s="198"/>
      <c r="G67" s="198"/>
      <c r="H67" s="198"/>
      <c r="I67" s="198"/>
      <c r="J67" s="198"/>
    </row>
    <row r="68" spans="1:13" ht="17.25" customHeight="1" x14ac:dyDescent="0.25">
      <c r="A68" s="199" t="s">
        <v>245</v>
      </c>
      <c r="B68" s="198"/>
      <c r="C68" s="198"/>
      <c r="D68" s="198"/>
      <c r="E68" s="198"/>
      <c r="F68" s="198"/>
      <c r="G68" s="198"/>
      <c r="H68" s="198"/>
      <c r="I68" s="198"/>
      <c r="J68" s="198"/>
    </row>
    <row r="69" spans="1:13" ht="15.9" customHeight="1" x14ac:dyDescent="0.25">
      <c r="A69" s="14"/>
      <c r="B69" s="14"/>
      <c r="C69" s="14"/>
      <c r="D69" s="14"/>
      <c r="E69" s="14"/>
      <c r="F69" s="136"/>
      <c r="G69" s="136"/>
      <c r="H69" s="136"/>
      <c r="I69" s="136"/>
      <c r="J69" s="14"/>
    </row>
    <row r="70" spans="1:13" s="28" customFormat="1" ht="15.9" customHeight="1" x14ac:dyDescent="0.25">
      <c r="A70" s="200" t="s">
        <v>18</v>
      </c>
      <c r="B70" s="200"/>
      <c r="C70" s="200"/>
      <c r="D70" s="200"/>
      <c r="E70" s="39"/>
      <c r="F70" s="137"/>
      <c r="G70" s="137"/>
      <c r="H70" s="137"/>
      <c r="I70" s="137"/>
      <c r="K70" s="20"/>
      <c r="L70" s="20"/>
      <c r="M70" s="20"/>
    </row>
    <row r="71" spans="1:13" s="28" customFormat="1" ht="38.25" customHeight="1" x14ac:dyDescent="0.25">
      <c r="A71" s="200" t="s">
        <v>87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"/>
      <c r="L71" s="20"/>
      <c r="M71" s="20"/>
    </row>
    <row r="72" spans="1:13" s="28" customFormat="1" ht="39" customHeight="1" x14ac:dyDescent="0.25">
      <c r="A72" s="194" t="s">
        <v>124</v>
      </c>
      <c r="B72" s="194"/>
      <c r="C72" s="194"/>
      <c r="D72" s="194"/>
      <c r="E72" s="194"/>
      <c r="F72" s="194"/>
      <c r="G72" s="194"/>
      <c r="H72" s="194"/>
      <c r="I72" s="194"/>
      <c r="J72" s="194"/>
      <c r="K72" s="20"/>
      <c r="L72" s="20"/>
      <c r="M72" s="20"/>
    </row>
    <row r="73" spans="1:13" s="28" customFormat="1" ht="15.9" customHeight="1" x14ac:dyDescent="0.25">
      <c r="K73" s="20"/>
      <c r="L73" s="20"/>
      <c r="M73" s="20"/>
    </row>
    <row r="74" spans="1:13" s="28" customFormat="1" ht="25.5" customHeight="1" x14ac:dyDescent="0.25">
      <c r="B74" s="195" t="s">
        <v>2</v>
      </c>
      <c r="C74" s="195"/>
      <c r="D74" s="195"/>
      <c r="E74" s="195" t="s">
        <v>32</v>
      </c>
      <c r="F74" s="195"/>
      <c r="G74" s="195"/>
      <c r="H74" s="195"/>
      <c r="I74" s="195"/>
      <c r="J74" s="195"/>
      <c r="K74" s="20"/>
      <c r="L74" s="20"/>
      <c r="M74" s="20"/>
    </row>
    <row r="75" spans="1:13" s="28" customFormat="1" ht="38.1" customHeight="1" x14ac:dyDescent="0.25">
      <c r="B75" s="195"/>
      <c r="C75" s="195"/>
      <c r="D75" s="195"/>
      <c r="E75" s="20"/>
      <c r="F75" s="133"/>
      <c r="G75" s="133"/>
      <c r="H75" s="133"/>
      <c r="I75" s="133"/>
      <c r="J75" s="20"/>
      <c r="K75" s="20"/>
      <c r="L75" s="20"/>
      <c r="M75" s="20"/>
    </row>
    <row r="76" spans="1:13" x14ac:dyDescent="0.25">
      <c r="B76" s="30"/>
      <c r="C76" s="30"/>
      <c r="D76" s="30"/>
      <c r="E76" s="30"/>
      <c r="F76" s="30"/>
      <c r="G76" s="30"/>
      <c r="H76" s="30"/>
      <c r="I76" s="30"/>
      <c r="J76" s="30"/>
    </row>
    <row r="77" spans="1:13" x14ac:dyDescent="0.25">
      <c r="B77" s="30"/>
      <c r="C77" s="30"/>
      <c r="D77" s="30"/>
      <c r="E77" s="30"/>
      <c r="F77" s="30"/>
      <c r="G77" s="30"/>
      <c r="H77" s="30"/>
      <c r="I77" s="30"/>
      <c r="J77" s="30"/>
    </row>
  </sheetData>
  <sheetProtection formatCells="0" formatRows="0" insertRows="0" insertHyperlinks="0" deleteRows="0" sort="0" autoFilter="0" pivotTables="0"/>
  <mergeCells count="24">
    <mergeCell ref="B75:D75"/>
    <mergeCell ref="A4:B4"/>
    <mergeCell ref="A5:B5"/>
    <mergeCell ref="A6:B6"/>
    <mergeCell ref="A7:B7"/>
    <mergeCell ref="A8:B8"/>
    <mergeCell ref="A45:D45"/>
    <mergeCell ref="A46:D46"/>
    <mergeCell ref="A67:J67"/>
    <mergeCell ref="A68:J68"/>
    <mergeCell ref="A70:D70"/>
    <mergeCell ref="A71:J71"/>
    <mergeCell ref="A9:B9"/>
    <mergeCell ref="C9:D9"/>
    <mergeCell ref="E74:J74"/>
    <mergeCell ref="C8:D8"/>
    <mergeCell ref="A72:J72"/>
    <mergeCell ref="B74:D74"/>
    <mergeCell ref="C6:D6"/>
    <mergeCell ref="C7:D7"/>
    <mergeCell ref="A1:J1"/>
    <mergeCell ref="A2:J2"/>
    <mergeCell ref="C4:J4"/>
    <mergeCell ref="C5:D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77"/>
  <sheetViews>
    <sheetView view="pageBreakPreview" topLeftCell="A27" zoomScaleNormal="100" zoomScaleSheetLayoutView="100" workbookViewId="0">
      <selection activeCell="H69" sqref="H69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9" width="15.109375" style="11" customWidth="1"/>
    <col min="10" max="10" width="3.44140625" style="14" customWidth="1"/>
    <col min="11" max="12" width="6.88671875" style="14" customWidth="1"/>
    <col min="13" max="13" width="4.109375" style="11" customWidth="1"/>
    <col min="14" max="14" width="7.33203125" style="11" customWidth="1"/>
    <col min="15" max="15" width="6.44140625" style="11" customWidth="1"/>
    <col min="16" max="17" width="4.44140625" style="11" customWidth="1"/>
    <col min="18" max="18" width="7" style="11" customWidth="1"/>
    <col min="19" max="19" width="7.88671875" style="11" customWidth="1"/>
    <col min="20" max="16384" width="9.109375" style="11"/>
  </cols>
  <sheetData>
    <row r="1" spans="1:19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23"/>
      <c r="K1" s="9"/>
      <c r="L1" s="9"/>
    </row>
    <row r="2" spans="1:19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192"/>
      <c r="J2" s="24"/>
      <c r="K2" s="9"/>
      <c r="L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4"/>
      <c r="K3" s="8"/>
      <c r="L3" s="9"/>
    </row>
    <row r="4" spans="1:19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93"/>
      <c r="J4" s="17"/>
      <c r="K4" s="9"/>
      <c r="L4" s="9"/>
    </row>
    <row r="5" spans="1:19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138"/>
      <c r="G5" s="138"/>
      <c r="H5" s="138"/>
      <c r="I5" s="68" t="str">
        <f>'LAF 1 (21147)'!E5</f>
        <v>02/01/17 - 31/12/17</v>
      </c>
      <c r="J5" s="21"/>
      <c r="K5" s="9"/>
      <c r="L5" s="9"/>
    </row>
    <row r="6" spans="1:19" s="3" customFormat="1" ht="29.25" customHeight="1" x14ac:dyDescent="0.25">
      <c r="A6" s="189" t="s">
        <v>5</v>
      </c>
      <c r="B6" s="190"/>
      <c r="C6" s="201" t="s">
        <v>39</v>
      </c>
      <c r="D6" s="201"/>
      <c r="E6" s="40" t="s">
        <v>8</v>
      </c>
      <c r="F6" s="138"/>
      <c r="G6" s="138"/>
      <c r="H6" s="138"/>
      <c r="I6" s="6">
        <v>11071</v>
      </c>
      <c r="J6" s="8"/>
      <c r="K6" s="9"/>
      <c r="L6" s="9"/>
    </row>
    <row r="7" spans="1:19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138"/>
      <c r="G7" s="138"/>
      <c r="H7" s="138"/>
      <c r="I7" s="6" t="s">
        <v>28</v>
      </c>
      <c r="J7" s="8"/>
      <c r="K7" s="9"/>
      <c r="L7" s="9"/>
    </row>
    <row r="8" spans="1:19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138"/>
      <c r="G8" s="138"/>
      <c r="H8" s="138"/>
      <c r="I8" s="6">
        <v>2</v>
      </c>
      <c r="J8" s="8"/>
      <c r="K8" s="9"/>
      <c r="L8" s="9"/>
    </row>
    <row r="9" spans="1:19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138"/>
      <c r="G9" s="138"/>
      <c r="H9" s="138"/>
      <c r="I9" s="7">
        <f>'LAF 1 (21147)'!E9</f>
        <v>50</v>
      </c>
      <c r="J9" s="22"/>
      <c r="K9" s="9"/>
      <c r="L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9"/>
      <c r="L10" s="9"/>
    </row>
    <row r="11" spans="1:19" s="9" customFormat="1" ht="19.5" customHeight="1" x14ac:dyDescent="0.25">
      <c r="A11" s="8"/>
      <c r="B11" s="2"/>
      <c r="C11" s="1" t="s">
        <v>165</v>
      </c>
      <c r="D11" s="1" t="s">
        <v>166</v>
      </c>
      <c r="E11" s="1" t="s">
        <v>332</v>
      </c>
      <c r="F11" s="1" t="s">
        <v>333</v>
      </c>
      <c r="G11" s="1" t="s">
        <v>331</v>
      </c>
      <c r="H11" s="17" t="s">
        <v>318</v>
      </c>
      <c r="I11" s="17" t="s">
        <v>319</v>
      </c>
      <c r="J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8"/>
      <c r="I12" s="18"/>
      <c r="J12" s="18"/>
      <c r="K12" s="14" t="s">
        <v>22</v>
      </c>
      <c r="L12" s="14" t="s">
        <v>23</v>
      </c>
      <c r="N12" s="1" t="s">
        <v>165</v>
      </c>
      <c r="O12" s="1" t="s">
        <v>166</v>
      </c>
      <c r="P12" s="1"/>
      <c r="Q12" s="42"/>
      <c r="R12" s="1" t="s">
        <v>165</v>
      </c>
      <c r="S12" s="1" t="s">
        <v>166</v>
      </c>
    </row>
    <row r="13" spans="1:19" ht="17.100000000000001" customHeight="1" x14ac:dyDescent="0.25">
      <c r="A13" s="76">
        <v>1</v>
      </c>
      <c r="B13" s="73">
        <v>42623</v>
      </c>
      <c r="C13" s="32">
        <v>5</v>
      </c>
      <c r="D13" s="32">
        <v>1</v>
      </c>
      <c r="E13" s="60">
        <v>0</v>
      </c>
      <c r="F13" s="81">
        <v>3</v>
      </c>
      <c r="G13" s="81">
        <v>3</v>
      </c>
      <c r="H13" s="81">
        <v>100</v>
      </c>
      <c r="I13" s="60"/>
      <c r="J13" s="25"/>
      <c r="K13" s="26"/>
      <c r="L13" s="26"/>
      <c r="N13" s="19"/>
      <c r="O13" s="19"/>
      <c r="P13" s="19"/>
      <c r="R13" s="19"/>
      <c r="S13" s="19"/>
    </row>
    <row r="14" spans="1:19" ht="17.100000000000001" customHeight="1" x14ac:dyDescent="0.25">
      <c r="A14" s="76">
        <v>2</v>
      </c>
      <c r="B14" s="73">
        <v>42623</v>
      </c>
      <c r="C14" s="80">
        <v>1</v>
      </c>
      <c r="D14" s="80">
        <v>1</v>
      </c>
      <c r="E14" s="81">
        <v>2</v>
      </c>
      <c r="F14" s="81">
        <v>2</v>
      </c>
      <c r="G14" s="81">
        <v>4</v>
      </c>
      <c r="H14" s="81">
        <v>100</v>
      </c>
      <c r="I14" s="81"/>
      <c r="J14" s="78"/>
      <c r="K14" s="79"/>
      <c r="L14" s="79"/>
      <c r="N14" s="77"/>
      <c r="O14" s="77"/>
      <c r="P14" s="77"/>
      <c r="R14" s="77"/>
      <c r="S14" s="77"/>
    </row>
    <row r="15" spans="1:19" ht="17.100000000000001" customHeight="1" x14ac:dyDescent="0.25">
      <c r="A15" s="76">
        <v>3</v>
      </c>
      <c r="B15" s="73">
        <v>42624</v>
      </c>
      <c r="C15" s="80">
        <v>0</v>
      </c>
      <c r="D15" s="80">
        <v>0</v>
      </c>
      <c r="E15" s="81">
        <v>1</v>
      </c>
      <c r="F15" s="81">
        <v>3</v>
      </c>
      <c r="G15" s="81">
        <v>2</v>
      </c>
      <c r="H15" s="81">
        <v>100</v>
      </c>
      <c r="I15" s="81"/>
      <c r="J15" s="78"/>
      <c r="K15" s="79"/>
      <c r="L15" s="79"/>
      <c r="N15" s="77"/>
      <c r="O15" s="77"/>
      <c r="P15" s="77"/>
      <c r="R15" s="77"/>
      <c r="S15" s="77"/>
    </row>
    <row r="16" spans="1:19" ht="17.100000000000001" customHeight="1" x14ac:dyDescent="0.25">
      <c r="A16" s="76">
        <v>4</v>
      </c>
      <c r="B16" s="73">
        <v>42624</v>
      </c>
      <c r="C16" s="80">
        <v>0</v>
      </c>
      <c r="D16" s="80">
        <v>4</v>
      </c>
      <c r="E16" s="81">
        <v>2</v>
      </c>
      <c r="F16" s="81">
        <v>3</v>
      </c>
      <c r="G16" s="81">
        <v>3</v>
      </c>
      <c r="H16" s="81">
        <v>100</v>
      </c>
      <c r="I16" s="81"/>
      <c r="J16" s="78"/>
      <c r="K16" s="79"/>
      <c r="L16" s="79"/>
      <c r="N16" s="77"/>
      <c r="O16" s="77"/>
      <c r="P16" s="77"/>
      <c r="R16" s="77"/>
      <c r="S16" s="77"/>
    </row>
    <row r="17" spans="1:19" ht="17.100000000000001" customHeight="1" x14ac:dyDescent="0.25">
      <c r="A17" s="76">
        <v>5</v>
      </c>
      <c r="B17" s="73">
        <v>42625</v>
      </c>
      <c r="C17" s="80">
        <v>1</v>
      </c>
      <c r="D17" s="80">
        <v>2</v>
      </c>
      <c r="E17" s="81">
        <v>3</v>
      </c>
      <c r="F17" s="81">
        <v>1</v>
      </c>
      <c r="G17" s="81">
        <v>3</v>
      </c>
      <c r="H17" s="81">
        <v>100</v>
      </c>
      <c r="I17" s="81"/>
      <c r="J17" s="78"/>
      <c r="K17" s="79"/>
      <c r="L17" s="79"/>
      <c r="N17" s="77"/>
      <c r="O17" s="77"/>
      <c r="P17" s="77"/>
      <c r="R17" s="77"/>
      <c r="S17" s="77"/>
    </row>
    <row r="18" spans="1:19" ht="17.100000000000001" customHeight="1" x14ac:dyDescent="0.25">
      <c r="A18" s="76">
        <v>6</v>
      </c>
      <c r="B18" s="73">
        <v>42625</v>
      </c>
      <c r="C18" s="80">
        <v>1</v>
      </c>
      <c r="D18" s="80">
        <v>4</v>
      </c>
      <c r="E18" s="81">
        <v>2</v>
      </c>
      <c r="F18" s="81">
        <v>1</v>
      </c>
      <c r="G18" s="81">
        <v>2</v>
      </c>
      <c r="H18" s="81">
        <v>100</v>
      </c>
      <c r="I18" s="81"/>
      <c r="J18" s="78"/>
      <c r="K18" s="79"/>
      <c r="L18" s="79"/>
      <c r="N18" s="77"/>
      <c r="O18" s="77"/>
      <c r="P18" s="77"/>
      <c r="R18" s="77"/>
      <c r="S18" s="77"/>
    </row>
    <row r="19" spans="1:19" ht="17.100000000000001" customHeight="1" x14ac:dyDescent="0.25">
      <c r="A19" s="76">
        <v>7</v>
      </c>
      <c r="B19" s="73">
        <v>42626</v>
      </c>
      <c r="C19" s="80">
        <v>2</v>
      </c>
      <c r="D19" s="80">
        <v>2</v>
      </c>
      <c r="E19" s="81">
        <v>1</v>
      </c>
      <c r="F19" s="81">
        <v>1</v>
      </c>
      <c r="G19" s="81">
        <v>1</v>
      </c>
      <c r="H19" s="81">
        <v>100</v>
      </c>
      <c r="I19" s="81"/>
      <c r="J19" s="78"/>
      <c r="K19" s="79"/>
      <c r="L19" s="79"/>
      <c r="N19" s="77"/>
      <c r="O19" s="77"/>
      <c r="P19" s="77"/>
      <c r="R19" s="77"/>
      <c r="S19" s="77"/>
    </row>
    <row r="20" spans="1:19" ht="17.100000000000001" customHeight="1" x14ac:dyDescent="0.25">
      <c r="A20" s="76">
        <v>8</v>
      </c>
      <c r="B20" s="73">
        <v>42626</v>
      </c>
      <c r="C20" s="80">
        <v>1</v>
      </c>
      <c r="D20" s="80">
        <v>3</v>
      </c>
      <c r="E20" s="81">
        <v>2</v>
      </c>
      <c r="F20" s="81">
        <v>3</v>
      </c>
      <c r="G20" s="81">
        <v>1</v>
      </c>
      <c r="H20" s="81">
        <v>100</v>
      </c>
      <c r="I20" s="81"/>
      <c r="J20" s="78"/>
      <c r="K20" s="79"/>
      <c r="L20" s="79"/>
      <c r="N20" s="77"/>
      <c r="O20" s="77"/>
      <c r="P20" s="77"/>
      <c r="R20" s="77"/>
      <c r="S20" s="77"/>
    </row>
    <row r="21" spans="1:19" ht="17.100000000000001" customHeight="1" x14ac:dyDescent="0.25">
      <c r="A21" s="142">
        <v>1</v>
      </c>
      <c r="B21" s="73" t="s">
        <v>317</v>
      </c>
      <c r="C21" s="80">
        <v>6</v>
      </c>
      <c r="D21" s="80">
        <v>4</v>
      </c>
      <c r="E21" s="81"/>
      <c r="F21" s="81"/>
      <c r="G21" s="81"/>
      <c r="H21" s="81"/>
      <c r="I21" s="81"/>
      <c r="J21" s="78"/>
      <c r="K21" s="79">
        <v>20</v>
      </c>
      <c r="L21" s="79">
        <v>50</v>
      </c>
      <c r="N21" s="77"/>
      <c r="O21" s="77"/>
      <c r="P21" s="77"/>
      <c r="R21" s="77"/>
      <c r="S21" s="77"/>
    </row>
    <row r="22" spans="1:19" ht="17.100000000000001" customHeight="1" x14ac:dyDescent="0.25">
      <c r="A22" s="76">
        <v>2</v>
      </c>
      <c r="B22" s="73">
        <v>42653</v>
      </c>
      <c r="C22" s="80">
        <v>4</v>
      </c>
      <c r="D22" s="80">
        <v>4</v>
      </c>
      <c r="E22" s="81"/>
      <c r="F22" s="81"/>
      <c r="G22" s="81"/>
      <c r="H22" s="81"/>
      <c r="I22" s="81"/>
      <c r="J22" s="78"/>
      <c r="K22" s="79">
        <v>20</v>
      </c>
      <c r="L22" s="79">
        <v>50</v>
      </c>
      <c r="N22" s="77"/>
      <c r="O22" s="77"/>
      <c r="P22" s="77"/>
      <c r="R22" s="77"/>
      <c r="S22" s="77"/>
    </row>
    <row r="23" spans="1:19" ht="17.100000000000001" customHeight="1" x14ac:dyDescent="0.25">
      <c r="A23" s="76">
        <v>3</v>
      </c>
      <c r="B23" s="73">
        <v>42683</v>
      </c>
      <c r="C23" s="80">
        <v>2</v>
      </c>
      <c r="D23" s="80">
        <v>1</v>
      </c>
      <c r="E23" s="81"/>
      <c r="F23" s="81"/>
      <c r="G23" s="81"/>
      <c r="H23" s="81"/>
      <c r="I23" s="81"/>
      <c r="J23" s="78"/>
      <c r="K23" s="79">
        <v>20</v>
      </c>
      <c r="L23" s="79">
        <v>50</v>
      </c>
      <c r="N23" s="77"/>
      <c r="O23" s="77"/>
      <c r="P23" s="77"/>
      <c r="R23" s="77"/>
      <c r="S23" s="77"/>
    </row>
    <row r="24" spans="1:19" ht="17.100000000000001" customHeight="1" x14ac:dyDescent="0.25">
      <c r="A24" s="76">
        <v>4</v>
      </c>
      <c r="B24" s="73">
        <v>42713</v>
      </c>
      <c r="C24" s="80">
        <v>0</v>
      </c>
      <c r="D24" s="80">
        <v>0</v>
      </c>
      <c r="E24" s="81"/>
      <c r="F24" s="81"/>
      <c r="G24" s="81"/>
      <c r="H24" s="81"/>
      <c r="I24" s="81"/>
      <c r="J24" s="78"/>
      <c r="K24" s="79">
        <v>20</v>
      </c>
      <c r="L24" s="79">
        <v>50</v>
      </c>
      <c r="N24" s="77"/>
      <c r="O24" s="77"/>
      <c r="P24" s="77"/>
      <c r="R24" s="77"/>
      <c r="S24" s="77"/>
    </row>
    <row r="25" spans="1:19" ht="17.100000000000001" customHeight="1" x14ac:dyDescent="0.25">
      <c r="A25" s="76">
        <v>5</v>
      </c>
      <c r="B25" s="73">
        <v>42720</v>
      </c>
      <c r="C25" s="80">
        <v>1</v>
      </c>
      <c r="D25" s="80">
        <v>0</v>
      </c>
      <c r="E25" s="81"/>
      <c r="F25" s="81"/>
      <c r="G25" s="81"/>
      <c r="H25" s="81"/>
      <c r="I25" s="81"/>
      <c r="J25" s="78"/>
      <c r="K25" s="79">
        <v>20</v>
      </c>
      <c r="L25" s="79">
        <v>50</v>
      </c>
      <c r="N25" s="77"/>
      <c r="O25" s="77"/>
      <c r="P25" s="77"/>
      <c r="R25" s="77"/>
      <c r="S25" s="77"/>
    </row>
    <row r="26" spans="1:19" ht="17.100000000000001" customHeight="1" x14ac:dyDescent="0.25">
      <c r="A26" s="142">
        <v>1</v>
      </c>
      <c r="B26" s="73">
        <v>42743</v>
      </c>
      <c r="C26" s="80">
        <v>0</v>
      </c>
      <c r="D26" s="80">
        <v>0</v>
      </c>
      <c r="E26" s="81"/>
      <c r="F26" s="81"/>
      <c r="G26" s="81"/>
      <c r="H26" s="81"/>
      <c r="I26" s="81">
        <v>120</v>
      </c>
      <c r="J26" s="78"/>
      <c r="K26" s="79">
        <v>20</v>
      </c>
      <c r="L26" s="79">
        <v>50</v>
      </c>
      <c r="N26" s="77">
        <v>0</v>
      </c>
      <c r="O26" s="77">
        <v>0</v>
      </c>
      <c r="P26" s="77"/>
      <c r="R26" s="77">
        <v>6</v>
      </c>
      <c r="S26" s="77">
        <v>4</v>
      </c>
    </row>
    <row r="27" spans="1:19" ht="17.100000000000001" customHeight="1" x14ac:dyDescent="0.25">
      <c r="A27" s="12">
        <f>'LAF 1 (21147)'!A27</f>
        <v>2</v>
      </c>
      <c r="B27" s="73">
        <f>'LAF 1 (21147)'!B27</f>
        <v>43537</v>
      </c>
      <c r="C27" s="32">
        <f t="shared" ref="C27:D40" si="0">IF(N27=0, "&lt; 1", N27)</f>
        <v>12</v>
      </c>
      <c r="D27" s="32">
        <f t="shared" si="0"/>
        <v>11</v>
      </c>
      <c r="E27" s="60"/>
      <c r="F27" s="81"/>
      <c r="G27" s="81"/>
      <c r="H27" s="81"/>
      <c r="I27" s="60"/>
      <c r="J27" s="25"/>
      <c r="K27" s="26">
        <f>$C$9</f>
        <v>20</v>
      </c>
      <c r="L27" s="26">
        <f>$I$9</f>
        <v>50</v>
      </c>
      <c r="N27" s="19">
        <v>12</v>
      </c>
      <c r="O27" s="19">
        <v>11</v>
      </c>
      <c r="P27" s="19"/>
      <c r="R27" s="19">
        <v>4</v>
      </c>
      <c r="S27" s="19">
        <v>4</v>
      </c>
    </row>
    <row r="28" spans="1:19" ht="17.100000000000001" customHeight="1" x14ac:dyDescent="0.25">
      <c r="A28" s="12">
        <f>'LAF 1 (21147)'!A28</f>
        <v>3</v>
      </c>
      <c r="B28" s="73">
        <f>'LAF 1 (21147)'!B28</f>
        <v>43565</v>
      </c>
      <c r="C28" s="32">
        <v>0</v>
      </c>
      <c r="D28" s="32">
        <f t="shared" ref="D28" si="1">IF(O28=0, "&lt; 1", O28)</f>
        <v>1</v>
      </c>
      <c r="E28" s="60"/>
      <c r="F28" s="81"/>
      <c r="G28" s="81"/>
      <c r="H28" s="81"/>
      <c r="I28" s="60"/>
      <c r="J28" s="25"/>
      <c r="K28" s="26">
        <f>$C$9</f>
        <v>20</v>
      </c>
      <c r="L28" s="26">
        <f>$I$9</f>
        <v>50</v>
      </c>
      <c r="N28" s="19">
        <v>0</v>
      </c>
      <c r="O28" s="19">
        <v>1</v>
      </c>
      <c r="P28" s="19"/>
      <c r="R28" s="19">
        <v>2</v>
      </c>
      <c r="S28" s="19">
        <v>1</v>
      </c>
    </row>
    <row r="29" spans="1:19" ht="17.100000000000001" customHeight="1" x14ac:dyDescent="0.25">
      <c r="A29" s="12">
        <f>'LAF 1 (21147)'!A29</f>
        <v>4</v>
      </c>
      <c r="B29" s="73">
        <v>42812</v>
      </c>
      <c r="C29" s="32">
        <f t="shared" ref="C29:C32" si="2">IF(N29=0, "&lt; 1", N29)</f>
        <v>4</v>
      </c>
      <c r="D29" s="32">
        <f t="shared" ref="D29:D32" si="3">IF(O29=0, "&lt; 1", O29)</f>
        <v>1</v>
      </c>
      <c r="E29" s="60"/>
      <c r="F29" s="81"/>
      <c r="G29" s="81"/>
      <c r="H29" s="81"/>
      <c r="I29" s="60"/>
      <c r="J29" s="25"/>
      <c r="K29" s="26">
        <f t="shared" ref="K29:K39" si="4">$C$9</f>
        <v>20</v>
      </c>
      <c r="L29" s="26">
        <f t="shared" ref="L29:L39" si="5">$I$9</f>
        <v>50</v>
      </c>
      <c r="N29" s="19">
        <v>4</v>
      </c>
      <c r="O29" s="19">
        <v>1</v>
      </c>
      <c r="P29" s="19"/>
      <c r="R29" s="19">
        <v>0</v>
      </c>
      <c r="S29" s="19">
        <v>0</v>
      </c>
    </row>
    <row r="30" spans="1:19" ht="17.100000000000001" customHeight="1" x14ac:dyDescent="0.25">
      <c r="A30" s="12">
        <f>'LAF 1 (21147)'!A30</f>
        <v>5</v>
      </c>
      <c r="B30" s="73">
        <v>42832</v>
      </c>
      <c r="C30" s="32">
        <f t="shared" si="2"/>
        <v>3</v>
      </c>
      <c r="D30" s="32">
        <f t="shared" si="3"/>
        <v>4</v>
      </c>
      <c r="E30" s="60"/>
      <c r="F30" s="81"/>
      <c r="G30" s="81"/>
      <c r="H30" s="81"/>
      <c r="I30" s="60"/>
      <c r="J30" s="25"/>
      <c r="K30" s="26">
        <f t="shared" si="4"/>
        <v>20</v>
      </c>
      <c r="L30" s="26">
        <f t="shared" si="5"/>
        <v>50</v>
      </c>
      <c r="N30" s="19">
        <v>3</v>
      </c>
      <c r="O30" s="19">
        <v>4</v>
      </c>
      <c r="P30" s="19"/>
      <c r="R30" s="19">
        <v>1</v>
      </c>
      <c r="S30" s="19">
        <v>0</v>
      </c>
    </row>
    <row r="31" spans="1:19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32">
        <f t="shared" si="2"/>
        <v>2</v>
      </c>
      <c r="D31" s="32">
        <f t="shared" si="3"/>
        <v>1</v>
      </c>
      <c r="E31" s="60"/>
      <c r="F31" s="81"/>
      <c r="G31" s="81"/>
      <c r="H31" s="81"/>
      <c r="I31" s="60"/>
      <c r="J31" s="25"/>
      <c r="K31" s="26">
        <f t="shared" si="4"/>
        <v>20</v>
      </c>
      <c r="L31" s="26">
        <f t="shared" si="5"/>
        <v>50</v>
      </c>
      <c r="N31" s="19">
        <v>2</v>
      </c>
      <c r="O31" s="19">
        <v>1</v>
      </c>
      <c r="P31" s="19"/>
      <c r="R31" s="19"/>
      <c r="S31" s="19"/>
    </row>
    <row r="32" spans="1:19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32">
        <f t="shared" si="2"/>
        <v>10</v>
      </c>
      <c r="D32" s="32">
        <f t="shared" si="3"/>
        <v>2</v>
      </c>
      <c r="E32" s="60"/>
      <c r="F32" s="81"/>
      <c r="G32" s="81"/>
      <c r="H32" s="81"/>
      <c r="I32" s="60"/>
      <c r="J32" s="25"/>
      <c r="K32" s="26">
        <f t="shared" si="4"/>
        <v>20</v>
      </c>
      <c r="L32" s="26">
        <f t="shared" si="5"/>
        <v>50</v>
      </c>
      <c r="N32" s="19">
        <v>10</v>
      </c>
      <c r="O32" s="19">
        <v>2</v>
      </c>
      <c r="P32" s="19"/>
      <c r="R32" s="19"/>
      <c r="S32" s="19"/>
    </row>
    <row r="33" spans="1:19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32">
        <v>0</v>
      </c>
      <c r="D33" s="32">
        <v>0</v>
      </c>
      <c r="E33" s="60"/>
      <c r="F33" s="81"/>
      <c r="G33" s="81"/>
      <c r="H33" s="81"/>
      <c r="I33" s="60"/>
      <c r="J33" s="25"/>
      <c r="K33" s="26">
        <f t="shared" si="4"/>
        <v>20</v>
      </c>
      <c r="L33" s="26">
        <f t="shared" si="5"/>
        <v>50</v>
      </c>
      <c r="N33" s="19">
        <v>0</v>
      </c>
      <c r="O33" s="19">
        <v>0</v>
      </c>
      <c r="P33" s="19"/>
      <c r="R33" s="19"/>
      <c r="S33" s="19"/>
    </row>
    <row r="34" spans="1:19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32">
        <v>0</v>
      </c>
      <c r="D34" s="32">
        <v>0</v>
      </c>
      <c r="E34" s="60"/>
      <c r="F34" s="81"/>
      <c r="G34" s="81"/>
      <c r="H34" s="81"/>
      <c r="I34" s="60"/>
      <c r="J34" s="25"/>
      <c r="K34" s="26">
        <f t="shared" si="4"/>
        <v>20</v>
      </c>
      <c r="L34" s="26">
        <f t="shared" si="5"/>
        <v>50</v>
      </c>
      <c r="N34" s="19">
        <v>0</v>
      </c>
      <c r="O34" s="19">
        <v>0</v>
      </c>
      <c r="P34" s="19"/>
      <c r="R34" s="19"/>
      <c r="S34" s="19"/>
    </row>
    <row r="35" spans="1:19" ht="17.100000000000001" customHeight="1" x14ac:dyDescent="0.25">
      <c r="A35" s="76" t="e">
        <f>'LAF 1 (21147)'!#REF!</f>
        <v>#REF!</v>
      </c>
      <c r="B35" s="73">
        <v>42988</v>
      </c>
      <c r="C35" s="32">
        <v>1</v>
      </c>
      <c r="D35" s="32">
        <v>4</v>
      </c>
      <c r="E35" s="60"/>
      <c r="F35" s="81"/>
      <c r="G35" s="81"/>
      <c r="H35" s="81"/>
      <c r="I35" s="60"/>
      <c r="J35" s="25"/>
      <c r="K35" s="26">
        <f t="shared" si="4"/>
        <v>20</v>
      </c>
      <c r="L35" s="26">
        <f t="shared" si="5"/>
        <v>50</v>
      </c>
      <c r="N35" s="19"/>
      <c r="O35" s="19"/>
      <c r="P35" s="19"/>
      <c r="R35" s="19"/>
      <c r="S35" s="19"/>
    </row>
    <row r="36" spans="1:19" ht="17.100000000000001" customHeight="1" x14ac:dyDescent="0.25">
      <c r="A36" s="76" t="e">
        <f>'LAF 1 (21147)'!#REF!</f>
        <v>#REF!</v>
      </c>
      <c r="B36" s="73">
        <v>43017</v>
      </c>
      <c r="C36" s="32">
        <v>3</v>
      </c>
      <c r="D36" s="32">
        <v>0</v>
      </c>
      <c r="E36" s="60"/>
      <c r="F36" s="81"/>
      <c r="G36" s="81"/>
      <c r="H36" s="81"/>
      <c r="I36" s="60"/>
      <c r="J36" s="25"/>
      <c r="K36" s="26">
        <f t="shared" si="4"/>
        <v>20</v>
      </c>
      <c r="L36" s="26">
        <f t="shared" si="5"/>
        <v>50</v>
      </c>
      <c r="N36" s="19"/>
      <c r="O36" s="19"/>
      <c r="P36" s="19"/>
      <c r="R36" s="19"/>
      <c r="S36" s="19"/>
    </row>
    <row r="37" spans="1:19" ht="17.100000000000001" customHeight="1" x14ac:dyDescent="0.25">
      <c r="A37" s="76" t="e">
        <f>'LAF 1 (21147)'!#REF!</f>
        <v>#REF!</v>
      </c>
      <c r="B37" s="73">
        <v>43045</v>
      </c>
      <c r="C37" s="32">
        <v>8</v>
      </c>
      <c r="D37" s="32">
        <v>5</v>
      </c>
      <c r="E37" s="60"/>
      <c r="F37" s="81"/>
      <c r="G37" s="81"/>
      <c r="H37" s="81"/>
      <c r="I37" s="60"/>
      <c r="J37" s="25"/>
      <c r="K37" s="26">
        <f t="shared" si="4"/>
        <v>20</v>
      </c>
      <c r="L37" s="26">
        <f t="shared" si="5"/>
        <v>50</v>
      </c>
      <c r="N37" s="19"/>
      <c r="O37" s="19"/>
      <c r="P37" s="19"/>
      <c r="R37" s="19"/>
      <c r="S37" s="19"/>
    </row>
    <row r="38" spans="1:19" ht="17.100000000000001" customHeight="1" x14ac:dyDescent="0.25">
      <c r="A38" s="12">
        <v>13</v>
      </c>
      <c r="B38" s="73">
        <v>43073</v>
      </c>
      <c r="C38" s="84">
        <v>1</v>
      </c>
      <c r="D38" s="84">
        <v>1</v>
      </c>
      <c r="E38" s="60"/>
      <c r="F38" s="81"/>
      <c r="G38" s="81"/>
      <c r="H38" s="81"/>
      <c r="I38" s="60"/>
      <c r="J38" s="25"/>
      <c r="K38" s="79">
        <f t="shared" si="4"/>
        <v>20</v>
      </c>
      <c r="L38" s="79">
        <f t="shared" si="5"/>
        <v>50</v>
      </c>
      <c r="N38" s="19"/>
      <c r="O38" s="19"/>
      <c r="P38" s="19"/>
      <c r="R38" s="19"/>
      <c r="S38" s="19"/>
    </row>
    <row r="39" spans="1:19" ht="17.100000000000001" customHeight="1" x14ac:dyDescent="0.25">
      <c r="A39" s="12">
        <v>14</v>
      </c>
      <c r="B39" s="73">
        <v>43080</v>
      </c>
      <c r="C39" s="80">
        <v>1</v>
      </c>
      <c r="D39" s="80">
        <v>0</v>
      </c>
      <c r="E39" s="60"/>
      <c r="F39" s="81"/>
      <c r="G39" s="81"/>
      <c r="H39" s="81"/>
      <c r="I39" s="60"/>
      <c r="J39" s="25"/>
      <c r="K39" s="79">
        <f t="shared" si="4"/>
        <v>20</v>
      </c>
      <c r="L39" s="79">
        <f t="shared" si="5"/>
        <v>50</v>
      </c>
      <c r="N39" s="19"/>
      <c r="O39" s="19"/>
      <c r="P39" s="19"/>
      <c r="R39" s="19"/>
      <c r="S39" s="19"/>
    </row>
    <row r="40" spans="1:19" ht="17.100000000000001" customHeight="1" x14ac:dyDescent="0.25">
      <c r="A40" s="12" t="s">
        <v>11</v>
      </c>
      <c r="B40" s="33"/>
      <c r="C40" s="32">
        <f t="shared" si="0"/>
        <v>4</v>
      </c>
      <c r="D40" s="32">
        <f t="shared" si="0"/>
        <v>3</v>
      </c>
      <c r="E40" s="60"/>
      <c r="F40" s="81"/>
      <c r="G40" s="81"/>
      <c r="H40" s="81"/>
      <c r="I40" s="60"/>
      <c r="J40" s="27"/>
      <c r="K40" s="26"/>
      <c r="L40" s="26"/>
      <c r="N40" s="12">
        <f>ROUNDUP(AVERAGE(N13:N39), 0)</f>
        <v>4</v>
      </c>
      <c r="O40" s="12">
        <f>ROUNDUP(AVERAGE(O13:O39), 0)</f>
        <v>3</v>
      </c>
      <c r="P40" s="12"/>
      <c r="Q40" s="19"/>
      <c r="R40" s="12">
        <f>ROUNDUP(AVERAGE(R13:R39), 0)</f>
        <v>3</v>
      </c>
      <c r="S40" s="12">
        <f>ROUNDUP(AVERAGE(S13:S39), 0)</f>
        <v>2</v>
      </c>
    </row>
    <row r="41" spans="1:19" ht="17.100000000000001" customHeight="1" x14ac:dyDescent="0.25">
      <c r="A41" s="12" t="s">
        <v>12</v>
      </c>
      <c r="B41" s="34"/>
      <c r="C41" s="32">
        <f>MIN(C13:C39)</f>
        <v>0</v>
      </c>
      <c r="D41" s="80">
        <f>MIN(D13:D39)</f>
        <v>0</v>
      </c>
      <c r="E41" s="60"/>
      <c r="F41" s="81"/>
      <c r="G41" s="81"/>
      <c r="H41" s="81"/>
      <c r="I41" s="60"/>
      <c r="J41" s="25"/>
      <c r="K41" s="26"/>
      <c r="L41" s="26"/>
      <c r="N41" s="12">
        <f>MIN(N13:N39)</f>
        <v>0</v>
      </c>
      <c r="O41" s="12">
        <f>MIN(O13:O39)</f>
        <v>0</v>
      </c>
      <c r="P41" s="12"/>
      <c r="Q41" s="19"/>
      <c r="R41" s="12">
        <f>MIN(R13:R39)</f>
        <v>0</v>
      </c>
      <c r="S41" s="12">
        <f>MIN(S13:S39)</f>
        <v>0</v>
      </c>
    </row>
    <row r="42" spans="1:19" ht="17.100000000000001" customHeight="1" x14ac:dyDescent="0.25">
      <c r="A42" s="12" t="s">
        <v>13</v>
      </c>
      <c r="B42" s="34"/>
      <c r="C42" s="32">
        <f>MAX(C13:C39)</f>
        <v>12</v>
      </c>
      <c r="D42" s="80">
        <f>MAX(D13:D39)</f>
        <v>11</v>
      </c>
      <c r="E42" s="60"/>
      <c r="F42" s="81"/>
      <c r="G42" s="81"/>
      <c r="H42" s="81"/>
      <c r="I42" s="60"/>
      <c r="J42" s="25"/>
      <c r="K42" s="26"/>
      <c r="L42" s="26"/>
      <c r="N42" s="12">
        <f>MAX(N13:N39)</f>
        <v>12</v>
      </c>
      <c r="O42" s="12">
        <f>MAX(O13:O39)</f>
        <v>11</v>
      </c>
      <c r="P42" s="12"/>
      <c r="Q42" s="19"/>
      <c r="R42" s="12">
        <f>MAX(R13:R39)</f>
        <v>6</v>
      </c>
      <c r="S42" s="12">
        <f>MAX(S13:S39)</f>
        <v>4</v>
      </c>
    </row>
    <row r="43" spans="1:19" ht="17.100000000000001" customHeight="1" x14ac:dyDescent="0.25">
      <c r="A43" s="12" t="s">
        <v>14</v>
      </c>
      <c r="B43" s="34"/>
      <c r="C43" s="35">
        <f t="shared" ref="C43:D44" si="6">N43</f>
        <v>4.5582647770591143</v>
      </c>
      <c r="D43" s="35">
        <f t="shared" si="6"/>
        <v>3.5276684147527875</v>
      </c>
      <c r="E43" s="61"/>
      <c r="F43" s="61"/>
      <c r="G43" s="61"/>
      <c r="H43" s="61"/>
      <c r="I43" s="61"/>
      <c r="J43" s="25"/>
      <c r="K43" s="26"/>
      <c r="L43" s="26"/>
      <c r="N43" s="13">
        <f>STDEV(N13:N39)</f>
        <v>4.5582647770591143</v>
      </c>
      <c r="O43" s="13">
        <f>STDEV(O13:O39)</f>
        <v>3.5276684147527875</v>
      </c>
      <c r="P43" s="13"/>
      <c r="Q43" s="19"/>
      <c r="R43" s="13">
        <f>STDEV(R13:R39)</f>
        <v>2.4083189157584592</v>
      </c>
      <c r="S43" s="13">
        <f>STDEV(S13:S39)</f>
        <v>2.0493901531919199</v>
      </c>
    </row>
    <row r="44" spans="1:19" ht="17.100000000000001" customHeight="1" x14ac:dyDescent="0.25">
      <c r="A44" s="12" t="s">
        <v>15</v>
      </c>
      <c r="B44" s="34"/>
      <c r="C44" s="35">
        <f t="shared" si="6"/>
        <v>113.95661942647786</v>
      </c>
      <c r="D44" s="35">
        <f t="shared" si="6"/>
        <v>117.58894715842625</v>
      </c>
      <c r="E44" s="61"/>
      <c r="F44" s="61"/>
      <c r="G44" s="61"/>
      <c r="H44" s="61"/>
      <c r="I44" s="61"/>
      <c r="J44" s="25"/>
      <c r="K44" s="26"/>
      <c r="L44" s="26"/>
      <c r="N44" s="13">
        <f>IF(N40=0, "NA", N43*100/N40)</f>
        <v>113.95661942647786</v>
      </c>
      <c r="O44" s="13">
        <f>IF(O40=0, "NA", O43*100/O40)</f>
        <v>117.58894715842625</v>
      </c>
      <c r="P44" s="13"/>
      <c r="Q44" s="19"/>
      <c r="R44" s="13">
        <f>IF(R40=0, "NA", R43*100/R40)</f>
        <v>80.277297191948648</v>
      </c>
      <c r="S44" s="13">
        <f>IF(S40=0, "NA", S43*100/S40)</f>
        <v>102.46950765959599</v>
      </c>
    </row>
    <row r="45" spans="1:19" ht="17.100000000000001" customHeight="1" x14ac:dyDescent="0.25">
      <c r="A45" s="196" t="s">
        <v>229</v>
      </c>
      <c r="B45" s="196"/>
      <c r="C45" s="196"/>
      <c r="D45" s="37"/>
      <c r="E45" s="3"/>
      <c r="F45" s="3"/>
      <c r="G45" s="3"/>
      <c r="H45" s="3"/>
      <c r="I45" s="3"/>
      <c r="J45" s="25"/>
      <c r="K45" s="26"/>
      <c r="L45" s="26"/>
      <c r="N45" s="19"/>
      <c r="O45" s="19"/>
      <c r="P45" s="19"/>
      <c r="Q45" s="19"/>
    </row>
    <row r="46" spans="1:19" ht="17.100000000000001" customHeight="1" x14ac:dyDescent="0.25">
      <c r="A46" s="197" t="s">
        <v>230</v>
      </c>
      <c r="B46" s="197"/>
      <c r="C46" s="197"/>
      <c r="D46" s="38"/>
      <c r="E46" s="3"/>
      <c r="F46" s="3"/>
      <c r="G46" s="3"/>
      <c r="H46" s="3"/>
      <c r="I46" s="3"/>
      <c r="J46" s="25"/>
      <c r="K46" s="26"/>
      <c r="L46" s="26"/>
      <c r="N46" s="19"/>
      <c r="O46" s="19"/>
      <c r="P46" s="19"/>
      <c r="Q46" s="19"/>
    </row>
    <row r="47" spans="1:19" ht="17.100000000000001" customHeight="1" x14ac:dyDescent="0.25">
      <c r="A47" s="12" t="s">
        <v>11</v>
      </c>
      <c r="B47" s="34"/>
      <c r="C47" s="32">
        <f>IF(R40=0, "&lt; 1", R40)</f>
        <v>3</v>
      </c>
      <c r="D47" s="32">
        <f t="shared" ref="D47:D49" si="7">IF(S40=0, "&lt; 1", S40)</f>
        <v>2</v>
      </c>
      <c r="E47" s="60"/>
      <c r="F47" s="81"/>
      <c r="G47" s="81"/>
      <c r="H47" s="81"/>
      <c r="I47" s="60"/>
      <c r="J47" s="25"/>
      <c r="K47" s="26"/>
      <c r="L47" s="26"/>
      <c r="N47" s="19"/>
      <c r="O47" s="19"/>
      <c r="P47" s="19"/>
      <c r="Q47" s="19"/>
    </row>
    <row r="48" spans="1:19" ht="17.100000000000001" customHeight="1" x14ac:dyDescent="0.25">
      <c r="A48" s="12" t="s">
        <v>12</v>
      </c>
      <c r="B48" s="34"/>
      <c r="C48" s="32" t="str">
        <f t="shared" ref="C48:C49" si="8">IF(R41=0, "&lt; 1", R41)</f>
        <v>&lt; 1</v>
      </c>
      <c r="D48" s="32" t="str">
        <f t="shared" si="7"/>
        <v>&lt; 1</v>
      </c>
      <c r="E48" s="60"/>
      <c r="F48" s="81"/>
      <c r="G48" s="81"/>
      <c r="H48" s="81"/>
      <c r="I48" s="60"/>
      <c r="J48" s="25"/>
      <c r="K48" s="26"/>
      <c r="L48" s="26"/>
      <c r="N48" s="19"/>
      <c r="O48" s="19"/>
      <c r="P48" s="19"/>
    </row>
    <row r="49" spans="1:16" ht="17.100000000000001" customHeight="1" x14ac:dyDescent="0.25">
      <c r="A49" s="12" t="s">
        <v>13</v>
      </c>
      <c r="B49" s="34"/>
      <c r="C49" s="32">
        <f t="shared" si="8"/>
        <v>6</v>
      </c>
      <c r="D49" s="32">
        <f t="shared" si="7"/>
        <v>4</v>
      </c>
      <c r="E49" s="60"/>
      <c r="F49" s="81"/>
      <c r="G49" s="81"/>
      <c r="H49" s="81"/>
      <c r="I49" s="60"/>
      <c r="J49" s="25"/>
      <c r="K49" s="26"/>
      <c r="L49" s="26"/>
      <c r="N49" s="19"/>
      <c r="O49" s="19"/>
      <c r="P49" s="19"/>
    </row>
    <row r="50" spans="1:16" ht="17.100000000000001" customHeight="1" x14ac:dyDescent="0.25">
      <c r="A50" s="12" t="s">
        <v>14</v>
      </c>
      <c r="B50" s="34"/>
      <c r="C50" s="35">
        <f>R43</f>
        <v>2.4083189157584592</v>
      </c>
      <c r="D50" s="35">
        <f t="shared" ref="D50" si="9">S43</f>
        <v>2.0493901531919199</v>
      </c>
      <c r="E50" s="61"/>
      <c r="F50" s="61"/>
      <c r="G50" s="61"/>
      <c r="H50" s="61"/>
      <c r="I50" s="61"/>
      <c r="J50" s="25"/>
      <c r="K50" s="26"/>
      <c r="L50" s="26"/>
      <c r="N50" s="19"/>
      <c r="O50" s="19"/>
      <c r="P50" s="19"/>
    </row>
    <row r="51" spans="1:16" ht="17.100000000000001" customHeight="1" x14ac:dyDescent="0.25">
      <c r="A51" s="12" t="s">
        <v>15</v>
      </c>
      <c r="B51" s="34"/>
      <c r="C51" s="35">
        <f>R44</f>
        <v>80.277297191948648</v>
      </c>
      <c r="D51" s="35">
        <f t="shared" ref="D51" si="10">S44</f>
        <v>102.46950765959599</v>
      </c>
      <c r="E51" s="61"/>
      <c r="F51" s="61"/>
      <c r="G51" s="61"/>
      <c r="H51" s="61"/>
      <c r="I51" s="61"/>
      <c r="J51" s="27"/>
      <c r="K51" s="26"/>
      <c r="L51" s="26"/>
      <c r="N51" s="19"/>
      <c r="O51" s="19"/>
      <c r="P51" s="19"/>
    </row>
    <row r="52" spans="1:16" ht="15.9" customHeight="1" x14ac:dyDescent="0.25"/>
    <row r="53" spans="1:16" ht="15.9" customHeight="1" x14ac:dyDescent="0.25">
      <c r="A53" s="15"/>
    </row>
    <row r="54" spans="1:16" ht="15.9" customHeight="1" x14ac:dyDescent="0.25"/>
    <row r="55" spans="1:16" ht="15.9" customHeight="1" x14ac:dyDescent="0.25"/>
    <row r="56" spans="1:16" ht="15.9" customHeight="1" x14ac:dyDescent="0.25"/>
    <row r="57" spans="1:16" ht="15.9" customHeight="1" x14ac:dyDescent="0.25"/>
    <row r="58" spans="1:16" ht="15.9" customHeight="1" x14ac:dyDescent="0.25"/>
    <row r="59" spans="1:16" ht="15.9" customHeight="1" x14ac:dyDescent="0.25"/>
    <row r="60" spans="1:16" ht="15.9" customHeight="1" x14ac:dyDescent="0.25"/>
    <row r="61" spans="1:16" ht="15.9" customHeight="1" x14ac:dyDescent="0.25"/>
    <row r="62" spans="1:16" ht="15.9" customHeight="1" x14ac:dyDescent="0.25"/>
    <row r="63" spans="1:16" ht="15.9" customHeight="1" x14ac:dyDescent="0.25"/>
    <row r="64" spans="1:16" ht="15.9" customHeight="1" x14ac:dyDescent="0.25">
      <c r="A64" s="14"/>
      <c r="B64" s="14"/>
      <c r="C64" s="14"/>
      <c r="D64" s="14"/>
      <c r="E64" s="14"/>
      <c r="F64" s="136"/>
      <c r="G64" s="136"/>
      <c r="H64" s="136"/>
      <c r="I64" s="14"/>
    </row>
    <row r="65" spans="1:12" ht="15.9" customHeight="1" x14ac:dyDescent="0.25">
      <c r="A65" s="14"/>
      <c r="B65" s="14"/>
      <c r="C65" s="14"/>
      <c r="D65" s="14"/>
      <c r="E65" s="14"/>
      <c r="F65" s="136"/>
      <c r="G65" s="136"/>
      <c r="H65" s="136"/>
      <c r="I65" s="14"/>
    </row>
    <row r="66" spans="1:12" ht="15.9" customHeight="1" x14ac:dyDescent="0.25">
      <c r="B66" s="14"/>
      <c r="C66" s="14"/>
      <c r="D66" s="14"/>
      <c r="E66" s="14"/>
      <c r="F66" s="136"/>
      <c r="G66" s="136"/>
      <c r="H66" s="136"/>
      <c r="I66" s="14"/>
    </row>
    <row r="67" spans="1:12" ht="14.25" customHeight="1" x14ac:dyDescent="0.25">
      <c r="A67" s="198" t="s">
        <v>246</v>
      </c>
      <c r="B67" s="198"/>
      <c r="C67" s="198"/>
      <c r="D67" s="198"/>
      <c r="E67" s="198"/>
      <c r="F67" s="198"/>
      <c r="G67" s="198"/>
      <c r="H67" s="198"/>
      <c r="I67" s="198"/>
    </row>
    <row r="68" spans="1:12" ht="15" customHeight="1" x14ac:dyDescent="0.25">
      <c r="A68" s="199" t="s">
        <v>247</v>
      </c>
      <c r="B68" s="198"/>
      <c r="C68" s="198"/>
      <c r="D68" s="198"/>
      <c r="E68" s="198"/>
      <c r="F68" s="198"/>
      <c r="G68" s="198"/>
      <c r="H68" s="198"/>
      <c r="I68" s="198"/>
    </row>
    <row r="69" spans="1:12" ht="15.9" customHeight="1" x14ac:dyDescent="0.25">
      <c r="A69" s="14"/>
      <c r="B69" s="14"/>
      <c r="C69" s="14"/>
      <c r="D69" s="14"/>
      <c r="E69" s="14"/>
      <c r="F69" s="136"/>
      <c r="G69" s="136"/>
      <c r="H69" s="136"/>
      <c r="I69" s="14"/>
    </row>
    <row r="70" spans="1:12" s="28" customFormat="1" ht="15.9" customHeight="1" x14ac:dyDescent="0.25">
      <c r="A70" s="200" t="s">
        <v>18</v>
      </c>
      <c r="B70" s="200"/>
      <c r="C70" s="200"/>
      <c r="D70" s="39"/>
      <c r="E70" s="39"/>
      <c r="F70" s="137"/>
      <c r="G70" s="137"/>
      <c r="H70" s="137"/>
      <c r="J70" s="20"/>
      <c r="K70" s="20"/>
      <c r="L70" s="20"/>
    </row>
    <row r="71" spans="1:12" s="28" customFormat="1" ht="27.75" customHeight="1" x14ac:dyDescent="0.25">
      <c r="A71" s="200" t="s">
        <v>90</v>
      </c>
      <c r="B71" s="200"/>
      <c r="C71" s="200"/>
      <c r="D71" s="200"/>
      <c r="E71" s="200"/>
      <c r="F71" s="200"/>
      <c r="G71" s="200"/>
      <c r="H71" s="200"/>
      <c r="I71" s="200"/>
      <c r="J71" s="20"/>
      <c r="K71" s="20"/>
      <c r="L71" s="20"/>
    </row>
    <row r="72" spans="1:12" s="28" customFormat="1" ht="29.25" customHeight="1" x14ac:dyDescent="0.25">
      <c r="A72" s="194" t="s">
        <v>127</v>
      </c>
      <c r="B72" s="194"/>
      <c r="C72" s="194"/>
      <c r="D72" s="194"/>
      <c r="E72" s="194"/>
      <c r="F72" s="194"/>
      <c r="G72" s="194"/>
      <c r="H72" s="194"/>
      <c r="I72" s="194"/>
      <c r="J72" s="20"/>
      <c r="K72" s="20"/>
      <c r="L72" s="20"/>
    </row>
    <row r="73" spans="1:12" s="28" customFormat="1" ht="15.9" customHeight="1" x14ac:dyDescent="0.25">
      <c r="J73" s="20"/>
      <c r="K73" s="20"/>
      <c r="L73" s="20"/>
    </row>
    <row r="74" spans="1:12" s="28" customFormat="1" ht="25.5" customHeight="1" x14ac:dyDescent="0.25">
      <c r="B74" s="195" t="s">
        <v>2</v>
      </c>
      <c r="C74" s="195"/>
      <c r="D74" s="20"/>
      <c r="E74" s="20"/>
      <c r="F74" s="133"/>
      <c r="G74" s="133"/>
      <c r="H74" s="133"/>
      <c r="I74" s="20"/>
      <c r="J74" s="20"/>
      <c r="K74" s="20"/>
      <c r="L74" s="20"/>
    </row>
    <row r="75" spans="1:12" s="28" customFormat="1" ht="38.1" customHeight="1" x14ac:dyDescent="0.25">
      <c r="B75" s="195"/>
      <c r="C75" s="195"/>
      <c r="D75" s="20"/>
      <c r="E75" s="20"/>
      <c r="F75" s="133"/>
      <c r="G75" s="133"/>
      <c r="H75" s="133"/>
      <c r="I75" s="20"/>
      <c r="J75" s="20"/>
      <c r="K75" s="20"/>
      <c r="L75" s="20"/>
    </row>
    <row r="76" spans="1:12" x14ac:dyDescent="0.25">
      <c r="B76" s="30"/>
      <c r="C76" s="30"/>
      <c r="D76" s="30"/>
      <c r="E76" s="30"/>
      <c r="F76" s="30"/>
      <c r="G76" s="30"/>
      <c r="H76" s="30"/>
      <c r="I76" s="30"/>
    </row>
    <row r="77" spans="1:12" x14ac:dyDescent="0.25">
      <c r="B77" s="30"/>
      <c r="C77" s="30"/>
      <c r="D77" s="30"/>
      <c r="E77" s="30"/>
      <c r="F77" s="30"/>
      <c r="G77" s="30"/>
      <c r="H77" s="30"/>
      <c r="I77" s="30"/>
    </row>
  </sheetData>
  <sheetProtection formatCells="0" formatRows="0" insertRows="0" insertHyperlinks="0" deleteRows="0" sort="0" autoFilter="0" pivotTables="0"/>
  <mergeCells count="23">
    <mergeCell ref="A72:I72"/>
    <mergeCell ref="B74:C74"/>
    <mergeCell ref="B75:C75"/>
    <mergeCell ref="A45:C45"/>
    <mergeCell ref="A46:C46"/>
    <mergeCell ref="A67:I67"/>
    <mergeCell ref="A68:I68"/>
    <mergeCell ref="A70:C70"/>
    <mergeCell ref="A71:I71"/>
    <mergeCell ref="A8:B8"/>
    <mergeCell ref="C8:D8"/>
    <mergeCell ref="A9:B9"/>
    <mergeCell ref="C9:D9"/>
    <mergeCell ref="A6:B6"/>
    <mergeCell ref="C6:D6"/>
    <mergeCell ref="A7:B7"/>
    <mergeCell ref="C7:D7"/>
    <mergeCell ref="A1:I1"/>
    <mergeCell ref="A2:I2"/>
    <mergeCell ref="A4:B4"/>
    <mergeCell ref="C4:I4"/>
    <mergeCell ref="A5:B5"/>
    <mergeCell ref="C5:D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77"/>
  <sheetViews>
    <sheetView view="pageBreakPreview" topLeftCell="A24" zoomScaleNormal="100" zoomScaleSheetLayoutView="100" workbookViewId="0">
      <selection activeCell="J69" sqref="J68:K69"/>
    </sheetView>
  </sheetViews>
  <sheetFormatPr defaultColWidth="9.109375" defaultRowHeight="13.2" x14ac:dyDescent="0.25"/>
  <cols>
    <col min="1" max="1" width="5.109375" style="16" customWidth="1"/>
    <col min="2" max="2" width="15" style="11" customWidth="1"/>
    <col min="3" max="4" width="10.33203125" style="11" customWidth="1"/>
    <col min="5" max="14" width="10" style="11" customWidth="1"/>
    <col min="15" max="15" width="3.44140625" style="14" customWidth="1"/>
    <col min="16" max="17" width="6.88671875" style="14" customWidth="1"/>
    <col min="18" max="18" width="4.109375" style="11" customWidth="1"/>
    <col min="19" max="19" width="7.5546875" style="11" customWidth="1"/>
    <col min="20" max="20" width="7.109375" style="11" customWidth="1"/>
    <col min="21" max="21" width="6" style="11" customWidth="1"/>
    <col min="22" max="22" width="6.5546875" style="11" customWidth="1"/>
    <col min="23" max="23" width="4.44140625" style="11" customWidth="1"/>
    <col min="24" max="24" width="6" style="11" customWidth="1"/>
    <col min="25" max="25" width="5.6640625" style="11" customWidth="1"/>
    <col min="26" max="26" width="6.109375" style="11" customWidth="1"/>
    <col min="27" max="27" width="7.109375" style="11" customWidth="1"/>
    <col min="28" max="45" width="4.109375" style="11" customWidth="1"/>
    <col min="46" max="16384" width="9.109375" style="11"/>
  </cols>
  <sheetData>
    <row r="1" spans="1:27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43"/>
      <c r="H1" s="143"/>
      <c r="I1" s="143"/>
      <c r="J1" s="143"/>
      <c r="K1" s="143"/>
      <c r="L1" s="143"/>
      <c r="M1" s="143"/>
      <c r="N1" s="143"/>
      <c r="O1" s="23"/>
      <c r="P1" s="9"/>
      <c r="Q1" s="9"/>
    </row>
    <row r="2" spans="1:27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4"/>
      <c r="H2" s="4"/>
      <c r="I2" s="4"/>
      <c r="J2" s="4"/>
      <c r="K2" s="4"/>
      <c r="L2" s="4"/>
      <c r="M2" s="4"/>
      <c r="N2" s="4"/>
      <c r="O2" s="24"/>
      <c r="P2" s="9"/>
      <c r="Q2" s="9"/>
    </row>
    <row r="3" spans="1:27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8"/>
      <c r="Q3" s="9"/>
    </row>
    <row r="4" spans="1:27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44"/>
      <c r="H4" s="144"/>
      <c r="I4" s="144"/>
      <c r="J4" s="144"/>
      <c r="K4" s="144"/>
      <c r="L4" s="144"/>
      <c r="M4" s="144"/>
      <c r="N4" s="144"/>
      <c r="O4" s="17"/>
      <c r="P4" s="9"/>
      <c r="Q4" s="9"/>
    </row>
    <row r="5" spans="1:27" s="3" customFormat="1" ht="27" customHeight="1" x14ac:dyDescent="0.25">
      <c r="A5" s="189" t="s">
        <v>4</v>
      </c>
      <c r="B5" s="190"/>
      <c r="C5" s="201" t="s">
        <v>26</v>
      </c>
      <c r="D5" s="201"/>
      <c r="E5" s="116"/>
      <c r="F5" s="120" t="str">
        <f>'LAF 1 (21147)'!E5</f>
        <v>02/01/17 - 31/12/17</v>
      </c>
      <c r="G5" s="145"/>
      <c r="H5" s="145"/>
      <c r="I5" s="145"/>
      <c r="J5" s="145"/>
      <c r="K5" s="145"/>
      <c r="L5" s="145"/>
      <c r="M5" s="145"/>
      <c r="N5" s="145"/>
      <c r="O5" s="21"/>
      <c r="P5" s="9"/>
      <c r="Q5" s="9"/>
    </row>
    <row r="6" spans="1:27" s="3" customFormat="1" ht="29.25" customHeight="1" x14ac:dyDescent="0.25">
      <c r="A6" s="189" t="s">
        <v>5</v>
      </c>
      <c r="B6" s="190"/>
      <c r="C6" s="201" t="s">
        <v>40</v>
      </c>
      <c r="D6" s="201"/>
      <c r="E6" s="116"/>
      <c r="F6" s="117">
        <v>11072</v>
      </c>
      <c r="G6" s="146"/>
      <c r="H6" s="146"/>
      <c r="I6" s="146"/>
      <c r="J6" s="146"/>
      <c r="K6" s="146"/>
      <c r="L6" s="146"/>
      <c r="M6" s="146"/>
      <c r="N6" s="146"/>
      <c r="O6" s="8"/>
      <c r="P6" s="9"/>
      <c r="Q6" s="9"/>
    </row>
    <row r="7" spans="1:27" s="3" customFormat="1" ht="27" customHeight="1" x14ac:dyDescent="0.25">
      <c r="A7" s="189" t="s">
        <v>6</v>
      </c>
      <c r="B7" s="190"/>
      <c r="C7" s="201" t="s">
        <v>29</v>
      </c>
      <c r="D7" s="201"/>
      <c r="E7" s="116"/>
      <c r="F7" s="117" t="s">
        <v>28</v>
      </c>
      <c r="G7" s="146"/>
      <c r="H7" s="146"/>
      <c r="I7" s="146"/>
      <c r="J7" s="146"/>
      <c r="K7" s="146"/>
      <c r="L7" s="146"/>
      <c r="M7" s="146"/>
      <c r="N7" s="146"/>
      <c r="O7" s="8"/>
      <c r="P7" s="9"/>
      <c r="Q7" s="9"/>
    </row>
    <row r="8" spans="1:27" s="3" customFormat="1" ht="27" customHeight="1" x14ac:dyDescent="0.25">
      <c r="A8" s="189" t="s">
        <v>7</v>
      </c>
      <c r="B8" s="190"/>
      <c r="C8" s="201" t="s">
        <v>27</v>
      </c>
      <c r="D8" s="201"/>
      <c r="E8" s="116"/>
      <c r="F8" s="117">
        <v>4</v>
      </c>
      <c r="G8" s="146"/>
      <c r="H8" s="146"/>
      <c r="I8" s="146"/>
      <c r="J8" s="146"/>
      <c r="K8" s="146"/>
      <c r="L8" s="146"/>
      <c r="M8" s="146"/>
      <c r="N8" s="146"/>
      <c r="O8" s="8"/>
      <c r="P8" s="9"/>
      <c r="Q8" s="9"/>
    </row>
    <row r="9" spans="1:27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116"/>
      <c r="F9" s="119">
        <f>'LAF 1 (21147)'!E9</f>
        <v>50</v>
      </c>
      <c r="G9" s="147"/>
      <c r="H9" s="147"/>
      <c r="I9" s="147"/>
      <c r="J9" s="147"/>
      <c r="K9" s="147"/>
      <c r="L9" s="147"/>
      <c r="M9" s="147"/>
      <c r="N9" s="147"/>
      <c r="O9" s="22"/>
      <c r="P9" s="9"/>
      <c r="Q9" s="9"/>
      <c r="U9" s="3" t="s">
        <v>171</v>
      </c>
    </row>
    <row r="10" spans="1:27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9"/>
      <c r="Q10" s="9"/>
    </row>
    <row r="11" spans="1:27" s="9" customFormat="1" ht="19.5" customHeight="1" x14ac:dyDescent="0.25">
      <c r="A11" s="8"/>
      <c r="B11" s="2"/>
      <c r="C11" s="126" t="s">
        <v>167</v>
      </c>
      <c r="D11" s="126" t="s">
        <v>168</v>
      </c>
      <c r="E11" s="126" t="s">
        <v>169</v>
      </c>
      <c r="F11" s="126" t="s">
        <v>170</v>
      </c>
      <c r="G11" s="126" t="s">
        <v>335</v>
      </c>
      <c r="H11" s="126" t="s">
        <v>336</v>
      </c>
      <c r="I11" s="126" t="s">
        <v>337</v>
      </c>
      <c r="J11" s="126" t="s">
        <v>338</v>
      </c>
      <c r="K11" s="126" t="s">
        <v>339</v>
      </c>
      <c r="L11" s="126" t="s">
        <v>334</v>
      </c>
      <c r="M11" s="17" t="s">
        <v>318</v>
      </c>
      <c r="N11" s="17" t="s">
        <v>319</v>
      </c>
      <c r="O11" s="17"/>
    </row>
    <row r="12" spans="1:27" ht="25.5" customHeight="1" x14ac:dyDescent="0.25">
      <c r="A12" s="1" t="s">
        <v>16</v>
      </c>
      <c r="B12" s="10" t="s">
        <v>24</v>
      </c>
      <c r="C12" s="121" t="s">
        <v>17</v>
      </c>
      <c r="D12" s="121" t="s">
        <v>17</v>
      </c>
      <c r="E12" s="121" t="s">
        <v>17</v>
      </c>
      <c r="F12" s="121" t="s">
        <v>17</v>
      </c>
      <c r="G12" s="81"/>
      <c r="H12" s="81"/>
      <c r="I12" s="81"/>
      <c r="J12" s="81"/>
      <c r="K12" s="81"/>
      <c r="L12" s="81"/>
      <c r="M12" s="81"/>
      <c r="N12" s="81"/>
      <c r="O12" s="18"/>
      <c r="P12" s="14" t="s">
        <v>22</v>
      </c>
      <c r="Q12" s="14" t="s">
        <v>23</v>
      </c>
      <c r="S12" s="1" t="s">
        <v>167</v>
      </c>
      <c r="T12" s="1" t="s">
        <v>168</v>
      </c>
      <c r="U12" s="1" t="s">
        <v>169</v>
      </c>
      <c r="V12" s="1" t="s">
        <v>170</v>
      </c>
      <c r="W12" s="42"/>
      <c r="X12" s="1" t="s">
        <v>167</v>
      </c>
      <c r="Y12" s="1" t="s">
        <v>168</v>
      </c>
      <c r="Z12" s="1" t="s">
        <v>169</v>
      </c>
      <c r="AA12" s="1" t="s">
        <v>170</v>
      </c>
    </row>
    <row r="13" spans="1:27" ht="17.100000000000001" customHeight="1" x14ac:dyDescent="0.25">
      <c r="A13" s="76">
        <v>1</v>
      </c>
      <c r="B13" s="73">
        <v>42623</v>
      </c>
      <c r="C13" s="121">
        <v>2</v>
      </c>
      <c r="D13" s="121">
        <v>2</v>
      </c>
      <c r="E13" s="121">
        <v>3</v>
      </c>
      <c r="F13" s="121">
        <v>1</v>
      </c>
      <c r="G13" s="81">
        <v>3</v>
      </c>
      <c r="H13" s="81">
        <v>2</v>
      </c>
      <c r="I13" s="81">
        <v>1</v>
      </c>
      <c r="J13" s="81">
        <v>5</v>
      </c>
      <c r="K13" s="81">
        <v>2</v>
      </c>
      <c r="L13" s="81">
        <v>3</v>
      </c>
      <c r="M13" s="81">
        <v>100</v>
      </c>
      <c r="N13" s="81"/>
      <c r="O13" s="25"/>
      <c r="P13" s="26"/>
      <c r="Q13" s="26"/>
      <c r="S13" s="19"/>
      <c r="T13" s="19"/>
      <c r="U13" s="19"/>
      <c r="V13" s="19"/>
      <c r="X13" s="19"/>
      <c r="Y13" s="19"/>
      <c r="Z13" s="19"/>
      <c r="AA13" s="19"/>
    </row>
    <row r="14" spans="1:27" ht="17.100000000000001" customHeight="1" x14ac:dyDescent="0.25">
      <c r="A14" s="76">
        <v>2</v>
      </c>
      <c r="B14" s="73">
        <v>42623</v>
      </c>
      <c r="C14" s="121">
        <v>0</v>
      </c>
      <c r="D14" s="121">
        <v>1</v>
      </c>
      <c r="E14" s="121">
        <v>2</v>
      </c>
      <c r="F14" s="121">
        <v>4</v>
      </c>
      <c r="G14" s="81">
        <v>1</v>
      </c>
      <c r="H14" s="81">
        <v>4</v>
      </c>
      <c r="I14" s="81">
        <v>2</v>
      </c>
      <c r="J14" s="81">
        <v>1</v>
      </c>
      <c r="K14" s="81">
        <v>2</v>
      </c>
      <c r="L14" s="81">
        <v>1</v>
      </c>
      <c r="M14" s="81">
        <v>100</v>
      </c>
      <c r="N14" s="81"/>
      <c r="O14" s="78"/>
      <c r="P14" s="79"/>
      <c r="Q14" s="79"/>
      <c r="S14" s="77"/>
      <c r="T14" s="77"/>
      <c r="U14" s="77"/>
      <c r="V14" s="77"/>
      <c r="X14" s="77"/>
      <c r="Y14" s="77"/>
      <c r="Z14" s="77"/>
      <c r="AA14" s="77"/>
    </row>
    <row r="15" spans="1:27" ht="17.100000000000001" customHeight="1" x14ac:dyDescent="0.25">
      <c r="A15" s="76">
        <v>3</v>
      </c>
      <c r="B15" s="73">
        <v>42624</v>
      </c>
      <c r="C15" s="121">
        <v>1</v>
      </c>
      <c r="D15" s="121">
        <v>3</v>
      </c>
      <c r="E15" s="121">
        <v>3</v>
      </c>
      <c r="F15" s="121">
        <v>2</v>
      </c>
      <c r="G15" s="81">
        <v>1</v>
      </c>
      <c r="H15" s="81">
        <v>0</v>
      </c>
      <c r="I15" s="81">
        <v>0</v>
      </c>
      <c r="J15" s="81">
        <v>0</v>
      </c>
      <c r="K15" s="81">
        <v>0</v>
      </c>
      <c r="L15" s="81">
        <v>2</v>
      </c>
      <c r="M15" s="81">
        <v>100</v>
      </c>
      <c r="N15" s="81"/>
      <c r="O15" s="78"/>
      <c r="P15" s="79"/>
      <c r="Q15" s="79"/>
      <c r="S15" s="77"/>
      <c r="T15" s="77"/>
      <c r="U15" s="77"/>
      <c r="V15" s="77"/>
      <c r="X15" s="77"/>
      <c r="Y15" s="77"/>
      <c r="Z15" s="77"/>
      <c r="AA15" s="77"/>
    </row>
    <row r="16" spans="1:27" ht="17.100000000000001" customHeight="1" x14ac:dyDescent="0.25">
      <c r="A16" s="76">
        <v>4</v>
      </c>
      <c r="B16" s="73">
        <v>42624</v>
      </c>
      <c r="C16" s="121">
        <v>1</v>
      </c>
      <c r="D16" s="121">
        <v>1</v>
      </c>
      <c r="E16" s="121">
        <v>1</v>
      </c>
      <c r="F16" s="121">
        <v>4</v>
      </c>
      <c r="G16" s="81">
        <v>4</v>
      </c>
      <c r="H16" s="81">
        <v>0</v>
      </c>
      <c r="I16" s="81">
        <v>0</v>
      </c>
      <c r="J16" s="81">
        <v>0</v>
      </c>
      <c r="K16" s="81">
        <v>0</v>
      </c>
      <c r="L16" s="81">
        <v>1</v>
      </c>
      <c r="M16" s="81">
        <v>100</v>
      </c>
      <c r="N16" s="81"/>
      <c r="O16" s="78"/>
      <c r="P16" s="79"/>
      <c r="Q16" s="79"/>
      <c r="S16" s="77"/>
      <c r="T16" s="77"/>
      <c r="U16" s="77"/>
      <c r="V16" s="77"/>
      <c r="X16" s="77"/>
      <c r="Y16" s="77"/>
      <c r="Z16" s="77"/>
      <c r="AA16" s="77"/>
    </row>
    <row r="17" spans="1:27" ht="17.100000000000001" customHeight="1" x14ac:dyDescent="0.25">
      <c r="A17" s="76">
        <v>5</v>
      </c>
      <c r="B17" s="73">
        <v>42625</v>
      </c>
      <c r="C17" s="121">
        <v>1</v>
      </c>
      <c r="D17" s="121">
        <v>2</v>
      </c>
      <c r="E17" s="121">
        <v>7</v>
      </c>
      <c r="F17" s="121">
        <v>0</v>
      </c>
      <c r="G17" s="81">
        <v>3</v>
      </c>
      <c r="H17" s="81">
        <v>1</v>
      </c>
      <c r="I17" s="81">
        <v>4</v>
      </c>
      <c r="J17" s="81">
        <v>3</v>
      </c>
      <c r="K17" s="81">
        <v>2</v>
      </c>
      <c r="L17" s="81">
        <v>0</v>
      </c>
      <c r="M17" s="81">
        <v>100</v>
      </c>
      <c r="N17" s="81"/>
      <c r="O17" s="78"/>
      <c r="P17" s="79"/>
      <c r="Q17" s="79"/>
      <c r="S17" s="77"/>
      <c r="T17" s="77"/>
      <c r="U17" s="77"/>
      <c r="V17" s="77"/>
      <c r="X17" s="77"/>
      <c r="Y17" s="77"/>
      <c r="Z17" s="77"/>
      <c r="AA17" s="77"/>
    </row>
    <row r="18" spans="1:27" ht="17.100000000000001" customHeight="1" x14ac:dyDescent="0.25">
      <c r="A18" s="76">
        <v>6</v>
      </c>
      <c r="B18" s="73">
        <v>42625</v>
      </c>
      <c r="C18" s="121">
        <v>1</v>
      </c>
      <c r="D18" s="121">
        <v>6</v>
      </c>
      <c r="E18" s="121">
        <v>0</v>
      </c>
      <c r="F18" s="121">
        <v>0</v>
      </c>
      <c r="G18" s="81">
        <v>4</v>
      </c>
      <c r="H18" s="81">
        <v>5</v>
      </c>
      <c r="I18" s="81">
        <v>7</v>
      </c>
      <c r="J18" s="81">
        <v>1</v>
      </c>
      <c r="K18" s="81">
        <v>5</v>
      </c>
      <c r="L18" s="81">
        <v>0</v>
      </c>
      <c r="M18" s="81">
        <v>100</v>
      </c>
      <c r="N18" s="81"/>
      <c r="O18" s="78"/>
      <c r="P18" s="79"/>
      <c r="Q18" s="79"/>
      <c r="S18" s="77"/>
      <c r="T18" s="77"/>
      <c r="U18" s="77"/>
      <c r="V18" s="77"/>
      <c r="X18" s="77"/>
      <c r="Y18" s="77"/>
      <c r="Z18" s="77"/>
      <c r="AA18" s="77"/>
    </row>
    <row r="19" spans="1:27" ht="17.100000000000001" customHeight="1" x14ac:dyDescent="0.25">
      <c r="A19" s="76">
        <v>7</v>
      </c>
      <c r="B19" s="73">
        <v>42626</v>
      </c>
      <c r="C19" s="121">
        <v>6</v>
      </c>
      <c r="D19" s="121">
        <v>2</v>
      </c>
      <c r="E19" s="121">
        <v>7</v>
      </c>
      <c r="F19" s="121">
        <v>0</v>
      </c>
      <c r="G19" s="81">
        <v>1</v>
      </c>
      <c r="H19" s="81">
        <v>5</v>
      </c>
      <c r="I19" s="81">
        <v>2</v>
      </c>
      <c r="J19" s="81">
        <v>3</v>
      </c>
      <c r="K19" s="81">
        <v>1</v>
      </c>
      <c r="L19" s="81">
        <v>0</v>
      </c>
      <c r="M19" s="81">
        <v>100</v>
      </c>
      <c r="N19" s="81"/>
      <c r="O19" s="78"/>
      <c r="P19" s="79"/>
      <c r="Q19" s="79"/>
      <c r="S19" s="77"/>
      <c r="T19" s="77"/>
      <c r="U19" s="77"/>
      <c r="V19" s="77"/>
      <c r="X19" s="77"/>
      <c r="Y19" s="77"/>
      <c r="Z19" s="77"/>
      <c r="AA19" s="77"/>
    </row>
    <row r="20" spans="1:27" ht="17.100000000000001" customHeight="1" x14ac:dyDescent="0.25">
      <c r="A20" s="76">
        <v>8</v>
      </c>
      <c r="B20" s="73">
        <v>42626</v>
      </c>
      <c r="C20" s="121">
        <v>3</v>
      </c>
      <c r="D20" s="121">
        <v>1</v>
      </c>
      <c r="E20" s="121">
        <v>0</v>
      </c>
      <c r="F20" s="121">
        <v>0</v>
      </c>
      <c r="G20" s="81">
        <v>1</v>
      </c>
      <c r="H20" s="81">
        <v>3</v>
      </c>
      <c r="I20" s="81">
        <v>4</v>
      </c>
      <c r="J20" s="81">
        <v>1</v>
      </c>
      <c r="K20" s="81">
        <v>2</v>
      </c>
      <c r="L20" s="81">
        <v>0</v>
      </c>
      <c r="M20" s="81">
        <v>100</v>
      </c>
      <c r="N20" s="81"/>
      <c r="O20" s="78"/>
      <c r="P20" s="79"/>
      <c r="Q20" s="79"/>
      <c r="S20" s="77"/>
      <c r="T20" s="77"/>
      <c r="U20" s="77"/>
      <c r="V20" s="77"/>
      <c r="X20" s="77"/>
      <c r="Y20" s="77"/>
      <c r="Z20" s="77"/>
      <c r="AA20" s="77"/>
    </row>
    <row r="21" spans="1:27" ht="17.100000000000001" customHeight="1" x14ac:dyDescent="0.25">
      <c r="A21" s="142">
        <v>1</v>
      </c>
      <c r="B21" s="73" t="s">
        <v>317</v>
      </c>
      <c r="C21" s="121">
        <v>2</v>
      </c>
      <c r="D21" s="121">
        <v>1</v>
      </c>
      <c r="E21" s="121">
        <v>7</v>
      </c>
      <c r="F21" s="121">
        <v>5</v>
      </c>
      <c r="G21" s="81"/>
      <c r="H21" s="81"/>
      <c r="I21" s="81"/>
      <c r="J21" s="81"/>
      <c r="K21" s="81"/>
      <c r="L21" s="81"/>
      <c r="M21" s="81"/>
      <c r="N21" s="81"/>
      <c r="O21" s="78"/>
      <c r="P21" s="79">
        <v>20</v>
      </c>
      <c r="Q21" s="79">
        <v>50</v>
      </c>
      <c r="S21" s="77"/>
      <c r="T21" s="77"/>
      <c r="U21" s="77"/>
      <c r="V21" s="77"/>
      <c r="X21" s="77"/>
      <c r="Y21" s="77"/>
      <c r="Z21" s="77"/>
      <c r="AA21" s="77"/>
    </row>
    <row r="22" spans="1:27" ht="17.100000000000001" customHeight="1" x14ac:dyDescent="0.25">
      <c r="A22" s="76">
        <v>2</v>
      </c>
      <c r="B22" s="73">
        <v>42653</v>
      </c>
      <c r="C22" s="121">
        <v>6</v>
      </c>
      <c r="D22" s="121">
        <v>2</v>
      </c>
      <c r="E22" s="121">
        <v>7</v>
      </c>
      <c r="F22" s="121">
        <v>4</v>
      </c>
      <c r="G22" s="81"/>
      <c r="H22" s="81"/>
      <c r="I22" s="81"/>
      <c r="J22" s="81"/>
      <c r="K22" s="81"/>
      <c r="L22" s="81"/>
      <c r="M22" s="81"/>
      <c r="N22" s="81"/>
      <c r="O22" s="78"/>
      <c r="P22" s="79">
        <v>20</v>
      </c>
      <c r="Q22" s="79">
        <v>50</v>
      </c>
      <c r="S22" s="77"/>
      <c r="T22" s="77"/>
      <c r="U22" s="77"/>
      <c r="V22" s="77"/>
      <c r="X22" s="77"/>
      <c r="Y22" s="77"/>
      <c r="Z22" s="77"/>
      <c r="AA22" s="77"/>
    </row>
    <row r="23" spans="1:27" ht="17.100000000000001" customHeight="1" x14ac:dyDescent="0.25">
      <c r="A23" s="76">
        <v>3</v>
      </c>
      <c r="B23" s="73">
        <v>42683</v>
      </c>
      <c r="C23" s="121">
        <v>5</v>
      </c>
      <c r="D23" s="121">
        <v>1</v>
      </c>
      <c r="E23" s="121">
        <v>4</v>
      </c>
      <c r="F23" s="121">
        <v>0</v>
      </c>
      <c r="G23" s="81"/>
      <c r="H23" s="81"/>
      <c r="I23" s="81"/>
      <c r="J23" s="81"/>
      <c r="K23" s="81"/>
      <c r="L23" s="81"/>
      <c r="M23" s="81"/>
      <c r="N23" s="81"/>
      <c r="O23" s="78"/>
      <c r="P23" s="79">
        <v>20</v>
      </c>
      <c r="Q23" s="79">
        <v>50</v>
      </c>
      <c r="S23" s="77"/>
      <c r="T23" s="77"/>
      <c r="U23" s="77"/>
      <c r="V23" s="77"/>
      <c r="X23" s="77"/>
      <c r="Y23" s="77"/>
      <c r="Z23" s="77"/>
      <c r="AA23" s="77"/>
    </row>
    <row r="24" spans="1:27" ht="17.100000000000001" customHeight="1" x14ac:dyDescent="0.25">
      <c r="A24" s="76">
        <v>4</v>
      </c>
      <c r="B24" s="73">
        <v>42713</v>
      </c>
      <c r="C24" s="121">
        <v>1</v>
      </c>
      <c r="D24" s="121">
        <v>0</v>
      </c>
      <c r="E24" s="121">
        <v>4</v>
      </c>
      <c r="F24" s="121">
        <v>0</v>
      </c>
      <c r="G24" s="81"/>
      <c r="H24" s="81"/>
      <c r="I24" s="81"/>
      <c r="J24" s="81"/>
      <c r="K24" s="81"/>
      <c r="L24" s="81"/>
      <c r="M24" s="81"/>
      <c r="N24" s="81"/>
      <c r="O24" s="78"/>
      <c r="P24" s="79">
        <v>20</v>
      </c>
      <c r="Q24" s="79">
        <v>50</v>
      </c>
      <c r="S24" s="77"/>
      <c r="T24" s="77"/>
      <c r="U24" s="77"/>
      <c r="V24" s="77"/>
      <c r="X24" s="77"/>
      <c r="Y24" s="77"/>
      <c r="Z24" s="77"/>
      <c r="AA24" s="77"/>
    </row>
    <row r="25" spans="1:27" ht="17.100000000000001" customHeight="1" x14ac:dyDescent="0.25">
      <c r="A25" s="76">
        <v>5</v>
      </c>
      <c r="B25" s="73">
        <v>42720</v>
      </c>
      <c r="C25" s="121">
        <v>3</v>
      </c>
      <c r="D25" s="121">
        <v>0</v>
      </c>
      <c r="E25" s="121">
        <v>0</v>
      </c>
      <c r="F25" s="121">
        <v>0</v>
      </c>
      <c r="G25" s="81"/>
      <c r="H25" s="81"/>
      <c r="I25" s="81"/>
      <c r="J25" s="81"/>
      <c r="K25" s="81"/>
      <c r="L25" s="81"/>
      <c r="M25" s="81"/>
      <c r="N25" s="81"/>
      <c r="O25" s="78"/>
      <c r="P25" s="79">
        <v>20</v>
      </c>
      <c r="Q25" s="79">
        <v>50</v>
      </c>
      <c r="S25" s="77"/>
      <c r="T25" s="77"/>
      <c r="U25" s="77"/>
      <c r="V25" s="77"/>
      <c r="X25" s="77"/>
      <c r="Y25" s="77"/>
      <c r="Z25" s="77"/>
      <c r="AA25" s="77"/>
    </row>
    <row r="26" spans="1:27" ht="17.100000000000001" customHeight="1" x14ac:dyDescent="0.25">
      <c r="A26" s="142">
        <v>1</v>
      </c>
      <c r="B26" s="73">
        <v>42743</v>
      </c>
      <c r="C26" s="121">
        <v>5</v>
      </c>
      <c r="D26" s="121">
        <v>2</v>
      </c>
      <c r="E26" s="121">
        <v>1</v>
      </c>
      <c r="F26" s="121">
        <v>0</v>
      </c>
      <c r="G26" s="81"/>
      <c r="H26" s="81"/>
      <c r="I26" s="81"/>
      <c r="J26" s="81"/>
      <c r="K26" s="81"/>
      <c r="L26" s="81"/>
      <c r="M26" s="81"/>
      <c r="N26" s="81">
        <v>120</v>
      </c>
      <c r="O26" s="78"/>
      <c r="P26" s="79">
        <v>20</v>
      </c>
      <c r="Q26" s="79">
        <v>50</v>
      </c>
      <c r="S26" s="77">
        <v>5</v>
      </c>
      <c r="T26" s="77">
        <v>2</v>
      </c>
      <c r="U26" s="77">
        <v>1</v>
      </c>
      <c r="V26" s="77">
        <v>0</v>
      </c>
      <c r="X26" s="77">
        <v>2</v>
      </c>
      <c r="Y26" s="77">
        <v>1</v>
      </c>
      <c r="Z26" s="77">
        <v>7</v>
      </c>
      <c r="AA26" s="77">
        <v>5</v>
      </c>
    </row>
    <row r="27" spans="1:27" ht="17.100000000000001" customHeight="1" x14ac:dyDescent="0.25">
      <c r="A27" s="12">
        <f>'Preparation room 2 (11069)'!A27</f>
        <v>2</v>
      </c>
      <c r="B27" s="73">
        <f>'Preparation room 2 (11069)'!B27</f>
        <v>43537</v>
      </c>
      <c r="C27" s="121">
        <f>IF(S27=0, "&lt; 1", S27)</f>
        <v>8</v>
      </c>
      <c r="D27" s="121">
        <f t="shared" ref="D27:D28" si="0">IF(T27=0, "&lt; 1", T27)</f>
        <v>10</v>
      </c>
      <c r="E27" s="121">
        <f t="shared" ref="E27:E44" si="1">IF(U27=0, "&lt; 1", U27)</f>
        <v>5</v>
      </c>
      <c r="F27" s="121">
        <f t="shared" ref="F27:F44" si="2">IF(V27=0, "&lt; 1", V27)</f>
        <v>6</v>
      </c>
      <c r="G27" s="81"/>
      <c r="H27" s="81"/>
      <c r="I27" s="81"/>
      <c r="J27" s="81"/>
      <c r="K27" s="81"/>
      <c r="L27" s="81"/>
      <c r="M27" s="81"/>
      <c r="N27" s="81"/>
      <c r="O27" s="25"/>
      <c r="P27" s="26">
        <f>$C$9</f>
        <v>20</v>
      </c>
      <c r="Q27" s="26">
        <f>$F$9</f>
        <v>50</v>
      </c>
      <c r="S27" s="19">
        <v>8</v>
      </c>
      <c r="T27" s="19">
        <v>10</v>
      </c>
      <c r="U27" s="19">
        <v>5</v>
      </c>
      <c r="V27" s="19">
        <v>6</v>
      </c>
      <c r="X27" s="19">
        <v>6</v>
      </c>
      <c r="Y27" s="19">
        <v>2</v>
      </c>
      <c r="Z27" s="19">
        <v>7</v>
      </c>
      <c r="AA27" s="19">
        <v>4</v>
      </c>
    </row>
    <row r="28" spans="1:27" ht="17.100000000000001" customHeight="1" x14ac:dyDescent="0.25">
      <c r="A28" s="12">
        <f>'Preparation room 2 (11069)'!A28</f>
        <v>3</v>
      </c>
      <c r="B28" s="73">
        <f>'Preparation room 2 (11069)'!B28</f>
        <v>43565</v>
      </c>
      <c r="C28" s="121">
        <f>IF(S28=0, "&lt; 1", S28)</f>
        <v>1</v>
      </c>
      <c r="D28" s="121">
        <f t="shared" si="0"/>
        <v>1</v>
      </c>
      <c r="E28" s="121">
        <f t="shared" si="1"/>
        <v>4</v>
      </c>
      <c r="F28" s="121">
        <v>0</v>
      </c>
      <c r="G28" s="81"/>
      <c r="H28" s="81"/>
      <c r="I28" s="81"/>
      <c r="J28" s="81"/>
      <c r="K28" s="81"/>
      <c r="L28" s="81"/>
      <c r="M28" s="81"/>
      <c r="N28" s="81"/>
      <c r="O28" s="25"/>
      <c r="P28" s="26">
        <f>$C$9</f>
        <v>20</v>
      </c>
      <c r="Q28" s="26">
        <f>$F$9</f>
        <v>50</v>
      </c>
      <c r="S28" s="19">
        <v>1</v>
      </c>
      <c r="T28" s="19">
        <v>1</v>
      </c>
      <c r="U28" s="19">
        <v>4</v>
      </c>
      <c r="V28" s="19">
        <v>0</v>
      </c>
      <c r="X28" s="19">
        <v>5</v>
      </c>
      <c r="Y28" s="19">
        <v>1</v>
      </c>
      <c r="Z28" s="19">
        <v>4</v>
      </c>
      <c r="AA28" s="19">
        <v>0</v>
      </c>
    </row>
    <row r="29" spans="1:27" ht="17.100000000000001" customHeight="1" x14ac:dyDescent="0.25">
      <c r="A29" s="12">
        <f>'Preparation room 2 (11069)'!A29</f>
        <v>4</v>
      </c>
      <c r="B29" s="73">
        <f>'Preparation room 2 (11069)'!B29</f>
        <v>42812</v>
      </c>
      <c r="C29" s="121">
        <f t="shared" ref="C29:C32" si="3">IF(S29=0, "&lt; 1", S29)</f>
        <v>5</v>
      </c>
      <c r="D29" s="121">
        <f t="shared" ref="D29:D32" si="4">IF(T29=0, "&lt; 1", T29)</f>
        <v>2</v>
      </c>
      <c r="E29" s="121">
        <f t="shared" ref="E29:E34" si="5">IF(U29=0, "&lt; 1", U29)</f>
        <v>4</v>
      </c>
      <c r="F29" s="121">
        <f t="shared" ref="F29:F34" si="6">IF(V29=0, "&lt; 1", V29)</f>
        <v>4</v>
      </c>
      <c r="G29" s="81"/>
      <c r="H29" s="81"/>
      <c r="I29" s="81"/>
      <c r="J29" s="81"/>
      <c r="K29" s="81"/>
      <c r="L29" s="81"/>
      <c r="M29" s="81"/>
      <c r="N29" s="81"/>
      <c r="O29" s="25"/>
      <c r="P29" s="26">
        <f t="shared" ref="P29:P39" si="7">$C$9</f>
        <v>20</v>
      </c>
      <c r="Q29" s="26">
        <f t="shared" ref="Q29:Q39" si="8">$F$9</f>
        <v>50</v>
      </c>
      <c r="S29" s="19">
        <v>5</v>
      </c>
      <c r="T29" s="19">
        <v>2</v>
      </c>
      <c r="U29" s="19">
        <v>4</v>
      </c>
      <c r="V29" s="19">
        <v>4</v>
      </c>
      <c r="X29" s="19">
        <v>1</v>
      </c>
      <c r="Y29" s="19">
        <v>0</v>
      </c>
      <c r="Z29" s="19">
        <v>4</v>
      </c>
      <c r="AA29" s="19">
        <v>0</v>
      </c>
    </row>
    <row r="30" spans="1:27" ht="17.100000000000001" customHeight="1" x14ac:dyDescent="0.25">
      <c r="A30" s="12">
        <f>'Preparation room 2 (11069)'!A30</f>
        <v>5</v>
      </c>
      <c r="B30" s="73">
        <f>'Preparation room 2 (11069)'!B30</f>
        <v>42832</v>
      </c>
      <c r="C30" s="121">
        <f t="shared" si="3"/>
        <v>1</v>
      </c>
      <c r="D30" s="121">
        <v>0</v>
      </c>
      <c r="E30" s="121">
        <f t="shared" si="5"/>
        <v>5</v>
      </c>
      <c r="F30" s="121">
        <f t="shared" si="6"/>
        <v>3</v>
      </c>
      <c r="G30" s="81"/>
      <c r="H30" s="81"/>
      <c r="I30" s="81"/>
      <c r="J30" s="81"/>
      <c r="K30" s="81"/>
      <c r="L30" s="81"/>
      <c r="M30" s="81"/>
      <c r="N30" s="81"/>
      <c r="O30" s="25"/>
      <c r="P30" s="26">
        <f t="shared" si="7"/>
        <v>20</v>
      </c>
      <c r="Q30" s="26">
        <f t="shared" si="8"/>
        <v>50</v>
      </c>
      <c r="S30" s="19">
        <v>1</v>
      </c>
      <c r="T30" s="19">
        <v>0</v>
      </c>
      <c r="U30" s="19">
        <v>5</v>
      </c>
      <c r="V30" s="19">
        <v>3</v>
      </c>
      <c r="X30" s="19">
        <v>3</v>
      </c>
      <c r="Y30" s="19">
        <v>0</v>
      </c>
      <c r="Z30" s="19">
        <v>0</v>
      </c>
      <c r="AA30" s="19">
        <v>0</v>
      </c>
    </row>
    <row r="31" spans="1:27" ht="17.100000000000001" customHeight="1" x14ac:dyDescent="0.25">
      <c r="A31" s="12" t="e">
        <f>'Preparation room 2 (11069)'!A31</f>
        <v>#REF!</v>
      </c>
      <c r="B31" s="73">
        <f>'Preparation room 2 (11069)'!B31</f>
        <v>43622</v>
      </c>
      <c r="C31" s="121">
        <v>0</v>
      </c>
      <c r="D31" s="121">
        <v>0</v>
      </c>
      <c r="E31" s="121">
        <v>0</v>
      </c>
      <c r="F31" s="121">
        <f t="shared" si="6"/>
        <v>4</v>
      </c>
      <c r="G31" s="81"/>
      <c r="H31" s="81"/>
      <c r="I31" s="81"/>
      <c r="J31" s="81"/>
      <c r="K31" s="81"/>
      <c r="L31" s="81"/>
      <c r="M31" s="81"/>
      <c r="N31" s="81"/>
      <c r="O31" s="25"/>
      <c r="P31" s="26">
        <f t="shared" si="7"/>
        <v>20</v>
      </c>
      <c r="Q31" s="26">
        <f t="shared" si="8"/>
        <v>50</v>
      </c>
      <c r="S31" s="19">
        <v>0</v>
      </c>
      <c r="T31" s="19">
        <v>0</v>
      </c>
      <c r="U31" s="19">
        <v>0</v>
      </c>
      <c r="V31" s="19">
        <v>4</v>
      </c>
      <c r="X31" s="19"/>
      <c r="Y31" s="19"/>
      <c r="Z31" s="19"/>
      <c r="AA31" s="19"/>
    </row>
    <row r="32" spans="1:27" ht="17.100000000000001" customHeight="1" x14ac:dyDescent="0.25">
      <c r="A32" s="12">
        <f>'Preparation room 2 (11069)'!A32</f>
        <v>7</v>
      </c>
      <c r="B32" s="73" t="e">
        <f>'Preparation room 2 (11069)'!B32</f>
        <v>#REF!</v>
      </c>
      <c r="C32" s="121">
        <f t="shared" si="3"/>
        <v>5</v>
      </c>
      <c r="D32" s="121">
        <f t="shared" si="4"/>
        <v>1</v>
      </c>
      <c r="E32" s="121">
        <f t="shared" si="5"/>
        <v>7</v>
      </c>
      <c r="F32" s="121">
        <f t="shared" si="6"/>
        <v>7</v>
      </c>
      <c r="G32" s="81"/>
      <c r="H32" s="81"/>
      <c r="I32" s="81"/>
      <c r="J32" s="81"/>
      <c r="K32" s="81"/>
      <c r="L32" s="81"/>
      <c r="M32" s="81"/>
      <c r="N32" s="81"/>
      <c r="O32" s="25"/>
      <c r="P32" s="26">
        <f t="shared" si="7"/>
        <v>20</v>
      </c>
      <c r="Q32" s="26">
        <f t="shared" si="8"/>
        <v>50</v>
      </c>
      <c r="S32" s="19">
        <v>5</v>
      </c>
      <c r="T32" s="19">
        <v>1</v>
      </c>
      <c r="U32" s="19">
        <v>7</v>
      </c>
      <c r="V32" s="19">
        <v>7</v>
      </c>
      <c r="X32" s="19"/>
      <c r="Y32" s="19"/>
      <c r="Z32" s="19"/>
      <c r="AA32" s="19"/>
    </row>
    <row r="33" spans="1:41" ht="17.100000000000001" customHeight="1" x14ac:dyDescent="0.25">
      <c r="A33" s="12">
        <f>'Preparation room 2 (11069)'!A33</f>
        <v>8</v>
      </c>
      <c r="B33" s="73">
        <f>'Preparation room 2 (11069)'!B33</f>
        <v>42905</v>
      </c>
      <c r="C33" s="121">
        <v>0</v>
      </c>
      <c r="D33" s="121">
        <v>0</v>
      </c>
      <c r="E33" s="121">
        <v>0</v>
      </c>
      <c r="F33" s="121">
        <v>0</v>
      </c>
      <c r="G33" s="81"/>
      <c r="H33" s="81"/>
      <c r="I33" s="81"/>
      <c r="J33" s="81"/>
      <c r="K33" s="81"/>
      <c r="L33" s="81"/>
      <c r="M33" s="81"/>
      <c r="N33" s="81"/>
      <c r="O33" s="25"/>
      <c r="P33" s="26">
        <f t="shared" si="7"/>
        <v>20</v>
      </c>
      <c r="Q33" s="26">
        <f t="shared" si="8"/>
        <v>50</v>
      </c>
      <c r="S33" s="19">
        <v>0</v>
      </c>
      <c r="T33" s="19">
        <v>0</v>
      </c>
      <c r="U33" s="19">
        <v>0</v>
      </c>
      <c r="V33" s="19">
        <v>0</v>
      </c>
      <c r="X33" s="19"/>
      <c r="Y33" s="19"/>
      <c r="Z33" s="19"/>
      <c r="AA33" s="19"/>
    </row>
    <row r="34" spans="1:41" ht="17.100000000000001" customHeight="1" x14ac:dyDescent="0.25">
      <c r="A34" s="12">
        <f>'Preparation room 2 (11069)'!A34</f>
        <v>9</v>
      </c>
      <c r="B34" s="73">
        <f>'Preparation room 2 (11069)'!B34</f>
        <v>43678</v>
      </c>
      <c r="C34" s="121">
        <v>0</v>
      </c>
      <c r="D34" s="121">
        <v>0</v>
      </c>
      <c r="E34" s="121">
        <f t="shared" si="5"/>
        <v>1</v>
      </c>
      <c r="F34" s="121">
        <f t="shared" si="6"/>
        <v>2</v>
      </c>
      <c r="G34" s="81"/>
      <c r="H34" s="81"/>
      <c r="I34" s="81"/>
      <c r="J34" s="81"/>
      <c r="K34" s="81"/>
      <c r="L34" s="81"/>
      <c r="M34" s="81"/>
      <c r="N34" s="81"/>
      <c r="O34" s="25"/>
      <c r="P34" s="26">
        <f t="shared" si="7"/>
        <v>20</v>
      </c>
      <c r="Q34" s="26">
        <f t="shared" si="8"/>
        <v>50</v>
      </c>
      <c r="S34" s="19">
        <v>0</v>
      </c>
      <c r="T34" s="19">
        <v>0</v>
      </c>
      <c r="U34" s="19">
        <v>1</v>
      </c>
      <c r="V34" s="19">
        <v>2</v>
      </c>
      <c r="X34" s="19"/>
      <c r="Y34" s="19"/>
      <c r="Z34" s="19"/>
      <c r="AA34" s="19"/>
    </row>
    <row r="35" spans="1:41" ht="17.100000000000001" customHeight="1" x14ac:dyDescent="0.25">
      <c r="A35" s="12" t="e">
        <f>'Preparation room 2 (11069)'!A35</f>
        <v>#REF!</v>
      </c>
      <c r="B35" s="73">
        <v>42988</v>
      </c>
      <c r="C35" s="121">
        <v>8</v>
      </c>
      <c r="D35" s="121">
        <v>10</v>
      </c>
      <c r="E35" s="121">
        <v>12</v>
      </c>
      <c r="F35" s="121">
        <v>3</v>
      </c>
      <c r="G35" s="81"/>
      <c r="H35" s="81"/>
      <c r="I35" s="81"/>
      <c r="J35" s="81"/>
      <c r="K35" s="81"/>
      <c r="L35" s="81"/>
      <c r="M35" s="81"/>
      <c r="N35" s="81"/>
      <c r="O35" s="25"/>
      <c r="P35" s="26">
        <f t="shared" si="7"/>
        <v>20</v>
      </c>
      <c r="Q35" s="26">
        <f t="shared" si="8"/>
        <v>50</v>
      </c>
      <c r="S35" s="19"/>
      <c r="T35" s="19"/>
      <c r="U35" s="19"/>
      <c r="V35" s="19"/>
      <c r="X35" s="19"/>
      <c r="Y35" s="19"/>
      <c r="Z35" s="19"/>
      <c r="AA35" s="19"/>
    </row>
    <row r="36" spans="1:41" ht="17.100000000000001" customHeight="1" x14ac:dyDescent="0.25">
      <c r="A36" s="12" t="e">
        <f>'Preparation room 2 (11069)'!A36</f>
        <v>#REF!</v>
      </c>
      <c r="B36" s="73">
        <v>43017</v>
      </c>
      <c r="C36" s="121">
        <v>2</v>
      </c>
      <c r="D36" s="121">
        <v>0</v>
      </c>
      <c r="E36" s="121">
        <v>4</v>
      </c>
      <c r="F36" s="121">
        <v>3</v>
      </c>
      <c r="G36" s="81"/>
      <c r="H36" s="81"/>
      <c r="I36" s="81"/>
      <c r="J36" s="81"/>
      <c r="K36" s="81"/>
      <c r="L36" s="81"/>
      <c r="M36" s="81"/>
      <c r="N36" s="81"/>
      <c r="O36" s="25"/>
      <c r="P36" s="26">
        <f t="shared" si="7"/>
        <v>20</v>
      </c>
      <c r="Q36" s="26">
        <f t="shared" si="8"/>
        <v>50</v>
      </c>
      <c r="S36" s="19"/>
      <c r="T36" s="19"/>
      <c r="U36" s="19"/>
      <c r="V36" s="19"/>
      <c r="X36" s="19"/>
      <c r="Y36" s="19"/>
      <c r="Z36" s="19"/>
      <c r="AA36" s="19"/>
    </row>
    <row r="37" spans="1:41" ht="17.100000000000001" customHeight="1" x14ac:dyDescent="0.25">
      <c r="A37" s="12" t="e">
        <f>'Preparation room 2 (11069)'!A37</f>
        <v>#REF!</v>
      </c>
      <c r="B37" s="73">
        <v>43045</v>
      </c>
      <c r="C37" s="121">
        <v>3</v>
      </c>
      <c r="D37" s="121">
        <v>4</v>
      </c>
      <c r="E37" s="121">
        <v>1</v>
      </c>
      <c r="F37" s="121">
        <v>7</v>
      </c>
      <c r="G37" s="81"/>
      <c r="H37" s="81"/>
      <c r="I37" s="81"/>
      <c r="J37" s="81"/>
      <c r="K37" s="81"/>
      <c r="L37" s="81"/>
      <c r="M37" s="81"/>
      <c r="N37" s="81"/>
      <c r="O37" s="25"/>
      <c r="P37" s="26">
        <f t="shared" si="7"/>
        <v>20</v>
      </c>
      <c r="Q37" s="26">
        <f t="shared" si="8"/>
        <v>50</v>
      </c>
      <c r="S37" s="19"/>
      <c r="T37" s="19"/>
      <c r="U37" s="19"/>
      <c r="V37" s="19"/>
      <c r="X37" s="19"/>
      <c r="Y37" s="19"/>
      <c r="Z37" s="19"/>
      <c r="AA37" s="19"/>
    </row>
    <row r="38" spans="1:41" ht="17.100000000000001" customHeight="1" x14ac:dyDescent="0.25">
      <c r="A38" s="12">
        <f>'Preparation room 2 (11069)'!A38</f>
        <v>13</v>
      </c>
      <c r="B38" s="73">
        <v>43073</v>
      </c>
      <c r="C38" s="125">
        <v>0</v>
      </c>
      <c r="D38" s="125">
        <v>1</v>
      </c>
      <c r="E38" s="125">
        <v>0</v>
      </c>
      <c r="F38" s="125">
        <v>5</v>
      </c>
      <c r="G38" s="148"/>
      <c r="H38" s="148"/>
      <c r="I38" s="148"/>
      <c r="J38" s="148"/>
      <c r="K38" s="148"/>
      <c r="L38" s="148"/>
      <c r="M38" s="148"/>
      <c r="N38" s="148"/>
      <c r="O38" s="25"/>
      <c r="P38" s="79">
        <f t="shared" si="7"/>
        <v>20</v>
      </c>
      <c r="Q38" s="79">
        <f t="shared" si="8"/>
        <v>50</v>
      </c>
      <c r="S38" s="19"/>
      <c r="T38" s="19"/>
      <c r="U38" s="19"/>
      <c r="V38" s="19"/>
      <c r="X38" s="19"/>
      <c r="Y38" s="19"/>
      <c r="Z38" s="19"/>
      <c r="AA38" s="19"/>
    </row>
    <row r="39" spans="1:41" ht="17.100000000000001" customHeight="1" x14ac:dyDescent="0.25">
      <c r="A39" s="12">
        <v>14</v>
      </c>
      <c r="B39" s="73">
        <v>43080</v>
      </c>
      <c r="C39" s="121">
        <v>4</v>
      </c>
      <c r="D39" s="121">
        <v>0</v>
      </c>
      <c r="E39" s="121">
        <v>2</v>
      </c>
      <c r="F39" s="121">
        <v>1</v>
      </c>
      <c r="G39" s="81"/>
      <c r="H39" s="81"/>
      <c r="I39" s="81"/>
      <c r="J39" s="81"/>
      <c r="K39" s="81"/>
      <c r="L39" s="81"/>
      <c r="M39" s="81"/>
      <c r="N39" s="81"/>
      <c r="O39" s="25"/>
      <c r="P39" s="79">
        <f t="shared" si="7"/>
        <v>20</v>
      </c>
      <c r="Q39" s="79">
        <f t="shared" si="8"/>
        <v>50</v>
      </c>
      <c r="S39" s="19"/>
      <c r="T39" s="19"/>
      <c r="U39" s="19"/>
      <c r="V39" s="19"/>
      <c r="X39" s="19"/>
      <c r="Y39" s="19"/>
      <c r="Z39" s="19"/>
      <c r="AA39" s="19"/>
    </row>
    <row r="40" spans="1:41" ht="17.100000000000001" customHeight="1" x14ac:dyDescent="0.25">
      <c r="A40" s="12" t="s">
        <v>11</v>
      </c>
      <c r="B40" s="33"/>
      <c r="C40" s="121">
        <f>IF(S40=0, "&lt; 1", S40)</f>
        <v>3</v>
      </c>
      <c r="D40" s="121">
        <f t="shared" ref="D40:D44" si="9">IF(T40=0, "&lt; 1", T40)</f>
        <v>2</v>
      </c>
      <c r="E40" s="121">
        <f t="shared" si="1"/>
        <v>3</v>
      </c>
      <c r="F40" s="121">
        <f t="shared" si="2"/>
        <v>3</v>
      </c>
      <c r="G40" s="81"/>
      <c r="H40" s="81"/>
      <c r="I40" s="81"/>
      <c r="J40" s="81"/>
      <c r="K40" s="81"/>
      <c r="L40" s="81"/>
      <c r="M40" s="81"/>
      <c r="N40" s="81"/>
      <c r="O40" s="27"/>
      <c r="P40" s="26"/>
      <c r="Q40" s="26"/>
      <c r="S40" s="12">
        <f>ROUNDUP(AVERAGE(S13:S39), 0)</f>
        <v>3</v>
      </c>
      <c r="T40" s="12">
        <f>ROUNDUP(AVERAGE(T13:T39), 0)</f>
        <v>2</v>
      </c>
      <c r="U40" s="12">
        <f>ROUNDUP(AVERAGE(U13:U39), 0)</f>
        <v>3</v>
      </c>
      <c r="V40" s="12">
        <f>ROUNDUP(AVERAGE(V13:V39), 0)</f>
        <v>3</v>
      </c>
      <c r="W40" s="19"/>
      <c r="X40" s="12">
        <f>ROUNDUP(AVERAGE(X13:X39), 0)</f>
        <v>4</v>
      </c>
      <c r="Y40" s="12">
        <f>ROUNDUP(AVERAGE(Y13:Y39), 0)</f>
        <v>1</v>
      </c>
      <c r="Z40" s="12">
        <f>ROUNDUP(AVERAGE(Z13:Z39), 0)</f>
        <v>5</v>
      </c>
      <c r="AA40" s="12">
        <f>ROUNDUP(AVERAGE(AA13:AA39), 0)</f>
        <v>2</v>
      </c>
    </row>
    <row r="41" spans="1:41" ht="17.100000000000001" customHeight="1" x14ac:dyDescent="0.25">
      <c r="A41" s="12" t="s">
        <v>12</v>
      </c>
      <c r="B41" s="34"/>
      <c r="C41" s="121">
        <f>MIN(C13:C39)</f>
        <v>0</v>
      </c>
      <c r="D41" s="121">
        <f>MIN(D13:D39)</f>
        <v>0</v>
      </c>
      <c r="E41" s="121">
        <f>MIN(E13:E39)</f>
        <v>0</v>
      </c>
      <c r="F41" s="121">
        <f>MIN(F13:F39)</f>
        <v>0</v>
      </c>
      <c r="G41" s="81"/>
      <c r="H41" s="81"/>
      <c r="I41" s="81"/>
      <c r="J41" s="81"/>
      <c r="K41" s="81"/>
      <c r="L41" s="81"/>
      <c r="M41" s="81"/>
      <c r="N41" s="81"/>
      <c r="O41" s="25"/>
      <c r="P41" s="26"/>
      <c r="Q41" s="26"/>
      <c r="S41" s="12">
        <f>MIN(S13:S39)</f>
        <v>0</v>
      </c>
      <c r="T41" s="12">
        <f>MIN(T13:T39)</f>
        <v>0</v>
      </c>
      <c r="U41" s="12">
        <f>MIN(U13:U39)</f>
        <v>0</v>
      </c>
      <c r="V41" s="12">
        <f>MIN(V13:V39)</f>
        <v>0</v>
      </c>
      <c r="W41" s="19"/>
      <c r="X41" s="12">
        <f>MIN(X13:X39)</f>
        <v>1</v>
      </c>
      <c r="Y41" s="12">
        <f>MIN(Y13:Y39)</f>
        <v>0</v>
      </c>
      <c r="Z41" s="12">
        <f>MIN(Z13:Z39)</f>
        <v>0</v>
      </c>
      <c r="AA41" s="12">
        <f>MIN(AA13:AA39)</f>
        <v>0</v>
      </c>
    </row>
    <row r="42" spans="1:41" ht="17.100000000000001" customHeight="1" x14ac:dyDescent="0.25">
      <c r="A42" s="12" t="s">
        <v>13</v>
      </c>
      <c r="B42" s="34"/>
      <c r="C42" s="121">
        <f>MAX(C13:C39)</f>
        <v>8</v>
      </c>
      <c r="D42" s="121">
        <f>MAX(D13:D39)</f>
        <v>10</v>
      </c>
      <c r="E42" s="121">
        <f>MAX(E13:E39)</f>
        <v>12</v>
      </c>
      <c r="F42" s="121">
        <f>MAX(F13:F39)</f>
        <v>7</v>
      </c>
      <c r="G42" s="81"/>
      <c r="H42" s="81"/>
      <c r="I42" s="81"/>
      <c r="J42" s="81"/>
      <c r="K42" s="81"/>
      <c r="L42" s="81"/>
      <c r="M42" s="81"/>
      <c r="N42" s="81"/>
      <c r="O42" s="25"/>
      <c r="P42" s="26"/>
      <c r="Q42" s="26"/>
      <c r="S42" s="12">
        <f>MAX(S13:S39)</f>
        <v>8</v>
      </c>
      <c r="T42" s="12">
        <f>MAX(T13:T39)</f>
        <v>10</v>
      </c>
      <c r="U42" s="12">
        <f>MAX(U13:U39)</f>
        <v>7</v>
      </c>
      <c r="V42" s="12">
        <f>MAX(V13:V39)</f>
        <v>7</v>
      </c>
      <c r="W42" s="19"/>
      <c r="X42" s="12">
        <f>MAX(X13:X39)</f>
        <v>6</v>
      </c>
      <c r="Y42" s="12">
        <f>MAX(Y13:Y39)</f>
        <v>2</v>
      </c>
      <c r="Z42" s="12">
        <f>MAX(Z13:Z39)</f>
        <v>7</v>
      </c>
      <c r="AA42" s="12">
        <f>MAX(AA13:AA39)</f>
        <v>5</v>
      </c>
    </row>
    <row r="43" spans="1:41" ht="17.100000000000001" customHeight="1" x14ac:dyDescent="0.25">
      <c r="A43" s="12" t="s">
        <v>14</v>
      </c>
      <c r="B43" s="34"/>
      <c r="C43" s="123">
        <f>S43</f>
        <v>2.9907264074877267</v>
      </c>
      <c r="D43" s="123">
        <f t="shared" si="9"/>
        <v>3.192874010111336</v>
      </c>
      <c r="E43" s="123">
        <f>IF(U43=0, "&lt; 1", U43)</f>
        <v>2.5495097567963922</v>
      </c>
      <c r="F43" s="123">
        <f t="shared" si="2"/>
        <v>2.619372274250285</v>
      </c>
      <c r="G43" s="61"/>
      <c r="H43" s="61"/>
      <c r="I43" s="61"/>
      <c r="J43" s="61"/>
      <c r="K43" s="61"/>
      <c r="L43" s="61"/>
      <c r="M43" s="61"/>
      <c r="N43" s="61"/>
      <c r="O43" s="25"/>
      <c r="P43" s="26"/>
      <c r="Q43" s="26"/>
      <c r="S43" s="13">
        <f>STDEV(S13:S39)</f>
        <v>2.9907264074877267</v>
      </c>
      <c r="T43" s="13">
        <f>STDEV(T13:T39)</f>
        <v>3.192874010111336</v>
      </c>
      <c r="U43" s="13">
        <f>STDEV(U13:U39)</f>
        <v>2.5495097567963922</v>
      </c>
      <c r="V43" s="13">
        <f>STDEV(V13:V39)</f>
        <v>2.619372274250285</v>
      </c>
      <c r="W43" s="19"/>
      <c r="X43" s="13">
        <f>STDEV(X13:X39)</f>
        <v>2.0736441353327724</v>
      </c>
      <c r="Y43" s="13">
        <f>STDEV(Y13:Y39)</f>
        <v>0.83666002653407556</v>
      </c>
      <c r="Z43" s="13">
        <f>STDEV(Z13:Z39)</f>
        <v>2.8809720581775866</v>
      </c>
      <c r="AA43" s="13">
        <f>STDEV(AA13:AA39)</f>
        <v>2.4899799195977463</v>
      </c>
    </row>
    <row r="44" spans="1:41" ht="17.100000000000001" customHeight="1" x14ac:dyDescent="0.25">
      <c r="A44" s="12" t="s">
        <v>15</v>
      </c>
      <c r="B44" s="34"/>
      <c r="C44" s="123">
        <f>S44</f>
        <v>99.690880249590876</v>
      </c>
      <c r="D44" s="123">
        <f t="shared" si="9"/>
        <v>159.64370050556681</v>
      </c>
      <c r="E44" s="123">
        <f t="shared" si="1"/>
        <v>84.983658559879743</v>
      </c>
      <c r="F44" s="123">
        <f t="shared" si="2"/>
        <v>87.312409141676156</v>
      </c>
      <c r="G44" s="61"/>
      <c r="H44" s="61"/>
      <c r="I44" s="61"/>
      <c r="J44" s="61"/>
      <c r="K44" s="61"/>
      <c r="L44" s="61"/>
      <c r="M44" s="61"/>
      <c r="N44" s="61"/>
      <c r="O44" s="25"/>
      <c r="P44" s="26"/>
      <c r="Q44" s="26"/>
      <c r="S44" s="13">
        <f t="shared" ref="S44:V44" si="10">IF(S40=0, "NA", S43*100/S40)</f>
        <v>99.690880249590876</v>
      </c>
      <c r="T44" s="13">
        <f t="shared" si="10"/>
        <v>159.64370050556681</v>
      </c>
      <c r="U44" s="13">
        <f t="shared" si="10"/>
        <v>84.983658559879743</v>
      </c>
      <c r="V44" s="13">
        <f t="shared" si="10"/>
        <v>87.312409141676156</v>
      </c>
      <c r="W44" s="19"/>
      <c r="X44" s="13">
        <f t="shared" ref="X44:AA44" si="11">IF(X40=0, "NA", X43*100/X40)</f>
        <v>51.841103383319307</v>
      </c>
      <c r="Y44" s="13">
        <f t="shared" si="11"/>
        <v>83.66600265340756</v>
      </c>
      <c r="Z44" s="13">
        <f t="shared" si="11"/>
        <v>57.619441163551734</v>
      </c>
      <c r="AA44" s="13">
        <f t="shared" si="11"/>
        <v>124.49899597988731</v>
      </c>
    </row>
    <row r="45" spans="1:41" ht="17.100000000000001" customHeight="1" x14ac:dyDescent="0.25">
      <c r="A45" s="196" t="s">
        <v>229</v>
      </c>
      <c r="B45" s="196"/>
      <c r="C45" s="196"/>
      <c r="D45" s="37"/>
      <c r="E45" s="9"/>
      <c r="F45" s="9"/>
      <c r="G45" s="9"/>
      <c r="H45" s="9"/>
      <c r="I45" s="9"/>
      <c r="J45" s="9"/>
      <c r="K45" s="9"/>
      <c r="L45" s="9"/>
      <c r="M45" s="9"/>
      <c r="N45" s="9"/>
      <c r="O45" s="25"/>
      <c r="P45" s="26"/>
      <c r="Q45" s="26"/>
      <c r="S45" s="19"/>
      <c r="T45" s="19"/>
      <c r="U45" s="19"/>
      <c r="V45" s="19"/>
      <c r="W45" s="19"/>
    </row>
    <row r="46" spans="1:41" ht="15.75" customHeight="1" x14ac:dyDescent="0.25">
      <c r="A46" s="205" t="s">
        <v>230</v>
      </c>
      <c r="B46" s="205"/>
      <c r="C46" s="205"/>
      <c r="D46" s="38"/>
      <c r="E46" s="9"/>
      <c r="F46" s="9"/>
      <c r="G46" s="9"/>
      <c r="H46" s="9"/>
      <c r="I46" s="9"/>
      <c r="J46" s="9"/>
      <c r="K46" s="9"/>
      <c r="L46" s="9"/>
      <c r="M46" s="9"/>
      <c r="N46" s="9"/>
      <c r="O46" s="25"/>
      <c r="P46" s="26"/>
      <c r="Q46" s="26"/>
      <c r="S46" s="19"/>
      <c r="T46" s="19"/>
      <c r="U46" s="19"/>
      <c r="V46" s="19"/>
      <c r="W46" s="19"/>
    </row>
    <row r="47" spans="1:41" ht="17.100000000000001" customHeight="1" x14ac:dyDescent="0.25">
      <c r="A47" s="12" t="s">
        <v>11</v>
      </c>
      <c r="B47" s="34"/>
      <c r="C47" s="121">
        <f t="shared" ref="C47:F49" si="12">IF(X40=0, "&lt; 1", X40)</f>
        <v>4</v>
      </c>
      <c r="D47" s="121">
        <f t="shared" si="12"/>
        <v>1</v>
      </c>
      <c r="E47" s="121">
        <f t="shared" si="12"/>
        <v>5</v>
      </c>
      <c r="F47" s="121">
        <f t="shared" si="12"/>
        <v>2</v>
      </c>
      <c r="G47" s="81"/>
      <c r="H47" s="81"/>
      <c r="I47" s="81"/>
      <c r="J47" s="81"/>
      <c r="K47" s="81"/>
      <c r="L47" s="81"/>
      <c r="M47" s="81"/>
      <c r="N47" s="81"/>
      <c r="O47" s="25"/>
      <c r="P47" s="26"/>
      <c r="Q47" s="26"/>
      <c r="S47" t="s">
        <v>69</v>
      </c>
      <c r="T47"/>
      <c r="U47"/>
      <c r="V47" s="19"/>
      <c r="W47" t="s">
        <v>69</v>
      </c>
      <c r="X47"/>
      <c r="Y47"/>
      <c r="AA47" t="s">
        <v>69</v>
      </c>
      <c r="AB47"/>
      <c r="AC47"/>
      <c r="AE47" t="s">
        <v>69</v>
      </c>
      <c r="AF47"/>
      <c r="AG47"/>
      <c r="AI47" t="s">
        <v>69</v>
      </c>
      <c r="AJ47"/>
      <c r="AK47"/>
      <c r="AM47" t="s">
        <v>69</v>
      </c>
      <c r="AN47"/>
      <c r="AO47"/>
    </row>
    <row r="48" spans="1:41" ht="17.100000000000001" customHeight="1" thickBot="1" x14ac:dyDescent="0.3">
      <c r="A48" s="12" t="s">
        <v>12</v>
      </c>
      <c r="B48" s="34"/>
      <c r="C48" s="121">
        <f t="shared" si="12"/>
        <v>1</v>
      </c>
      <c r="D48" s="121" t="str">
        <f t="shared" si="12"/>
        <v>&lt; 1</v>
      </c>
      <c r="E48" s="121" t="str">
        <f t="shared" si="12"/>
        <v>&lt; 1</v>
      </c>
      <c r="F48" s="121" t="str">
        <f t="shared" si="12"/>
        <v>&lt; 1</v>
      </c>
      <c r="G48" s="81"/>
      <c r="H48" s="81"/>
      <c r="I48" s="81"/>
      <c r="J48" s="81"/>
      <c r="K48" s="81"/>
      <c r="L48" s="81"/>
      <c r="M48" s="81"/>
      <c r="N48" s="81"/>
      <c r="O48" s="25"/>
      <c r="P48" s="26"/>
      <c r="Q48" s="26"/>
      <c r="S48"/>
      <c r="T48"/>
      <c r="U48"/>
      <c r="V48" s="19"/>
      <c r="W48"/>
      <c r="X48"/>
      <c r="Y48"/>
      <c r="AA48"/>
      <c r="AB48"/>
      <c r="AC48"/>
      <c r="AE48"/>
      <c r="AF48"/>
      <c r="AG48"/>
      <c r="AI48"/>
      <c r="AJ48"/>
      <c r="AK48"/>
      <c r="AM48"/>
      <c r="AN48"/>
      <c r="AO48"/>
    </row>
    <row r="49" spans="1:41" ht="17.100000000000001" customHeight="1" x14ac:dyDescent="0.25">
      <c r="A49" s="12" t="s">
        <v>13</v>
      </c>
      <c r="B49" s="34"/>
      <c r="C49" s="121">
        <f t="shared" si="12"/>
        <v>6</v>
      </c>
      <c r="D49" s="121">
        <f t="shared" si="12"/>
        <v>2</v>
      </c>
      <c r="E49" s="121">
        <f t="shared" si="12"/>
        <v>7</v>
      </c>
      <c r="F49" s="121">
        <f t="shared" si="12"/>
        <v>5</v>
      </c>
      <c r="G49" s="81"/>
      <c r="H49" s="81"/>
      <c r="I49" s="81"/>
      <c r="J49" s="81"/>
      <c r="K49" s="81"/>
      <c r="L49" s="81"/>
      <c r="M49" s="81"/>
      <c r="N49" s="81"/>
      <c r="O49" s="25"/>
      <c r="P49" s="26"/>
      <c r="Q49" s="26"/>
      <c r="S49" s="49"/>
      <c r="T49" s="49" t="s">
        <v>70</v>
      </c>
      <c r="U49" s="49" t="s">
        <v>71</v>
      </c>
      <c r="V49" s="19"/>
      <c r="W49" s="49"/>
      <c r="X49" s="49" t="s">
        <v>70</v>
      </c>
      <c r="Y49" s="49" t="s">
        <v>71</v>
      </c>
      <c r="AA49" s="49"/>
      <c r="AB49" s="49" t="s">
        <v>70</v>
      </c>
      <c r="AC49" s="49" t="s">
        <v>71</v>
      </c>
      <c r="AE49" s="49"/>
      <c r="AF49" s="49" t="s">
        <v>70</v>
      </c>
      <c r="AG49" s="49" t="s">
        <v>71</v>
      </c>
      <c r="AI49" s="49"/>
      <c r="AJ49" s="49" t="s">
        <v>70</v>
      </c>
      <c r="AK49" s="49" t="s">
        <v>71</v>
      </c>
      <c r="AM49" s="49"/>
      <c r="AN49" s="49" t="s">
        <v>70</v>
      </c>
      <c r="AO49" s="49" t="s">
        <v>71</v>
      </c>
    </row>
    <row r="50" spans="1:41" ht="17.100000000000001" customHeight="1" x14ac:dyDescent="0.25">
      <c r="A50" s="12" t="s">
        <v>14</v>
      </c>
      <c r="B50" s="34"/>
      <c r="C50" s="123">
        <f>X43</f>
        <v>2.0736441353327724</v>
      </c>
      <c r="D50" s="123">
        <f t="shared" ref="D50:F51" si="13">IF(Y43=0, "&lt; 1", Y43)</f>
        <v>0.83666002653407556</v>
      </c>
      <c r="E50" s="123">
        <f t="shared" si="13"/>
        <v>2.8809720581775866</v>
      </c>
      <c r="F50" s="123">
        <f t="shared" si="13"/>
        <v>2.4899799195977463</v>
      </c>
      <c r="G50" s="61"/>
      <c r="H50" s="61"/>
      <c r="I50" s="61"/>
      <c r="J50" s="61"/>
      <c r="K50" s="61"/>
      <c r="L50" s="61"/>
      <c r="M50" s="61"/>
      <c r="N50" s="61"/>
      <c r="O50" s="25"/>
      <c r="P50" s="26"/>
      <c r="Q50" s="26"/>
      <c r="S50" s="47" t="s">
        <v>72</v>
      </c>
      <c r="T50" s="47">
        <v>4.25</v>
      </c>
      <c r="U50" s="47">
        <v>5.8</v>
      </c>
      <c r="V50" s="19"/>
      <c r="W50" s="47" t="s">
        <v>72</v>
      </c>
      <c r="X50" s="47">
        <v>4.5</v>
      </c>
      <c r="Y50" s="47">
        <v>8.6</v>
      </c>
      <c r="AA50" s="47" t="s">
        <v>72</v>
      </c>
      <c r="AB50" s="47">
        <v>2.75</v>
      </c>
      <c r="AC50" s="47">
        <v>6.6</v>
      </c>
      <c r="AE50" s="47" t="s">
        <v>72</v>
      </c>
      <c r="AF50" s="47">
        <v>3.5</v>
      </c>
      <c r="AG50" s="47">
        <v>5.8</v>
      </c>
      <c r="AI50" s="47" t="s">
        <v>72</v>
      </c>
      <c r="AJ50" s="47">
        <v>3.25</v>
      </c>
      <c r="AK50" s="47">
        <v>1.2</v>
      </c>
      <c r="AM50" s="47" t="s">
        <v>72</v>
      </c>
      <c r="AN50" s="47">
        <v>3.5</v>
      </c>
      <c r="AO50" s="47">
        <v>6.6</v>
      </c>
    </row>
    <row r="51" spans="1:41" ht="17.100000000000001" customHeight="1" x14ac:dyDescent="0.25">
      <c r="A51" s="12" t="s">
        <v>15</v>
      </c>
      <c r="B51" s="34"/>
      <c r="C51" s="123">
        <f>X44</f>
        <v>51.841103383319307</v>
      </c>
      <c r="D51" s="123">
        <f t="shared" si="13"/>
        <v>83.66600265340756</v>
      </c>
      <c r="E51" s="123">
        <f t="shared" si="13"/>
        <v>57.619441163551734</v>
      </c>
      <c r="F51" s="123">
        <f t="shared" si="13"/>
        <v>124.49899597988731</v>
      </c>
      <c r="G51" s="61"/>
      <c r="H51" s="61"/>
      <c r="I51" s="61"/>
      <c r="J51" s="61"/>
      <c r="K51" s="61"/>
      <c r="L51" s="61"/>
      <c r="M51" s="61"/>
      <c r="N51" s="61"/>
      <c r="O51" s="27"/>
      <c r="P51" s="26"/>
      <c r="Q51" s="26"/>
      <c r="S51" s="47" t="s">
        <v>73</v>
      </c>
      <c r="T51" s="47">
        <v>3.5833333333333335</v>
      </c>
      <c r="U51" s="47">
        <v>26.200000000000003</v>
      </c>
      <c r="V51" s="19"/>
      <c r="W51" s="47" t="s">
        <v>73</v>
      </c>
      <c r="X51" s="47">
        <v>13.666666666666666</v>
      </c>
      <c r="Y51" s="47">
        <v>4.7999999999999972</v>
      </c>
      <c r="AA51" s="47" t="s">
        <v>73</v>
      </c>
      <c r="AB51" s="47">
        <v>2.9166666666666665</v>
      </c>
      <c r="AC51" s="47">
        <v>12.799999999999997</v>
      </c>
      <c r="AE51" s="47" t="s">
        <v>73</v>
      </c>
      <c r="AF51" s="47">
        <v>7</v>
      </c>
      <c r="AG51" s="47">
        <v>10.700000000000003</v>
      </c>
      <c r="AI51" s="47" t="s">
        <v>73</v>
      </c>
      <c r="AJ51" s="47">
        <v>2.9166666666666665</v>
      </c>
      <c r="AK51" s="47">
        <v>1.7</v>
      </c>
      <c r="AM51" s="47" t="s">
        <v>73</v>
      </c>
      <c r="AN51" s="47">
        <v>6.333333333333333</v>
      </c>
      <c r="AO51" s="47">
        <v>24.799999999999997</v>
      </c>
    </row>
    <row r="52" spans="1:41" ht="15.9" customHeight="1" x14ac:dyDescent="0.25">
      <c r="S52" s="47" t="s">
        <v>74</v>
      </c>
      <c r="T52" s="47">
        <v>4</v>
      </c>
      <c r="U52" s="47">
        <v>5</v>
      </c>
      <c r="W52" s="47" t="s">
        <v>74</v>
      </c>
      <c r="X52" s="47">
        <v>4</v>
      </c>
      <c r="Y52" s="47">
        <v>5</v>
      </c>
      <c r="AA52" s="47" t="s">
        <v>74</v>
      </c>
      <c r="AB52" s="47">
        <v>4</v>
      </c>
      <c r="AC52" s="47">
        <v>5</v>
      </c>
      <c r="AE52" s="47" t="s">
        <v>74</v>
      </c>
      <c r="AF52" s="47">
        <v>4</v>
      </c>
      <c r="AG52" s="47">
        <v>5</v>
      </c>
      <c r="AI52" s="47" t="s">
        <v>74</v>
      </c>
      <c r="AJ52" s="47">
        <v>4</v>
      </c>
      <c r="AK52" s="47">
        <v>5</v>
      </c>
      <c r="AM52" s="47" t="s">
        <v>74</v>
      </c>
      <c r="AN52" s="47">
        <v>4</v>
      </c>
      <c r="AO52" s="47">
        <v>5</v>
      </c>
    </row>
    <row r="53" spans="1:41" s="14" customFormat="1" ht="15.9" customHeight="1" x14ac:dyDescent="0.25">
      <c r="A53" s="15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R53" s="11"/>
      <c r="S53" s="47" t="s">
        <v>75</v>
      </c>
      <c r="T53" s="47">
        <v>0</v>
      </c>
      <c r="U53" s="47"/>
      <c r="V53" s="11"/>
      <c r="W53" s="47" t="s">
        <v>75</v>
      </c>
      <c r="X53" s="47">
        <v>0</v>
      </c>
      <c r="Y53" s="47"/>
      <c r="AA53" s="47" t="s">
        <v>75</v>
      </c>
      <c r="AB53" s="47">
        <v>0</v>
      </c>
      <c r="AC53" s="47"/>
      <c r="AE53" s="47" t="s">
        <v>75</v>
      </c>
      <c r="AF53" s="47">
        <v>0</v>
      </c>
      <c r="AG53" s="47"/>
      <c r="AI53" s="47" t="s">
        <v>75</v>
      </c>
      <c r="AJ53" s="47">
        <v>0</v>
      </c>
      <c r="AK53" s="47"/>
      <c r="AM53" s="47" t="s">
        <v>75</v>
      </c>
      <c r="AN53" s="47">
        <v>0</v>
      </c>
      <c r="AO53" s="47"/>
    </row>
    <row r="54" spans="1:41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R54" s="11"/>
      <c r="S54" s="47" t="s">
        <v>76</v>
      </c>
      <c r="T54" s="47">
        <v>5</v>
      </c>
      <c r="U54" s="47"/>
      <c r="V54" s="11"/>
      <c r="W54" s="47" t="s">
        <v>76</v>
      </c>
      <c r="X54" s="47">
        <v>5</v>
      </c>
      <c r="Y54" s="47"/>
      <c r="AA54" s="47" t="s">
        <v>76</v>
      </c>
      <c r="AB54" s="47">
        <v>6</v>
      </c>
      <c r="AC54" s="47"/>
      <c r="AE54" s="47" t="s">
        <v>76</v>
      </c>
      <c r="AF54" s="47">
        <v>7</v>
      </c>
      <c r="AG54" s="47"/>
      <c r="AI54" s="47" t="s">
        <v>76</v>
      </c>
      <c r="AJ54" s="47">
        <v>6</v>
      </c>
      <c r="AK54" s="47"/>
      <c r="AM54" s="47" t="s">
        <v>76</v>
      </c>
      <c r="AN54" s="47">
        <v>6</v>
      </c>
      <c r="AO54" s="47"/>
    </row>
    <row r="55" spans="1:41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R55" s="11"/>
      <c r="S55" s="47" t="s">
        <v>77</v>
      </c>
      <c r="T55" s="47">
        <v>-0.62574144530826536</v>
      </c>
      <c r="U55" s="47"/>
      <c r="V55" s="11"/>
      <c r="W55" s="47" t="s">
        <v>77</v>
      </c>
      <c r="X55" s="47">
        <v>-1.9598016592994407</v>
      </c>
      <c r="Y55" s="47"/>
      <c r="AA55" s="47" t="s">
        <v>77</v>
      </c>
      <c r="AB55" s="47">
        <v>-2.1228425761204273</v>
      </c>
      <c r="AC55" s="47"/>
      <c r="AE55" s="47" t="s">
        <v>77</v>
      </c>
      <c r="AF55" s="47">
        <v>-1.1661462910958056</v>
      </c>
      <c r="AG55" s="47"/>
      <c r="AI55" s="47" t="s">
        <v>77</v>
      </c>
      <c r="AJ55" s="47">
        <v>1.9825819864040217</v>
      </c>
      <c r="AK55" s="47"/>
      <c r="AM55" s="47" t="s">
        <v>77</v>
      </c>
      <c r="AN55" s="47">
        <v>-1.2118871244654912</v>
      </c>
      <c r="AO55" s="47"/>
    </row>
    <row r="56" spans="1:41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R56" s="11"/>
      <c r="S56" s="47" t="s">
        <v>78</v>
      </c>
      <c r="T56" s="47">
        <v>0.2794671575617621</v>
      </c>
      <c r="U56" s="47"/>
      <c r="V56" s="11"/>
      <c r="W56" s="47" t="s">
        <v>78</v>
      </c>
      <c r="X56" s="47">
        <v>5.3657594474652702E-2</v>
      </c>
      <c r="Y56" s="47"/>
      <c r="AA56" s="47" t="s">
        <v>78</v>
      </c>
      <c r="AB56" s="47">
        <v>3.8988287383196353E-2</v>
      </c>
      <c r="AC56" s="47"/>
      <c r="AE56" s="47" t="s">
        <v>78</v>
      </c>
      <c r="AF56" s="47">
        <v>0.14087256228619754</v>
      </c>
      <c r="AG56" s="47"/>
      <c r="AI56" s="47" t="s">
        <v>78</v>
      </c>
      <c r="AJ56" s="47">
        <v>4.7342240316774718E-2</v>
      </c>
      <c r="AK56" s="47"/>
      <c r="AM56" s="47" t="s">
        <v>78</v>
      </c>
      <c r="AN56" s="47">
        <v>0.13555505203869098</v>
      </c>
      <c r="AO56" s="47"/>
    </row>
    <row r="57" spans="1:41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R57" s="11"/>
      <c r="S57" s="47" t="s">
        <v>79</v>
      </c>
      <c r="T57" s="47">
        <v>2.0150483733330233</v>
      </c>
      <c r="U57" s="47"/>
      <c r="V57" s="11"/>
      <c r="W57" s="47" t="s">
        <v>79</v>
      </c>
      <c r="X57" s="47">
        <v>2.0150483733330233</v>
      </c>
      <c r="Y57" s="47"/>
      <c r="Z57" s="11"/>
      <c r="AA57" s="47" t="s">
        <v>79</v>
      </c>
      <c r="AB57" s="47">
        <v>1.9431802805153031</v>
      </c>
      <c r="AC57" s="47"/>
      <c r="AE57" s="47" t="s">
        <v>79</v>
      </c>
      <c r="AF57" s="47">
        <v>1.8945786050900073</v>
      </c>
      <c r="AG57" s="47"/>
      <c r="AI57" s="47" t="s">
        <v>79</v>
      </c>
      <c r="AJ57" s="47">
        <v>1.9431802805153031</v>
      </c>
      <c r="AK57" s="47"/>
      <c r="AM57" s="47" t="s">
        <v>79</v>
      </c>
      <c r="AN57" s="47">
        <v>1.9431802805153031</v>
      </c>
      <c r="AO57" s="47"/>
    </row>
    <row r="58" spans="1:41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R58" s="11"/>
      <c r="S58" s="47" t="s">
        <v>80</v>
      </c>
      <c r="T58" s="47">
        <v>0.55893431512352421</v>
      </c>
      <c r="U58" s="47"/>
      <c r="V58" s="11"/>
      <c r="W58" s="47" t="s">
        <v>80</v>
      </c>
      <c r="X58" s="47">
        <v>0.1073151889493054</v>
      </c>
      <c r="Y58" s="47"/>
      <c r="Z58" s="11"/>
      <c r="AA58" s="47" t="s">
        <v>80</v>
      </c>
      <c r="AB58" s="47">
        <v>7.7976574766392706E-2</v>
      </c>
      <c r="AC58" s="47"/>
      <c r="AE58" s="47" t="s">
        <v>80</v>
      </c>
      <c r="AF58" s="47">
        <v>0.28174512457239509</v>
      </c>
      <c r="AG58" s="47"/>
      <c r="AI58" s="47" t="s">
        <v>80</v>
      </c>
      <c r="AJ58" s="47">
        <v>9.4684480633549437E-2</v>
      </c>
      <c r="AK58" s="47"/>
      <c r="AM58" s="47" t="s">
        <v>80</v>
      </c>
      <c r="AN58" s="47">
        <v>0.27111010407738195</v>
      </c>
      <c r="AO58" s="47"/>
    </row>
    <row r="59" spans="1:41" s="14" customFormat="1" ht="15.9" customHeight="1" thickBot="1" x14ac:dyDescent="0.3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R59" s="11"/>
      <c r="S59" s="48" t="s">
        <v>81</v>
      </c>
      <c r="T59" s="48">
        <v>2.570581835636315</v>
      </c>
      <c r="U59" s="48"/>
      <c r="V59" s="11"/>
      <c r="W59" s="48" t="s">
        <v>81</v>
      </c>
      <c r="X59" s="48">
        <v>2.570581835636315</v>
      </c>
      <c r="Y59" s="48"/>
      <c r="Z59" s="11"/>
      <c r="AA59" s="48" t="s">
        <v>81</v>
      </c>
      <c r="AB59" s="48">
        <v>2.4469118511449697</v>
      </c>
      <c r="AC59" s="48"/>
      <c r="AE59" s="48" t="s">
        <v>81</v>
      </c>
      <c r="AF59" s="48">
        <v>2.3646242515927849</v>
      </c>
      <c r="AG59" s="48"/>
      <c r="AI59" s="48" t="s">
        <v>81</v>
      </c>
      <c r="AJ59" s="48">
        <v>2.4469118511449697</v>
      </c>
      <c r="AK59" s="48"/>
      <c r="AM59" s="48" t="s">
        <v>81</v>
      </c>
      <c r="AN59" s="48">
        <v>2.4469118511449697</v>
      </c>
      <c r="AO59" s="48"/>
    </row>
    <row r="60" spans="1:41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41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41" s="14" customFormat="1" ht="15.9" customHeight="1" x14ac:dyDescent="0.25">
      <c r="A62" s="16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41" s="14" customFormat="1" ht="15.9" customHeight="1" x14ac:dyDescent="0.25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41" s="14" customFormat="1" ht="15.9" customHeight="1" x14ac:dyDescent="0.25">
      <c r="G64" s="136"/>
      <c r="H64" s="136"/>
      <c r="I64" s="136"/>
      <c r="J64" s="136"/>
      <c r="K64" s="136"/>
      <c r="L64" s="136"/>
      <c r="M64" s="136"/>
      <c r="N64" s="113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s="14" customFormat="1" ht="15.9" customHeight="1" x14ac:dyDescent="0.25">
      <c r="G65" s="136"/>
      <c r="H65" s="136"/>
      <c r="I65" s="136"/>
      <c r="J65" s="136"/>
      <c r="K65" s="136"/>
      <c r="L65" s="136"/>
      <c r="M65" s="136"/>
      <c r="N65" s="113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s="14" customFormat="1" ht="15.9" customHeight="1" x14ac:dyDescent="0.25">
      <c r="A66" s="16"/>
      <c r="G66" s="136"/>
      <c r="H66" s="136"/>
      <c r="I66" s="136"/>
      <c r="J66" s="136"/>
      <c r="K66" s="136"/>
      <c r="L66" s="136"/>
      <c r="M66" s="136"/>
      <c r="N66" s="113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s="14" customFormat="1" ht="14.25" customHeight="1" x14ac:dyDescent="0.25">
      <c r="A67" s="198" t="s">
        <v>248</v>
      </c>
      <c r="B67" s="198"/>
      <c r="C67" s="198"/>
      <c r="D67" s="198"/>
      <c r="E67" s="198"/>
      <c r="F67" s="198"/>
      <c r="G67" s="136"/>
      <c r="H67" s="136"/>
      <c r="I67" s="136"/>
      <c r="J67" s="136"/>
      <c r="K67" s="136"/>
      <c r="L67" s="136"/>
      <c r="M67" s="136"/>
      <c r="N67" s="113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s="14" customFormat="1" ht="22.5" customHeight="1" x14ac:dyDescent="0.25">
      <c r="A68" s="199" t="s">
        <v>249</v>
      </c>
      <c r="B68" s="198"/>
      <c r="C68" s="198"/>
      <c r="D68" s="198"/>
      <c r="E68" s="198"/>
      <c r="F68" s="198"/>
      <c r="G68" s="136"/>
      <c r="H68" s="136"/>
      <c r="I68" s="136"/>
      <c r="J68" s="136"/>
      <c r="K68" s="136"/>
      <c r="L68" s="136"/>
      <c r="M68" s="136"/>
      <c r="N68" s="113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5.9" customHeight="1" x14ac:dyDescent="0.25">
      <c r="A69" s="14"/>
      <c r="B69" s="14"/>
      <c r="C69" s="14"/>
      <c r="D69" s="14"/>
      <c r="E69" s="14"/>
      <c r="F69" s="14"/>
      <c r="G69" s="136"/>
      <c r="H69" s="136"/>
      <c r="I69" s="136"/>
      <c r="J69" s="136"/>
      <c r="K69" s="136"/>
      <c r="L69" s="136"/>
      <c r="M69" s="136"/>
      <c r="N69" s="113"/>
    </row>
    <row r="70" spans="1:29" s="28" customFormat="1" ht="15.9" customHeight="1" x14ac:dyDescent="0.25">
      <c r="A70" s="200" t="s">
        <v>18</v>
      </c>
      <c r="B70" s="200"/>
      <c r="C70" s="200"/>
      <c r="D70" s="39"/>
      <c r="O70" s="20"/>
      <c r="P70" s="20"/>
      <c r="Q70" s="20"/>
    </row>
    <row r="71" spans="1:29" s="28" customFormat="1" ht="39.75" customHeight="1" x14ac:dyDescent="0.25">
      <c r="A71" s="200" t="s">
        <v>91</v>
      </c>
      <c r="B71" s="200"/>
      <c r="C71" s="200"/>
      <c r="D71" s="200"/>
      <c r="E71" s="200"/>
      <c r="F71" s="200"/>
      <c r="G71" s="137"/>
      <c r="H71" s="137"/>
      <c r="I71" s="137"/>
      <c r="J71" s="137"/>
      <c r="K71" s="137"/>
      <c r="L71" s="137"/>
      <c r="M71" s="137"/>
      <c r="N71" s="114"/>
      <c r="O71" s="20"/>
      <c r="P71" s="20"/>
      <c r="Q71" s="20"/>
    </row>
    <row r="72" spans="1:29" s="28" customFormat="1" ht="40.5" customHeight="1" x14ac:dyDescent="0.25">
      <c r="A72" s="194" t="s">
        <v>128</v>
      </c>
      <c r="B72" s="194"/>
      <c r="C72" s="194"/>
      <c r="D72" s="194"/>
      <c r="E72" s="194"/>
      <c r="F72" s="194"/>
      <c r="G72" s="132"/>
      <c r="H72" s="132"/>
      <c r="I72" s="132"/>
      <c r="J72" s="132"/>
      <c r="K72" s="132"/>
      <c r="L72" s="132"/>
      <c r="M72" s="132"/>
      <c r="N72" s="111"/>
      <c r="O72" s="20"/>
      <c r="P72" s="20"/>
      <c r="Q72" s="20"/>
    </row>
    <row r="73" spans="1:29" s="28" customFormat="1" ht="15.9" customHeight="1" x14ac:dyDescent="0.25">
      <c r="O73" s="20"/>
      <c r="P73" s="20"/>
      <c r="Q73" s="20"/>
    </row>
    <row r="74" spans="1:29" s="28" customFormat="1" ht="25.5" customHeight="1" x14ac:dyDescent="0.25">
      <c r="B74" s="195" t="s">
        <v>2</v>
      </c>
      <c r="C74" s="195"/>
      <c r="D74" s="20"/>
      <c r="E74" s="195" t="s">
        <v>3</v>
      </c>
      <c r="F74" s="195"/>
      <c r="G74" s="133"/>
      <c r="H74" s="133"/>
      <c r="I74" s="133"/>
      <c r="J74" s="133"/>
      <c r="K74" s="133"/>
      <c r="L74" s="133"/>
      <c r="M74" s="133"/>
      <c r="N74" s="112"/>
      <c r="O74" s="20"/>
      <c r="P74" s="20"/>
      <c r="Q74" s="20"/>
    </row>
    <row r="75" spans="1:29" s="28" customFormat="1" ht="38.1" customHeight="1" x14ac:dyDescent="0.25">
      <c r="B75" s="195"/>
      <c r="C75" s="195"/>
      <c r="D75" s="20"/>
      <c r="E75" s="195"/>
      <c r="F75" s="195"/>
      <c r="G75" s="133"/>
      <c r="H75" s="133"/>
      <c r="I75" s="133"/>
      <c r="J75" s="133"/>
      <c r="K75" s="133"/>
      <c r="L75" s="133"/>
      <c r="M75" s="133"/>
      <c r="N75" s="112"/>
      <c r="O75" s="20"/>
      <c r="P75" s="20"/>
      <c r="Q75" s="20"/>
    </row>
    <row r="76" spans="1:29" x14ac:dyDescent="0.25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1:29" x14ac:dyDescent="0.25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</sheetData>
  <sheetProtection formatCells="0" formatRows="0" insertRows="0" insertHyperlinks="0" deleteRows="0" sort="0" autoFilter="0" pivotTables="0"/>
  <mergeCells count="25">
    <mergeCell ref="B74:C74"/>
    <mergeCell ref="E74:F74"/>
    <mergeCell ref="B75:C75"/>
    <mergeCell ref="E75:F75"/>
    <mergeCell ref="A71:F71"/>
    <mergeCell ref="A72:F72"/>
    <mergeCell ref="A45:C45"/>
    <mergeCell ref="A67:F67"/>
    <mergeCell ref="A68:F68"/>
    <mergeCell ref="A70:C70"/>
    <mergeCell ref="A9:B9"/>
    <mergeCell ref="C9:D9"/>
    <mergeCell ref="A46:C46"/>
    <mergeCell ref="A8:B8"/>
    <mergeCell ref="C8:D8"/>
    <mergeCell ref="A7:B7"/>
    <mergeCell ref="C7:D7"/>
    <mergeCell ref="A1:F1"/>
    <mergeCell ref="A2:F2"/>
    <mergeCell ref="A4:B4"/>
    <mergeCell ref="C4:F4"/>
    <mergeCell ref="A5:B5"/>
    <mergeCell ref="C5:D5"/>
    <mergeCell ref="A6:B6"/>
    <mergeCell ref="C6:D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7"/>
  <sheetViews>
    <sheetView view="pageBreakPreview" topLeftCell="A49" zoomScaleNormal="100" zoomScaleSheetLayoutView="100" workbookViewId="0">
      <selection activeCell="B38" sqref="B38:B39"/>
    </sheetView>
  </sheetViews>
  <sheetFormatPr defaultColWidth="9.109375" defaultRowHeight="13.2" x14ac:dyDescent="0.25"/>
  <cols>
    <col min="1" max="1" width="4.33203125" style="16" customWidth="1"/>
    <col min="2" max="2" width="15.6640625" style="11" customWidth="1"/>
    <col min="3" max="9" width="16.44140625" style="11" customWidth="1"/>
    <col min="10" max="10" width="3.44140625" style="14" customWidth="1"/>
    <col min="11" max="12" width="6.88671875" style="14" customWidth="1"/>
    <col min="13" max="13" width="3.33203125" style="11" customWidth="1"/>
    <col min="14" max="14" width="6.6640625" style="11" customWidth="1"/>
    <col min="15" max="15" width="5.44140625" style="11" customWidth="1"/>
    <col min="16" max="16" width="6.44140625" style="11" customWidth="1"/>
    <col min="17" max="16384" width="9.109375" style="11"/>
  </cols>
  <sheetData>
    <row r="1" spans="1:16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23"/>
      <c r="K1" s="9"/>
      <c r="L1" s="9"/>
    </row>
    <row r="2" spans="1:16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192"/>
      <c r="J2" s="24"/>
      <c r="K2" s="9"/>
      <c r="L2" s="9"/>
    </row>
    <row r="3" spans="1:1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4"/>
      <c r="K3" s="8"/>
      <c r="L3" s="9"/>
    </row>
    <row r="4" spans="1:1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93"/>
      <c r="J4" s="17"/>
      <c r="K4" s="9"/>
      <c r="L4" s="9"/>
    </row>
    <row r="5" spans="1:16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138"/>
      <c r="F5" s="138"/>
      <c r="G5" s="138"/>
      <c r="H5" s="138"/>
      <c r="I5" s="68" t="str">
        <f>'LAF 1 (21147)'!E5</f>
        <v>02/01/17 - 31/12/17</v>
      </c>
      <c r="J5" s="21"/>
      <c r="K5" s="9"/>
      <c r="L5" s="9"/>
    </row>
    <row r="6" spans="1:16" s="3" customFormat="1" ht="29.25" customHeight="1" x14ac:dyDescent="0.25">
      <c r="A6" s="189" t="s">
        <v>5</v>
      </c>
      <c r="B6" s="190"/>
      <c r="C6" s="43" t="s">
        <v>54</v>
      </c>
      <c r="D6" s="40" t="s">
        <v>8</v>
      </c>
      <c r="E6" s="138"/>
      <c r="F6" s="138"/>
      <c r="G6" s="138"/>
      <c r="H6" s="138"/>
      <c r="I6" s="6">
        <v>11089</v>
      </c>
      <c r="J6" s="8"/>
      <c r="K6" s="9"/>
      <c r="L6" s="9"/>
    </row>
    <row r="7" spans="1:16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138"/>
      <c r="F7" s="138"/>
      <c r="G7" s="138"/>
      <c r="H7" s="138"/>
      <c r="I7" s="6" t="s">
        <v>28</v>
      </c>
      <c r="J7" s="8"/>
      <c r="K7" s="9"/>
      <c r="L7" s="9"/>
    </row>
    <row r="8" spans="1:16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138"/>
      <c r="F8" s="138"/>
      <c r="G8" s="138"/>
      <c r="H8" s="138"/>
      <c r="I8" s="6">
        <v>1</v>
      </c>
      <c r="J8" s="8"/>
      <c r="K8" s="9"/>
      <c r="L8" s="9"/>
    </row>
    <row r="9" spans="1:16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138"/>
      <c r="F9" s="138"/>
      <c r="G9" s="138"/>
      <c r="H9" s="138"/>
      <c r="I9" s="7">
        <f>'LAF 1 (21147)'!E9</f>
        <v>50</v>
      </c>
      <c r="J9" s="22"/>
      <c r="K9" s="9"/>
      <c r="L9" s="9"/>
    </row>
    <row r="10" spans="1:16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9"/>
      <c r="L10" s="9"/>
    </row>
    <row r="11" spans="1:16" s="9" customFormat="1" ht="19.5" customHeight="1" x14ac:dyDescent="0.25">
      <c r="A11" s="8"/>
      <c r="B11" s="2"/>
      <c r="C11" s="1" t="s">
        <v>173</v>
      </c>
      <c r="D11" s="1" t="s">
        <v>342</v>
      </c>
      <c r="E11" s="1" t="s">
        <v>340</v>
      </c>
      <c r="F11" s="1" t="s">
        <v>341</v>
      </c>
      <c r="G11" s="1" t="s">
        <v>343</v>
      </c>
      <c r="H11" s="17" t="s">
        <v>318</v>
      </c>
      <c r="I11" s="17" t="s">
        <v>319</v>
      </c>
      <c r="J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8"/>
      <c r="K12" s="14" t="s">
        <v>22</v>
      </c>
      <c r="L12" s="14" t="s">
        <v>23</v>
      </c>
      <c r="N12" s="1" t="s">
        <v>173</v>
      </c>
      <c r="O12" s="42"/>
      <c r="P12" s="1" t="s">
        <v>173</v>
      </c>
    </row>
    <row r="13" spans="1:16" ht="17.100000000000001" customHeight="1" x14ac:dyDescent="0.25">
      <c r="A13" s="76">
        <v>1</v>
      </c>
      <c r="B13" s="73">
        <v>42623</v>
      </c>
      <c r="C13" s="32">
        <v>1</v>
      </c>
      <c r="D13" s="60">
        <v>2</v>
      </c>
      <c r="E13" s="81">
        <v>1</v>
      </c>
      <c r="F13" s="81">
        <v>2</v>
      </c>
      <c r="G13" s="81">
        <v>5</v>
      </c>
      <c r="H13" s="81">
        <v>100</v>
      </c>
      <c r="I13" s="60"/>
      <c r="J13" s="25"/>
      <c r="K13" s="26"/>
      <c r="L13" s="26"/>
      <c r="N13" s="19"/>
      <c r="P13" s="19"/>
    </row>
    <row r="14" spans="1:16" ht="17.100000000000001" customHeight="1" x14ac:dyDescent="0.25">
      <c r="A14" s="76">
        <v>2</v>
      </c>
      <c r="B14" s="73">
        <v>42623</v>
      </c>
      <c r="C14" s="80">
        <v>10</v>
      </c>
      <c r="D14" s="81">
        <v>0</v>
      </c>
      <c r="E14" s="81">
        <v>1</v>
      </c>
      <c r="F14" s="81">
        <v>3</v>
      </c>
      <c r="G14" s="81">
        <v>3</v>
      </c>
      <c r="H14" s="81">
        <v>100</v>
      </c>
      <c r="I14" s="81"/>
      <c r="J14" s="78"/>
      <c r="K14" s="79"/>
      <c r="L14" s="79"/>
      <c r="N14" s="77"/>
      <c r="P14" s="77"/>
    </row>
    <row r="15" spans="1:16" ht="17.100000000000001" customHeight="1" x14ac:dyDescent="0.25">
      <c r="A15" s="76">
        <v>3</v>
      </c>
      <c r="B15" s="73">
        <v>42624</v>
      </c>
      <c r="C15" s="80">
        <v>1</v>
      </c>
      <c r="D15" s="81">
        <v>2</v>
      </c>
      <c r="E15" s="81">
        <v>0</v>
      </c>
      <c r="F15" s="81">
        <v>3</v>
      </c>
      <c r="G15" s="81">
        <v>1</v>
      </c>
      <c r="H15" s="81">
        <v>100</v>
      </c>
      <c r="I15" s="81"/>
      <c r="J15" s="78"/>
      <c r="K15" s="79"/>
      <c r="L15" s="79"/>
      <c r="N15" s="77"/>
      <c r="P15" s="77"/>
    </row>
    <row r="16" spans="1:16" ht="17.100000000000001" customHeight="1" x14ac:dyDescent="0.25">
      <c r="A16" s="76">
        <v>4</v>
      </c>
      <c r="B16" s="73">
        <v>42624</v>
      </c>
      <c r="C16" s="80">
        <v>3</v>
      </c>
      <c r="D16" s="81">
        <v>1</v>
      </c>
      <c r="E16" s="81">
        <v>0</v>
      </c>
      <c r="F16" s="81">
        <v>2</v>
      </c>
      <c r="G16" s="81">
        <v>3</v>
      </c>
      <c r="H16" s="81">
        <v>100</v>
      </c>
      <c r="I16" s="81"/>
      <c r="J16" s="78"/>
      <c r="K16" s="79"/>
      <c r="L16" s="79"/>
      <c r="N16" s="77"/>
      <c r="P16" s="77"/>
    </row>
    <row r="17" spans="1:16" ht="17.100000000000001" customHeight="1" x14ac:dyDescent="0.25">
      <c r="A17" s="76">
        <v>5</v>
      </c>
      <c r="B17" s="73">
        <v>42625</v>
      </c>
      <c r="C17" s="80">
        <v>1</v>
      </c>
      <c r="D17" s="81">
        <v>3</v>
      </c>
      <c r="E17" s="81">
        <v>2</v>
      </c>
      <c r="F17" s="81">
        <v>1</v>
      </c>
      <c r="G17" s="81">
        <v>0</v>
      </c>
      <c r="H17" s="81">
        <v>100</v>
      </c>
      <c r="I17" s="81"/>
      <c r="J17" s="78"/>
      <c r="K17" s="79"/>
      <c r="L17" s="79"/>
      <c r="N17" s="77"/>
      <c r="P17" s="77"/>
    </row>
    <row r="18" spans="1:16" ht="17.100000000000001" customHeight="1" x14ac:dyDescent="0.25">
      <c r="A18" s="76">
        <v>6</v>
      </c>
      <c r="B18" s="73">
        <v>42625</v>
      </c>
      <c r="C18" s="80">
        <v>1</v>
      </c>
      <c r="D18" s="81">
        <v>1</v>
      </c>
      <c r="E18" s="81">
        <v>2</v>
      </c>
      <c r="F18" s="81">
        <v>0</v>
      </c>
      <c r="G18" s="81">
        <v>2</v>
      </c>
      <c r="H18" s="81">
        <v>100</v>
      </c>
      <c r="I18" s="81"/>
      <c r="J18" s="78"/>
      <c r="K18" s="79"/>
      <c r="L18" s="79"/>
      <c r="N18" s="77"/>
      <c r="P18" s="77"/>
    </row>
    <row r="19" spans="1:16" ht="17.100000000000001" customHeight="1" x14ac:dyDescent="0.25">
      <c r="A19" s="76">
        <v>7</v>
      </c>
      <c r="B19" s="73">
        <v>42626</v>
      </c>
      <c r="C19" s="80">
        <v>1</v>
      </c>
      <c r="D19" s="81">
        <v>2</v>
      </c>
      <c r="E19" s="81">
        <v>3</v>
      </c>
      <c r="F19" s="81">
        <v>0</v>
      </c>
      <c r="G19" s="81">
        <v>2</v>
      </c>
      <c r="H19" s="81">
        <v>100</v>
      </c>
      <c r="I19" s="81"/>
      <c r="J19" s="78"/>
      <c r="K19" s="79"/>
      <c r="L19" s="79"/>
      <c r="N19" s="77"/>
      <c r="P19" s="77"/>
    </row>
    <row r="20" spans="1:16" ht="17.100000000000001" customHeight="1" x14ac:dyDescent="0.25">
      <c r="A20" s="76">
        <v>8</v>
      </c>
      <c r="B20" s="73">
        <v>42626</v>
      </c>
      <c r="C20" s="80">
        <v>1</v>
      </c>
      <c r="D20" s="81">
        <v>1</v>
      </c>
      <c r="E20" s="81">
        <v>2</v>
      </c>
      <c r="F20" s="81">
        <v>0</v>
      </c>
      <c r="G20" s="81">
        <v>4</v>
      </c>
      <c r="H20" s="81">
        <v>100</v>
      </c>
      <c r="I20" s="81"/>
      <c r="J20" s="78"/>
      <c r="K20" s="79"/>
      <c r="L20" s="79"/>
      <c r="N20" s="77"/>
      <c r="P20" s="77"/>
    </row>
    <row r="21" spans="1:16" ht="17.100000000000001" customHeight="1" x14ac:dyDescent="0.25">
      <c r="A21" s="142">
        <v>1</v>
      </c>
      <c r="B21" s="73" t="s">
        <v>317</v>
      </c>
      <c r="C21" s="80">
        <v>11</v>
      </c>
      <c r="D21" s="81"/>
      <c r="E21" s="81"/>
      <c r="F21" s="81"/>
      <c r="G21" s="81"/>
      <c r="H21" s="81"/>
      <c r="I21" s="81"/>
      <c r="J21" s="78"/>
      <c r="K21" s="79">
        <v>20</v>
      </c>
      <c r="L21" s="79">
        <v>50</v>
      </c>
      <c r="N21" s="77"/>
      <c r="P21" s="77"/>
    </row>
    <row r="22" spans="1:16" ht="17.100000000000001" customHeight="1" x14ac:dyDescent="0.25">
      <c r="A22" s="76">
        <v>2</v>
      </c>
      <c r="B22" s="73">
        <v>42653</v>
      </c>
      <c r="C22" s="80">
        <v>8</v>
      </c>
      <c r="D22" s="81"/>
      <c r="E22" s="81"/>
      <c r="F22" s="81"/>
      <c r="G22" s="81"/>
      <c r="H22" s="81"/>
      <c r="I22" s="81"/>
      <c r="J22" s="78"/>
      <c r="K22" s="79">
        <v>20</v>
      </c>
      <c r="L22" s="79">
        <v>50</v>
      </c>
      <c r="N22" s="77"/>
      <c r="P22" s="77"/>
    </row>
    <row r="23" spans="1:16" ht="17.100000000000001" customHeight="1" x14ac:dyDescent="0.25">
      <c r="A23" s="76">
        <v>3</v>
      </c>
      <c r="B23" s="73">
        <v>42683</v>
      </c>
      <c r="C23" s="80">
        <v>0</v>
      </c>
      <c r="D23" s="81"/>
      <c r="E23" s="81"/>
      <c r="F23" s="81"/>
      <c r="G23" s="81"/>
      <c r="H23" s="81"/>
      <c r="I23" s="81"/>
      <c r="J23" s="78"/>
      <c r="K23" s="79">
        <v>20</v>
      </c>
      <c r="L23" s="79">
        <v>50</v>
      </c>
      <c r="N23" s="77"/>
      <c r="P23" s="77"/>
    </row>
    <row r="24" spans="1:16" ht="17.100000000000001" customHeight="1" x14ac:dyDescent="0.25">
      <c r="A24" s="76">
        <v>4</v>
      </c>
      <c r="B24" s="73">
        <v>42713</v>
      </c>
      <c r="C24" s="80">
        <v>0</v>
      </c>
      <c r="D24" s="81"/>
      <c r="E24" s="81"/>
      <c r="F24" s="81"/>
      <c r="G24" s="81"/>
      <c r="H24" s="81"/>
      <c r="I24" s="81"/>
      <c r="J24" s="78"/>
      <c r="K24" s="79">
        <v>20</v>
      </c>
      <c r="L24" s="79">
        <v>50</v>
      </c>
      <c r="N24" s="77"/>
      <c r="P24" s="77"/>
    </row>
    <row r="25" spans="1:16" ht="17.100000000000001" customHeight="1" x14ac:dyDescent="0.25">
      <c r="A25" s="76">
        <v>5</v>
      </c>
      <c r="B25" s="73">
        <v>42720</v>
      </c>
      <c r="C25" s="80">
        <v>0</v>
      </c>
      <c r="D25" s="81"/>
      <c r="E25" s="81"/>
      <c r="F25" s="81"/>
      <c r="G25" s="81"/>
      <c r="H25" s="81"/>
      <c r="I25" s="81"/>
      <c r="J25" s="78"/>
      <c r="K25" s="79">
        <v>20</v>
      </c>
      <c r="L25" s="79">
        <v>50</v>
      </c>
      <c r="N25" s="77"/>
      <c r="P25" s="77"/>
    </row>
    <row r="26" spans="1:16" ht="17.100000000000001" customHeight="1" x14ac:dyDescent="0.25">
      <c r="A26" s="142">
        <v>1</v>
      </c>
      <c r="B26" s="73">
        <v>42743</v>
      </c>
      <c r="C26" s="80">
        <v>3</v>
      </c>
      <c r="D26" s="81"/>
      <c r="E26" s="81"/>
      <c r="F26" s="81"/>
      <c r="G26" s="81"/>
      <c r="H26" s="81"/>
      <c r="I26" s="81">
        <v>120</v>
      </c>
      <c r="J26" s="78"/>
      <c r="K26" s="79">
        <v>20</v>
      </c>
      <c r="L26" s="79">
        <v>50</v>
      </c>
      <c r="N26" s="77">
        <v>3</v>
      </c>
      <c r="P26" s="77">
        <v>11</v>
      </c>
    </row>
    <row r="27" spans="1:16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32">
        <f t="shared" ref="C27:C40" si="0">IF(N27=0, "&lt; 1", N27)</f>
        <v>8</v>
      </c>
      <c r="D27" s="60"/>
      <c r="E27" s="81"/>
      <c r="F27" s="81"/>
      <c r="G27" s="81"/>
      <c r="H27" s="81"/>
      <c r="I27" s="60"/>
      <c r="J27" s="25"/>
      <c r="K27" s="26">
        <f>$C$9</f>
        <v>20</v>
      </c>
      <c r="L27" s="26">
        <f>$I$9</f>
        <v>50</v>
      </c>
      <c r="N27" s="19">
        <v>8</v>
      </c>
      <c r="P27" s="19">
        <v>8</v>
      </c>
    </row>
    <row r="28" spans="1:16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32">
        <f t="shared" ref="C28" si="1">IF(N28=0, "&lt; 1", N28)</f>
        <v>1</v>
      </c>
      <c r="D28" s="60"/>
      <c r="E28" s="81"/>
      <c r="F28" s="81"/>
      <c r="G28" s="81"/>
      <c r="H28" s="81"/>
      <c r="I28" s="60"/>
      <c r="J28" s="25"/>
      <c r="K28" s="26">
        <f>$C$9</f>
        <v>20</v>
      </c>
      <c r="L28" s="26">
        <f>$I$9</f>
        <v>50</v>
      </c>
      <c r="N28" s="19">
        <v>1</v>
      </c>
      <c r="P28" s="19">
        <v>0</v>
      </c>
    </row>
    <row r="29" spans="1:16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32">
        <f t="shared" ref="C29:C31" si="2">IF(N29=0, "&lt; 1", N29)</f>
        <v>7</v>
      </c>
      <c r="D29" s="60"/>
      <c r="E29" s="81"/>
      <c r="F29" s="81"/>
      <c r="G29" s="81"/>
      <c r="H29" s="81"/>
      <c r="I29" s="60"/>
      <c r="J29" s="25"/>
      <c r="K29" s="26">
        <f t="shared" ref="K29:K39" si="3">$C$9</f>
        <v>20</v>
      </c>
      <c r="L29" s="26">
        <f t="shared" ref="L29:L39" si="4">$I$9</f>
        <v>50</v>
      </c>
      <c r="N29" s="19">
        <v>7</v>
      </c>
      <c r="P29" s="19">
        <v>0</v>
      </c>
    </row>
    <row r="30" spans="1:16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32">
        <v>0</v>
      </c>
      <c r="D30" s="60"/>
      <c r="E30" s="81"/>
      <c r="F30" s="81"/>
      <c r="G30" s="81"/>
      <c r="H30" s="81"/>
      <c r="I30" s="60"/>
      <c r="J30" s="25"/>
      <c r="K30" s="26">
        <f t="shared" si="3"/>
        <v>20</v>
      </c>
      <c r="L30" s="26">
        <f t="shared" si="4"/>
        <v>50</v>
      </c>
      <c r="N30" s="19">
        <v>0</v>
      </c>
      <c r="P30" s="19">
        <v>0</v>
      </c>
    </row>
    <row r="31" spans="1:16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32">
        <f t="shared" si="2"/>
        <v>2</v>
      </c>
      <c r="D31" s="60"/>
      <c r="E31" s="81"/>
      <c r="F31" s="81"/>
      <c r="G31" s="81"/>
      <c r="H31" s="81"/>
      <c r="I31" s="60"/>
      <c r="J31" s="25"/>
      <c r="K31" s="26">
        <f t="shared" si="3"/>
        <v>20</v>
      </c>
      <c r="L31" s="26">
        <f t="shared" si="4"/>
        <v>50</v>
      </c>
      <c r="N31" s="19">
        <v>2</v>
      </c>
      <c r="P31" s="19"/>
    </row>
    <row r="32" spans="1:16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32">
        <v>0</v>
      </c>
      <c r="D32" s="60"/>
      <c r="E32" s="81"/>
      <c r="F32" s="81"/>
      <c r="G32" s="81"/>
      <c r="H32" s="81"/>
      <c r="I32" s="60"/>
      <c r="J32" s="25"/>
      <c r="K32" s="26">
        <f t="shared" si="3"/>
        <v>20</v>
      </c>
      <c r="L32" s="26">
        <f t="shared" si="4"/>
        <v>50</v>
      </c>
      <c r="N32" s="19">
        <v>0</v>
      </c>
      <c r="P32" s="19"/>
    </row>
    <row r="33" spans="1:16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32">
        <v>0</v>
      </c>
      <c r="D33" s="60"/>
      <c r="E33" s="81"/>
      <c r="F33" s="81"/>
      <c r="G33" s="81"/>
      <c r="H33" s="81"/>
      <c r="I33" s="60"/>
      <c r="J33" s="25"/>
      <c r="K33" s="26">
        <f t="shared" si="3"/>
        <v>20</v>
      </c>
      <c r="L33" s="26">
        <f t="shared" si="4"/>
        <v>50</v>
      </c>
      <c r="N33" s="19">
        <v>0</v>
      </c>
      <c r="P33" s="19"/>
    </row>
    <row r="34" spans="1:16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32">
        <v>0</v>
      </c>
      <c r="D34" s="60"/>
      <c r="E34" s="81"/>
      <c r="F34" s="81"/>
      <c r="G34" s="81"/>
      <c r="H34" s="81"/>
      <c r="I34" s="60"/>
      <c r="J34" s="25"/>
      <c r="K34" s="26">
        <f t="shared" si="3"/>
        <v>20</v>
      </c>
      <c r="L34" s="26">
        <f t="shared" si="4"/>
        <v>50</v>
      </c>
      <c r="N34" s="19">
        <v>0</v>
      </c>
      <c r="P34" s="19"/>
    </row>
    <row r="35" spans="1:16" ht="17.100000000000001" customHeight="1" x14ac:dyDescent="0.25">
      <c r="A35" s="76" t="e">
        <f>'LAF 1 (21147)'!#REF!</f>
        <v>#REF!</v>
      </c>
      <c r="B35" s="73">
        <v>42988</v>
      </c>
      <c r="C35" s="32">
        <v>5</v>
      </c>
      <c r="D35" s="60"/>
      <c r="E35" s="81"/>
      <c r="F35" s="81"/>
      <c r="G35" s="81"/>
      <c r="H35" s="81"/>
      <c r="I35" s="60"/>
      <c r="J35" s="25"/>
      <c r="K35" s="26">
        <f t="shared" si="3"/>
        <v>20</v>
      </c>
      <c r="L35" s="26">
        <f t="shared" si="4"/>
        <v>50</v>
      </c>
      <c r="N35" s="19"/>
      <c r="P35" s="19"/>
    </row>
    <row r="36" spans="1:16" ht="17.100000000000001" customHeight="1" x14ac:dyDescent="0.25">
      <c r="A36" s="76" t="e">
        <f>'LAF 1 (21147)'!#REF!</f>
        <v>#REF!</v>
      </c>
      <c r="B36" s="73">
        <v>43017</v>
      </c>
      <c r="C36" s="32">
        <v>0</v>
      </c>
      <c r="D36" s="60"/>
      <c r="E36" s="81"/>
      <c r="F36" s="81"/>
      <c r="G36" s="81"/>
      <c r="H36" s="81"/>
      <c r="I36" s="60"/>
      <c r="J36" s="25"/>
      <c r="K36" s="26">
        <f t="shared" si="3"/>
        <v>20</v>
      </c>
      <c r="L36" s="26">
        <f t="shared" si="4"/>
        <v>50</v>
      </c>
      <c r="N36" s="19"/>
      <c r="P36" s="19"/>
    </row>
    <row r="37" spans="1:16" ht="17.100000000000001" customHeight="1" x14ac:dyDescent="0.25">
      <c r="A37" s="76" t="e">
        <f>'LAF 1 (21147)'!#REF!</f>
        <v>#REF!</v>
      </c>
      <c r="B37" s="73">
        <v>43045</v>
      </c>
      <c r="C37" s="32">
        <v>5</v>
      </c>
      <c r="D37" s="60"/>
      <c r="E37" s="81"/>
      <c r="F37" s="81"/>
      <c r="G37" s="81"/>
      <c r="H37" s="81"/>
      <c r="I37" s="60"/>
      <c r="J37" s="25"/>
      <c r="K37" s="26">
        <f t="shared" si="3"/>
        <v>20</v>
      </c>
      <c r="L37" s="26">
        <f t="shared" si="4"/>
        <v>50</v>
      </c>
      <c r="N37" s="19"/>
      <c r="P37" s="19"/>
    </row>
    <row r="38" spans="1:16" ht="17.100000000000001" customHeight="1" x14ac:dyDescent="0.25">
      <c r="A38" s="76">
        <v>13</v>
      </c>
      <c r="B38" s="73">
        <v>43073</v>
      </c>
      <c r="C38" s="85">
        <v>2</v>
      </c>
      <c r="D38" s="60"/>
      <c r="E38" s="81"/>
      <c r="F38" s="81"/>
      <c r="G38" s="81"/>
      <c r="H38" s="81"/>
      <c r="I38" s="60"/>
      <c r="J38" s="25"/>
      <c r="K38" s="79">
        <f t="shared" si="3"/>
        <v>20</v>
      </c>
      <c r="L38" s="79">
        <f t="shared" si="4"/>
        <v>50</v>
      </c>
      <c r="N38" s="19"/>
      <c r="P38" s="19"/>
    </row>
    <row r="39" spans="1:16" ht="17.100000000000001" customHeight="1" x14ac:dyDescent="0.25">
      <c r="A39" s="76">
        <v>14</v>
      </c>
      <c r="B39" s="73">
        <v>43080</v>
      </c>
      <c r="C39" s="80">
        <v>5</v>
      </c>
      <c r="D39" s="60"/>
      <c r="E39" s="81"/>
      <c r="F39" s="81"/>
      <c r="G39" s="81"/>
      <c r="H39" s="81"/>
      <c r="I39" s="60"/>
      <c r="J39" s="25"/>
      <c r="K39" s="79">
        <f t="shared" si="3"/>
        <v>20</v>
      </c>
      <c r="L39" s="79">
        <f t="shared" si="4"/>
        <v>50</v>
      </c>
      <c r="N39" s="19"/>
      <c r="P39" s="19"/>
    </row>
    <row r="40" spans="1:16" ht="17.100000000000001" customHeight="1" x14ac:dyDescent="0.25">
      <c r="A40" s="12" t="s">
        <v>11</v>
      </c>
      <c r="B40" s="33"/>
      <c r="C40" s="32">
        <f t="shared" si="0"/>
        <v>3</v>
      </c>
      <c r="D40" s="60"/>
      <c r="E40" s="81"/>
      <c r="F40" s="81"/>
      <c r="G40" s="81"/>
      <c r="H40" s="81"/>
      <c r="I40" s="60"/>
      <c r="J40" s="27"/>
      <c r="K40" s="26"/>
      <c r="L40" s="26"/>
      <c r="N40" s="12">
        <f>ROUNDUP(AVERAGE(N13:N39), 0)</f>
        <v>3</v>
      </c>
      <c r="O40" s="19"/>
      <c r="P40" s="12">
        <f>ROUNDUP(AVERAGE(P13:P39), 0)</f>
        <v>4</v>
      </c>
    </row>
    <row r="41" spans="1:16" ht="17.100000000000001" customHeight="1" x14ac:dyDescent="0.25">
      <c r="A41" s="12" t="s">
        <v>12</v>
      </c>
      <c r="B41" s="34"/>
      <c r="C41" s="32">
        <f>MIN(C13:C39)</f>
        <v>0</v>
      </c>
      <c r="D41" s="60"/>
      <c r="E41" s="81"/>
      <c r="F41" s="81"/>
      <c r="G41" s="81"/>
      <c r="H41" s="81"/>
      <c r="I41" s="60"/>
      <c r="J41" s="25"/>
      <c r="K41" s="26"/>
      <c r="L41" s="26"/>
      <c r="N41" s="12">
        <f>MIN(N13:N39)</f>
        <v>0</v>
      </c>
      <c r="O41" s="19"/>
      <c r="P41" s="12">
        <f>MIN(P13:P39)</f>
        <v>0</v>
      </c>
    </row>
    <row r="42" spans="1:16" ht="17.100000000000001" customHeight="1" x14ac:dyDescent="0.25">
      <c r="A42" s="12" t="s">
        <v>13</v>
      </c>
      <c r="B42" s="34"/>
      <c r="C42" s="32">
        <f>MAX(C13:C39)</f>
        <v>11</v>
      </c>
      <c r="D42" s="60"/>
      <c r="E42" s="81"/>
      <c r="F42" s="81"/>
      <c r="G42" s="81"/>
      <c r="H42" s="81"/>
      <c r="I42" s="60"/>
      <c r="J42" s="25"/>
      <c r="K42" s="26"/>
      <c r="L42" s="26"/>
      <c r="N42" s="12">
        <f>MAX(N13:N39)</f>
        <v>8</v>
      </c>
      <c r="O42" s="19"/>
      <c r="P42" s="12">
        <f>MAX(P13:P39)</f>
        <v>11</v>
      </c>
    </row>
    <row r="43" spans="1:16" ht="17.100000000000001" customHeight="1" x14ac:dyDescent="0.25">
      <c r="A43" s="12" t="s">
        <v>14</v>
      </c>
      <c r="B43" s="34"/>
      <c r="C43" s="35">
        <f t="shared" ref="C43:C44" si="5">N43</f>
        <v>3.1224989991991992</v>
      </c>
      <c r="D43" s="61"/>
      <c r="E43" s="61"/>
      <c r="F43" s="61"/>
      <c r="G43" s="61"/>
      <c r="H43" s="61"/>
      <c r="I43" s="61"/>
      <c r="J43" s="25"/>
      <c r="K43" s="26"/>
      <c r="L43" s="26"/>
      <c r="N43" s="13">
        <f>STDEV(N13:N39)</f>
        <v>3.1224989991991992</v>
      </c>
      <c r="O43" s="19"/>
      <c r="P43" s="13">
        <f>STDEV(P13:P39)</f>
        <v>5.3103672189407014</v>
      </c>
    </row>
    <row r="44" spans="1:16" ht="17.100000000000001" customHeight="1" x14ac:dyDescent="0.25">
      <c r="A44" s="12" t="s">
        <v>15</v>
      </c>
      <c r="B44" s="34"/>
      <c r="C44" s="35">
        <f t="shared" si="5"/>
        <v>104.08329997330664</v>
      </c>
      <c r="D44" s="61"/>
      <c r="E44" s="61"/>
      <c r="F44" s="61"/>
      <c r="G44" s="61"/>
      <c r="H44" s="61"/>
      <c r="I44" s="61"/>
      <c r="J44" s="25"/>
      <c r="K44" s="26"/>
      <c r="L44" s="26"/>
      <c r="N44" s="13">
        <f>IF(N40=0, "NA", N43*100/N40)</f>
        <v>104.08329997330664</v>
      </c>
      <c r="O44" s="19"/>
      <c r="P44" s="13">
        <f>IF(P40=0, "NA", P43*100/P40)</f>
        <v>132.75918047351755</v>
      </c>
    </row>
    <row r="45" spans="1:16" ht="17.100000000000001" customHeight="1" x14ac:dyDescent="0.25">
      <c r="A45" s="196" t="s">
        <v>229</v>
      </c>
      <c r="B45" s="196"/>
      <c r="C45" s="196"/>
      <c r="J45" s="25"/>
      <c r="K45" s="26"/>
      <c r="L45" s="26"/>
      <c r="N45" s="19"/>
      <c r="O45" s="19"/>
    </row>
    <row r="46" spans="1:16" ht="17.100000000000001" customHeight="1" x14ac:dyDescent="0.25">
      <c r="A46" s="197" t="s">
        <v>230</v>
      </c>
      <c r="B46" s="197"/>
      <c r="C46" s="197"/>
      <c r="J46" s="25"/>
      <c r="K46" s="26"/>
      <c r="L46" s="26"/>
      <c r="N46" s="19"/>
      <c r="O46" s="19"/>
    </row>
    <row r="47" spans="1:16" ht="17.100000000000001" customHeight="1" x14ac:dyDescent="0.25">
      <c r="A47" s="12" t="s">
        <v>11</v>
      </c>
      <c r="B47" s="34"/>
      <c r="C47" s="32">
        <f>IF(P40=0, "&lt; 1",P40)</f>
        <v>4</v>
      </c>
      <c r="D47" s="60"/>
      <c r="E47" s="81"/>
      <c r="F47" s="81"/>
      <c r="G47" s="81"/>
      <c r="H47" s="81"/>
      <c r="I47" s="60"/>
      <c r="J47" s="25"/>
      <c r="K47" s="26"/>
      <c r="L47" s="26"/>
      <c r="N47" s="19"/>
      <c r="O47" s="19"/>
    </row>
    <row r="48" spans="1:16" ht="17.100000000000001" customHeight="1" x14ac:dyDescent="0.25">
      <c r="A48" s="12" t="s">
        <v>12</v>
      </c>
      <c r="B48" s="34"/>
      <c r="C48" s="32" t="str">
        <f t="shared" ref="C48:C49" si="6">IF(P41=0, "&lt; 1",P41)</f>
        <v>&lt; 1</v>
      </c>
      <c r="D48" s="60"/>
      <c r="E48" s="81"/>
      <c r="F48" s="81"/>
      <c r="G48" s="81"/>
      <c r="H48" s="81"/>
      <c r="I48" s="60"/>
      <c r="J48" s="25"/>
      <c r="K48" s="26"/>
      <c r="L48" s="26"/>
      <c r="N48" s="19"/>
    </row>
    <row r="49" spans="1:36" ht="17.100000000000001" customHeight="1" x14ac:dyDescent="0.25">
      <c r="A49" s="12" t="s">
        <v>13</v>
      </c>
      <c r="B49" s="34"/>
      <c r="C49" s="32">
        <f t="shared" si="6"/>
        <v>11</v>
      </c>
      <c r="D49" s="60"/>
      <c r="E49" s="81"/>
      <c r="F49" s="81"/>
      <c r="G49" s="81"/>
      <c r="H49" s="81"/>
      <c r="I49" s="60"/>
      <c r="J49" s="25"/>
      <c r="K49" s="26"/>
      <c r="L49" s="26"/>
      <c r="N49" s="19"/>
    </row>
    <row r="50" spans="1:36" ht="17.100000000000001" customHeight="1" x14ac:dyDescent="0.25">
      <c r="A50" s="12" t="s">
        <v>14</v>
      </c>
      <c r="B50" s="34"/>
      <c r="C50" s="35">
        <f>P43</f>
        <v>5.3103672189407014</v>
      </c>
      <c r="D50" s="61"/>
      <c r="E50" s="61"/>
      <c r="F50" s="61"/>
      <c r="G50" s="61"/>
      <c r="H50" s="61"/>
      <c r="I50" s="61"/>
      <c r="J50" s="25"/>
      <c r="K50" s="26"/>
      <c r="L50" s="26"/>
      <c r="N50" s="19"/>
    </row>
    <row r="51" spans="1:36" ht="17.100000000000001" customHeight="1" x14ac:dyDescent="0.25">
      <c r="A51" s="12" t="s">
        <v>15</v>
      </c>
      <c r="B51" s="34"/>
      <c r="C51" s="35">
        <f>P44</f>
        <v>132.75918047351755</v>
      </c>
      <c r="D51" s="61"/>
      <c r="E51" s="61"/>
      <c r="F51" s="61"/>
      <c r="G51" s="61"/>
      <c r="H51" s="61"/>
      <c r="I51" s="61"/>
      <c r="J51" s="27"/>
      <c r="K51" s="26"/>
      <c r="L51" s="26"/>
      <c r="N51" s="19"/>
    </row>
    <row r="52" spans="1:36" ht="15.9" customHeight="1" x14ac:dyDescent="0.25"/>
    <row r="53" spans="1:36" s="14" customFormat="1" ht="15.9" customHeight="1" x14ac:dyDescent="0.25">
      <c r="A53" s="15"/>
      <c r="B53" s="11"/>
      <c r="C53" s="11"/>
      <c r="D53" s="11"/>
      <c r="E53" s="11"/>
      <c r="F53" s="11"/>
      <c r="G53" s="11"/>
      <c r="H53" s="11"/>
      <c r="I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I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I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I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I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I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I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I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I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14" customFormat="1" ht="15.9" customHeight="1" x14ac:dyDescent="0.25">
      <c r="A62" s="16"/>
      <c r="B62" s="11"/>
      <c r="C62" s="11"/>
      <c r="D62" s="11"/>
      <c r="E62" s="11"/>
      <c r="F62" s="11"/>
      <c r="G62" s="11"/>
      <c r="H62" s="11"/>
      <c r="I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14" customFormat="1" ht="15.9" customHeight="1" x14ac:dyDescent="0.25">
      <c r="A63" s="16"/>
      <c r="B63" s="11"/>
      <c r="C63" s="11"/>
      <c r="D63" s="11"/>
      <c r="E63" s="11"/>
      <c r="F63" s="11"/>
      <c r="G63" s="11"/>
      <c r="H63" s="11"/>
      <c r="I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14" customFormat="1" ht="15.9" customHeight="1" x14ac:dyDescent="0.25">
      <c r="E64" s="136"/>
      <c r="F64" s="136"/>
      <c r="G64" s="136"/>
      <c r="H64" s="13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14" customFormat="1" ht="15.9" customHeight="1" x14ac:dyDescent="0.25">
      <c r="E65" s="136"/>
      <c r="F65" s="136"/>
      <c r="G65" s="136"/>
      <c r="H65" s="13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14" customFormat="1" ht="15.9" customHeight="1" x14ac:dyDescent="0.25">
      <c r="A66" s="16"/>
      <c r="E66" s="136"/>
      <c r="F66" s="136"/>
      <c r="G66" s="136"/>
      <c r="H66" s="13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s="14" customFormat="1" ht="14.25" customHeight="1" x14ac:dyDescent="0.25">
      <c r="A67" s="198" t="s">
        <v>250</v>
      </c>
      <c r="B67" s="198"/>
      <c r="C67" s="198"/>
      <c r="D67" s="198"/>
      <c r="E67" s="198"/>
      <c r="F67" s="198"/>
      <c r="G67" s="198"/>
      <c r="H67" s="198"/>
      <c r="I67" s="198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s="14" customFormat="1" ht="17.25" customHeight="1" x14ac:dyDescent="0.25">
      <c r="A68" s="199" t="s">
        <v>251</v>
      </c>
      <c r="B68" s="198"/>
      <c r="C68" s="198"/>
      <c r="D68" s="198"/>
      <c r="E68" s="198"/>
      <c r="F68" s="198"/>
      <c r="G68" s="198"/>
      <c r="H68" s="198"/>
      <c r="I68" s="198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5.9" customHeight="1" x14ac:dyDescent="0.25">
      <c r="A69" s="14"/>
      <c r="B69" s="14"/>
      <c r="C69" s="14"/>
      <c r="D69" s="14"/>
      <c r="E69" s="136"/>
      <c r="F69" s="136"/>
      <c r="G69" s="136"/>
      <c r="H69" s="136"/>
      <c r="I69" s="14"/>
    </row>
    <row r="70" spans="1:36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G70" s="137"/>
      <c r="H70" s="137"/>
      <c r="J70" s="20"/>
      <c r="K70" s="20"/>
      <c r="L70" s="20"/>
    </row>
    <row r="71" spans="1:36" s="28" customFormat="1" ht="27.75" customHeight="1" x14ac:dyDescent="0.25">
      <c r="A71" s="200" t="s">
        <v>105</v>
      </c>
      <c r="B71" s="200"/>
      <c r="C71" s="200"/>
      <c r="D71" s="200"/>
      <c r="E71" s="200"/>
      <c r="F71" s="200"/>
      <c r="G71" s="200"/>
      <c r="H71" s="200"/>
      <c r="I71" s="200"/>
      <c r="J71" s="20"/>
      <c r="K71" s="20"/>
      <c r="L71" s="20"/>
    </row>
    <row r="72" spans="1:36" s="28" customFormat="1" ht="32.25" customHeight="1" x14ac:dyDescent="0.25">
      <c r="A72" s="194" t="s">
        <v>141</v>
      </c>
      <c r="B72" s="194"/>
      <c r="C72" s="194"/>
      <c r="D72" s="194"/>
      <c r="E72" s="194"/>
      <c r="F72" s="194"/>
      <c r="G72" s="194"/>
      <c r="H72" s="194"/>
      <c r="I72" s="194"/>
      <c r="J72" s="20"/>
      <c r="K72" s="20"/>
      <c r="L72" s="20"/>
    </row>
    <row r="73" spans="1:36" s="28" customFormat="1" ht="15.9" customHeight="1" x14ac:dyDescent="0.25">
      <c r="J73" s="20"/>
      <c r="K73" s="20"/>
      <c r="L73" s="20"/>
    </row>
    <row r="74" spans="1:36" s="28" customFormat="1" ht="25.5" customHeight="1" x14ac:dyDescent="0.25">
      <c r="B74" s="195" t="s">
        <v>2</v>
      </c>
      <c r="C74" s="195"/>
      <c r="D74" s="195" t="s">
        <v>32</v>
      </c>
      <c r="E74" s="195"/>
      <c r="F74" s="195"/>
      <c r="G74" s="195"/>
      <c r="H74" s="195"/>
      <c r="I74" s="195"/>
      <c r="J74" s="20"/>
      <c r="K74" s="20"/>
      <c r="L74" s="20"/>
    </row>
    <row r="75" spans="1:36" s="28" customFormat="1" ht="38.1" customHeight="1" x14ac:dyDescent="0.25">
      <c r="B75" s="195"/>
      <c r="C75" s="195"/>
      <c r="D75" s="20"/>
      <c r="E75" s="133"/>
      <c r="F75" s="133"/>
      <c r="G75" s="133"/>
      <c r="H75" s="133"/>
      <c r="I75" s="20"/>
      <c r="J75" s="20"/>
      <c r="K75" s="20"/>
      <c r="L75" s="20"/>
    </row>
    <row r="76" spans="1:36" x14ac:dyDescent="0.25">
      <c r="B76" s="30"/>
      <c r="C76" s="30"/>
      <c r="D76" s="30"/>
      <c r="E76" s="30"/>
      <c r="F76" s="30"/>
      <c r="G76" s="30"/>
      <c r="H76" s="30"/>
      <c r="I76" s="30"/>
    </row>
    <row r="77" spans="1:36" x14ac:dyDescent="0.25">
      <c r="B77" s="30"/>
      <c r="C77" s="30"/>
      <c r="D77" s="30"/>
      <c r="E77" s="30"/>
      <c r="F77" s="30"/>
      <c r="G77" s="30"/>
      <c r="H77" s="30"/>
      <c r="I77" s="30"/>
    </row>
  </sheetData>
  <sheetProtection formatCells="0" formatRows="0" insertRows="0" insertHyperlinks="0" deleteRows="0" sort="0" autoFilter="0" pivotTables="0"/>
  <mergeCells count="19">
    <mergeCell ref="B75:C75"/>
    <mergeCell ref="A68:I68"/>
    <mergeCell ref="A70:C70"/>
    <mergeCell ref="A71:I71"/>
    <mergeCell ref="A72:I72"/>
    <mergeCell ref="B74:C74"/>
    <mergeCell ref="D74:I74"/>
    <mergeCell ref="A67:I67"/>
    <mergeCell ref="A1:I1"/>
    <mergeCell ref="A2:I2"/>
    <mergeCell ref="A4:B4"/>
    <mergeCell ref="C4:I4"/>
    <mergeCell ref="A5:B5"/>
    <mergeCell ref="A6:B6"/>
    <mergeCell ref="A7:B7"/>
    <mergeCell ref="A8:B8"/>
    <mergeCell ref="A9:B9"/>
    <mergeCell ref="A45:C45"/>
    <mergeCell ref="A46:C4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view="pageBreakPreview" topLeftCell="A37" zoomScale="110" zoomScaleNormal="100" zoomScaleSheetLayoutView="110" workbookViewId="0">
      <selection activeCell="B21" sqref="B21:B3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7" width="14.88671875" style="11" customWidth="1"/>
    <col min="8" max="8" width="3.44140625" style="14" customWidth="1"/>
    <col min="9" max="10" width="6.88671875" style="14" customWidth="1"/>
    <col min="11" max="11" width="3.33203125" style="11" customWidth="1"/>
    <col min="12" max="12" width="6.5546875" style="11" customWidth="1"/>
    <col min="13" max="13" width="5.44140625" style="11" customWidth="1"/>
    <col min="14" max="14" width="6.88671875" style="11" customWidth="1"/>
    <col min="15" max="16384" width="9.109375" style="11"/>
  </cols>
  <sheetData>
    <row r="1" spans="1:14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23"/>
      <c r="I1" s="9"/>
      <c r="J1" s="9"/>
    </row>
    <row r="2" spans="1:14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192"/>
      <c r="H2" s="24"/>
      <c r="I2" s="9"/>
      <c r="J2" s="9"/>
    </row>
    <row r="3" spans="1:14" s="3" customFormat="1" ht="6" customHeight="1" x14ac:dyDescent="0.25">
      <c r="A3" s="4"/>
      <c r="B3" s="4"/>
      <c r="C3" s="4"/>
      <c r="D3" s="4"/>
      <c r="E3" s="4"/>
      <c r="F3" s="4"/>
      <c r="G3" s="4"/>
      <c r="H3" s="24"/>
      <c r="I3" s="8"/>
      <c r="J3" s="9"/>
    </row>
    <row r="4" spans="1:14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7"/>
      <c r="I4" s="9"/>
      <c r="J4" s="9"/>
    </row>
    <row r="5" spans="1:14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138"/>
      <c r="F5" s="138"/>
      <c r="G5" s="138"/>
      <c r="H5" s="21"/>
      <c r="I5" s="9"/>
      <c r="J5" s="9"/>
    </row>
    <row r="6" spans="1:14" s="3" customFormat="1" ht="29.25" customHeight="1" x14ac:dyDescent="0.25">
      <c r="A6" s="189" t="s">
        <v>5</v>
      </c>
      <c r="B6" s="190"/>
      <c r="C6" s="43" t="s">
        <v>55</v>
      </c>
      <c r="D6" s="40" t="s">
        <v>8</v>
      </c>
      <c r="E6" s="138"/>
      <c r="F6" s="138"/>
      <c r="G6" s="138"/>
      <c r="H6" s="8"/>
      <c r="I6" s="9"/>
      <c r="J6" s="9"/>
    </row>
    <row r="7" spans="1:14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138"/>
      <c r="F7" s="138"/>
      <c r="G7" s="138"/>
      <c r="H7" s="8"/>
      <c r="I7" s="9"/>
      <c r="J7" s="9"/>
    </row>
    <row r="8" spans="1:14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138"/>
      <c r="F8" s="138"/>
      <c r="G8" s="138"/>
      <c r="H8" s="8"/>
      <c r="I8" s="9"/>
      <c r="J8" s="9"/>
    </row>
    <row r="9" spans="1:14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138"/>
      <c r="F9" s="138"/>
      <c r="G9" s="138"/>
      <c r="H9" s="22"/>
      <c r="I9" s="9"/>
      <c r="J9" s="9"/>
    </row>
    <row r="10" spans="1:14" s="3" customFormat="1" ht="6.75" customHeight="1" x14ac:dyDescent="0.25">
      <c r="A10" s="9"/>
      <c r="B10" s="9"/>
      <c r="C10" s="9"/>
      <c r="D10" s="9"/>
      <c r="E10" s="9"/>
      <c r="F10" s="9"/>
      <c r="G10" s="9"/>
      <c r="H10" s="8"/>
      <c r="I10" s="9"/>
      <c r="J10" s="9"/>
    </row>
    <row r="11" spans="1:14" s="9" customFormat="1" ht="19.5" customHeight="1" x14ac:dyDescent="0.25">
      <c r="A11" s="8"/>
      <c r="B11" s="2"/>
      <c r="C11" s="1" t="s">
        <v>174</v>
      </c>
      <c r="D11" s="1" t="s">
        <v>344</v>
      </c>
      <c r="E11" s="1" t="s">
        <v>345</v>
      </c>
      <c r="F11" s="17" t="s">
        <v>318</v>
      </c>
      <c r="G11" s="17" t="s">
        <v>319</v>
      </c>
      <c r="H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4" t="s">
        <v>22</v>
      </c>
      <c r="J12" s="14" t="s">
        <v>23</v>
      </c>
      <c r="L12" s="1" t="s">
        <v>174</v>
      </c>
      <c r="M12" s="42"/>
      <c r="N12" s="1" t="s">
        <v>174</v>
      </c>
    </row>
    <row r="13" spans="1:14" ht="17.100000000000001" customHeight="1" x14ac:dyDescent="0.25">
      <c r="A13" s="76">
        <v>1</v>
      </c>
      <c r="B13" s="73">
        <v>42623</v>
      </c>
      <c r="C13" s="32">
        <v>1</v>
      </c>
      <c r="D13" s="60">
        <v>0</v>
      </c>
      <c r="E13" s="81">
        <v>2</v>
      </c>
      <c r="F13" s="81">
        <v>100</v>
      </c>
      <c r="G13" s="81"/>
      <c r="H13" s="25"/>
      <c r="I13" s="26"/>
      <c r="J13" s="26"/>
      <c r="L13" s="19"/>
      <c r="N13" s="19"/>
    </row>
    <row r="14" spans="1:14" ht="17.100000000000001" customHeight="1" x14ac:dyDescent="0.25">
      <c r="A14" s="76">
        <v>2</v>
      </c>
      <c r="B14" s="73">
        <v>42623</v>
      </c>
      <c r="C14" s="80">
        <v>4</v>
      </c>
      <c r="D14" s="81">
        <v>2</v>
      </c>
      <c r="E14" s="81">
        <v>3</v>
      </c>
      <c r="F14" s="81">
        <v>100</v>
      </c>
      <c r="G14" s="81"/>
      <c r="H14" s="78"/>
      <c r="I14" s="79"/>
      <c r="J14" s="79"/>
      <c r="L14" s="77"/>
      <c r="N14" s="77"/>
    </row>
    <row r="15" spans="1:14" ht="17.100000000000001" customHeight="1" x14ac:dyDescent="0.25">
      <c r="A15" s="76">
        <v>3</v>
      </c>
      <c r="B15" s="73">
        <v>42624</v>
      </c>
      <c r="C15" s="80">
        <v>1</v>
      </c>
      <c r="D15" s="81">
        <v>3</v>
      </c>
      <c r="E15" s="81">
        <v>0</v>
      </c>
      <c r="F15" s="81">
        <v>100</v>
      </c>
      <c r="G15" s="81"/>
      <c r="H15" s="78"/>
      <c r="I15" s="79"/>
      <c r="J15" s="79"/>
      <c r="L15" s="77"/>
      <c r="N15" s="77"/>
    </row>
    <row r="16" spans="1:14" ht="17.100000000000001" customHeight="1" x14ac:dyDescent="0.25">
      <c r="A16" s="76">
        <v>4</v>
      </c>
      <c r="B16" s="73">
        <v>42624</v>
      </c>
      <c r="C16" s="80">
        <v>1</v>
      </c>
      <c r="D16" s="81">
        <v>1</v>
      </c>
      <c r="E16" s="81">
        <v>0</v>
      </c>
      <c r="F16" s="81">
        <v>100</v>
      </c>
      <c r="G16" s="81"/>
      <c r="H16" s="78"/>
      <c r="I16" s="79"/>
      <c r="J16" s="79"/>
      <c r="L16" s="77"/>
      <c r="N16" s="77"/>
    </row>
    <row r="17" spans="1:14" ht="17.100000000000001" customHeight="1" x14ac:dyDescent="0.25">
      <c r="A17" s="76">
        <v>5</v>
      </c>
      <c r="B17" s="73">
        <v>42625</v>
      </c>
      <c r="C17" s="80">
        <v>1</v>
      </c>
      <c r="D17" s="81">
        <v>6</v>
      </c>
      <c r="E17" s="81">
        <v>5</v>
      </c>
      <c r="F17" s="81">
        <v>100</v>
      </c>
      <c r="G17" s="81"/>
      <c r="H17" s="78"/>
      <c r="I17" s="79"/>
      <c r="J17" s="79"/>
      <c r="L17" s="77"/>
      <c r="N17" s="77"/>
    </row>
    <row r="18" spans="1:14" ht="17.100000000000001" customHeight="1" x14ac:dyDescent="0.25">
      <c r="A18" s="76">
        <v>6</v>
      </c>
      <c r="B18" s="73">
        <v>42625</v>
      </c>
      <c r="C18" s="80">
        <v>21</v>
      </c>
      <c r="D18" s="81">
        <v>3</v>
      </c>
      <c r="E18" s="81">
        <v>4</v>
      </c>
      <c r="F18" s="81">
        <v>100</v>
      </c>
      <c r="G18" s="81"/>
      <c r="H18" s="78"/>
      <c r="I18" s="79"/>
      <c r="J18" s="79"/>
      <c r="L18" s="77"/>
      <c r="N18" s="77"/>
    </row>
    <row r="19" spans="1:14" ht="17.100000000000001" customHeight="1" x14ac:dyDescent="0.25">
      <c r="A19" s="76">
        <v>7</v>
      </c>
      <c r="B19" s="73">
        <v>42626</v>
      </c>
      <c r="C19" s="80">
        <v>0</v>
      </c>
      <c r="D19" s="81">
        <v>3</v>
      </c>
      <c r="E19" s="81">
        <v>1</v>
      </c>
      <c r="F19" s="81">
        <v>100</v>
      </c>
      <c r="G19" s="81"/>
      <c r="H19" s="78"/>
      <c r="I19" s="79"/>
      <c r="J19" s="79"/>
      <c r="L19" s="77"/>
      <c r="N19" s="77"/>
    </row>
    <row r="20" spans="1:14" ht="17.100000000000001" customHeight="1" x14ac:dyDescent="0.25">
      <c r="A20" s="76">
        <v>8</v>
      </c>
      <c r="B20" s="73">
        <v>42626</v>
      </c>
      <c r="C20" s="80">
        <v>0</v>
      </c>
      <c r="D20" s="81">
        <v>1</v>
      </c>
      <c r="E20" s="81">
        <v>2</v>
      </c>
      <c r="F20" s="81">
        <v>100</v>
      </c>
      <c r="G20" s="81"/>
      <c r="H20" s="78"/>
      <c r="I20" s="79"/>
      <c r="J20" s="79"/>
      <c r="L20" s="77"/>
      <c r="N20" s="77"/>
    </row>
    <row r="21" spans="1:14" ht="17.100000000000001" customHeight="1" x14ac:dyDescent="0.25">
      <c r="A21" s="142">
        <v>1</v>
      </c>
      <c r="B21" s="73" t="s">
        <v>317</v>
      </c>
      <c r="C21" s="80">
        <v>4</v>
      </c>
      <c r="D21" s="81"/>
      <c r="E21" s="81"/>
      <c r="F21" s="81"/>
      <c r="G21" s="81"/>
      <c r="H21" s="78"/>
      <c r="I21" s="79">
        <f t="shared" ref="I21:I25" si="0">$C$9</f>
        <v>20</v>
      </c>
      <c r="J21" s="79">
        <v>50</v>
      </c>
      <c r="L21" s="77"/>
      <c r="N21" s="77"/>
    </row>
    <row r="22" spans="1:14" ht="17.100000000000001" customHeight="1" x14ac:dyDescent="0.25">
      <c r="A22" s="76">
        <v>2</v>
      </c>
      <c r="B22" s="73">
        <v>42653</v>
      </c>
      <c r="C22" s="80">
        <v>5</v>
      </c>
      <c r="D22" s="81"/>
      <c r="E22" s="81"/>
      <c r="F22" s="81"/>
      <c r="G22" s="81"/>
      <c r="H22" s="78"/>
      <c r="I22" s="79">
        <f t="shared" si="0"/>
        <v>20</v>
      </c>
      <c r="J22" s="79">
        <v>50</v>
      </c>
      <c r="L22" s="77"/>
      <c r="N22" s="77"/>
    </row>
    <row r="23" spans="1:14" ht="17.100000000000001" customHeight="1" x14ac:dyDescent="0.25">
      <c r="A23" s="76">
        <v>3</v>
      </c>
      <c r="B23" s="73">
        <v>42683</v>
      </c>
      <c r="C23" s="80">
        <v>0</v>
      </c>
      <c r="D23" s="81"/>
      <c r="E23" s="81"/>
      <c r="F23" s="81"/>
      <c r="G23" s="81"/>
      <c r="H23" s="78"/>
      <c r="I23" s="79">
        <f t="shared" si="0"/>
        <v>20</v>
      </c>
      <c r="J23" s="79">
        <v>50</v>
      </c>
      <c r="L23" s="77"/>
      <c r="N23" s="77"/>
    </row>
    <row r="24" spans="1:14" ht="17.100000000000001" customHeight="1" x14ac:dyDescent="0.25">
      <c r="A24" s="76">
        <v>4</v>
      </c>
      <c r="B24" s="73">
        <v>42713</v>
      </c>
      <c r="C24" s="80">
        <v>0</v>
      </c>
      <c r="D24" s="81"/>
      <c r="E24" s="81"/>
      <c r="F24" s="81"/>
      <c r="G24" s="81"/>
      <c r="H24" s="78"/>
      <c r="I24" s="79">
        <f t="shared" si="0"/>
        <v>20</v>
      </c>
      <c r="J24" s="79">
        <v>50</v>
      </c>
      <c r="L24" s="77"/>
      <c r="N24" s="77"/>
    </row>
    <row r="25" spans="1:14" ht="17.100000000000001" customHeight="1" x14ac:dyDescent="0.25">
      <c r="A25" s="76">
        <v>5</v>
      </c>
      <c r="B25" s="73">
        <v>42720</v>
      </c>
      <c r="C25" s="80">
        <v>1</v>
      </c>
      <c r="D25" s="81"/>
      <c r="E25" s="81"/>
      <c r="F25" s="81"/>
      <c r="G25" s="81"/>
      <c r="H25" s="78"/>
      <c r="I25" s="79">
        <f t="shared" si="0"/>
        <v>20</v>
      </c>
      <c r="J25" s="79">
        <v>50</v>
      </c>
      <c r="L25" s="77"/>
      <c r="N25" s="77"/>
    </row>
    <row r="26" spans="1:14" ht="17.100000000000001" customHeight="1" x14ac:dyDescent="0.25">
      <c r="A26" s="142">
        <v>1</v>
      </c>
      <c r="B26" s="73">
        <v>42743</v>
      </c>
      <c r="C26" s="80">
        <v>0</v>
      </c>
      <c r="D26" s="81"/>
      <c r="E26" s="81"/>
      <c r="F26" s="81"/>
      <c r="G26" s="81">
        <v>120</v>
      </c>
      <c r="H26" s="78"/>
      <c r="I26" s="79">
        <f>$C$9</f>
        <v>20</v>
      </c>
      <c r="J26" s="79">
        <v>50</v>
      </c>
      <c r="L26" s="77">
        <v>0</v>
      </c>
      <c r="N26" s="77">
        <v>4</v>
      </c>
    </row>
    <row r="27" spans="1:14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32">
        <f t="shared" ref="C27:C42" si="1">IF(L27=0, "&lt; 1", L27)</f>
        <v>10</v>
      </c>
      <c r="D27" s="60"/>
      <c r="E27" s="81"/>
      <c r="F27" s="81"/>
      <c r="G27" s="81"/>
      <c r="H27" s="25"/>
      <c r="I27" s="26">
        <f>$C$9</f>
        <v>20</v>
      </c>
      <c r="J27" s="79">
        <v>50</v>
      </c>
      <c r="L27" s="19">
        <v>10</v>
      </c>
      <c r="N27" s="19">
        <v>5</v>
      </c>
    </row>
    <row r="28" spans="1:14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32">
        <f t="shared" ref="C28:C34" si="2">IF(L28=0, "&lt; 1", L28)</f>
        <v>1</v>
      </c>
      <c r="D28" s="60"/>
      <c r="E28" s="81"/>
      <c r="F28" s="81"/>
      <c r="G28" s="81"/>
      <c r="H28" s="25"/>
      <c r="I28" s="26">
        <f>$C$9</f>
        <v>20</v>
      </c>
      <c r="J28" s="79">
        <v>50</v>
      </c>
      <c r="L28" s="19">
        <v>1</v>
      </c>
      <c r="N28" s="19">
        <v>0</v>
      </c>
    </row>
    <row r="29" spans="1:14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32">
        <f t="shared" si="2"/>
        <v>5</v>
      </c>
      <c r="D29" s="60"/>
      <c r="E29" s="81"/>
      <c r="F29" s="81"/>
      <c r="G29" s="81"/>
      <c r="H29" s="25"/>
      <c r="I29" s="26">
        <f t="shared" ref="I29:I39" si="3">$C$9</f>
        <v>20</v>
      </c>
      <c r="J29" s="79">
        <v>50</v>
      </c>
      <c r="L29" s="19">
        <v>5</v>
      </c>
      <c r="N29" s="19">
        <v>0</v>
      </c>
    </row>
    <row r="30" spans="1:14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32">
        <f t="shared" si="2"/>
        <v>2</v>
      </c>
      <c r="D30" s="60"/>
      <c r="E30" s="81"/>
      <c r="F30" s="81"/>
      <c r="G30" s="81"/>
      <c r="H30" s="25"/>
      <c r="I30" s="26">
        <f t="shared" si="3"/>
        <v>20</v>
      </c>
      <c r="J30" s="79">
        <v>50</v>
      </c>
      <c r="L30" s="19">
        <v>2</v>
      </c>
      <c r="N30" s="19">
        <v>1</v>
      </c>
    </row>
    <row r="31" spans="1:14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32">
        <f t="shared" si="2"/>
        <v>2</v>
      </c>
      <c r="D31" s="60"/>
      <c r="E31" s="81"/>
      <c r="F31" s="81"/>
      <c r="G31" s="81"/>
      <c r="H31" s="25"/>
      <c r="I31" s="26">
        <f t="shared" si="3"/>
        <v>20</v>
      </c>
      <c r="J31" s="79">
        <v>50</v>
      </c>
      <c r="L31" s="19">
        <v>2</v>
      </c>
      <c r="N31" s="19"/>
    </row>
    <row r="32" spans="1:14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32">
        <f t="shared" si="2"/>
        <v>1</v>
      </c>
      <c r="D32" s="60"/>
      <c r="E32" s="81"/>
      <c r="F32" s="81"/>
      <c r="G32" s="81"/>
      <c r="H32" s="25"/>
      <c r="I32" s="26">
        <f t="shared" si="3"/>
        <v>20</v>
      </c>
      <c r="J32" s="79">
        <v>50</v>
      </c>
      <c r="L32" s="19">
        <v>1</v>
      </c>
      <c r="N32" s="19"/>
    </row>
    <row r="33" spans="1:14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32">
        <f t="shared" si="2"/>
        <v>1</v>
      </c>
      <c r="D33" s="60"/>
      <c r="E33" s="81"/>
      <c r="F33" s="81"/>
      <c r="G33" s="81"/>
      <c r="H33" s="25"/>
      <c r="I33" s="26">
        <f t="shared" si="3"/>
        <v>20</v>
      </c>
      <c r="J33" s="79">
        <v>50</v>
      </c>
      <c r="L33" s="19">
        <v>1</v>
      </c>
      <c r="N33" s="19"/>
    </row>
    <row r="34" spans="1:14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32">
        <f t="shared" si="2"/>
        <v>3</v>
      </c>
      <c r="D34" s="60"/>
      <c r="E34" s="81"/>
      <c r="F34" s="81"/>
      <c r="G34" s="81"/>
      <c r="H34" s="25"/>
      <c r="I34" s="26">
        <f t="shared" si="3"/>
        <v>20</v>
      </c>
      <c r="J34" s="79">
        <v>50</v>
      </c>
      <c r="L34" s="19">
        <v>3</v>
      </c>
      <c r="N34" s="19"/>
    </row>
    <row r="35" spans="1:14" ht="17.100000000000001" customHeight="1" x14ac:dyDescent="0.25">
      <c r="A35" s="76" t="e">
        <f>'LAF 1 (21147)'!#REF!</f>
        <v>#REF!</v>
      </c>
      <c r="B35" s="73">
        <v>42988</v>
      </c>
      <c r="C35" s="32">
        <v>2</v>
      </c>
      <c r="D35" s="60"/>
      <c r="E35" s="81"/>
      <c r="F35" s="81"/>
      <c r="G35" s="81"/>
      <c r="H35" s="25"/>
      <c r="I35" s="26">
        <f t="shared" si="3"/>
        <v>20</v>
      </c>
      <c r="J35" s="79">
        <v>50</v>
      </c>
      <c r="L35" s="19"/>
      <c r="N35" s="19"/>
    </row>
    <row r="36" spans="1:14" ht="17.100000000000001" customHeight="1" x14ac:dyDescent="0.25">
      <c r="A36" s="76" t="e">
        <f>'LAF 1 (21147)'!#REF!</f>
        <v>#REF!</v>
      </c>
      <c r="B36" s="73">
        <v>43017</v>
      </c>
      <c r="C36" s="32">
        <v>2</v>
      </c>
      <c r="D36" s="60"/>
      <c r="E36" s="81"/>
      <c r="F36" s="81"/>
      <c r="G36" s="81"/>
      <c r="H36" s="25"/>
      <c r="I36" s="26">
        <f t="shared" si="3"/>
        <v>20</v>
      </c>
      <c r="J36" s="79">
        <v>50</v>
      </c>
      <c r="L36" s="19"/>
      <c r="N36" s="19"/>
    </row>
    <row r="37" spans="1:14" ht="17.100000000000001" customHeight="1" x14ac:dyDescent="0.25">
      <c r="A37" s="76" t="e">
        <f>'LAF 1 (21147)'!#REF!</f>
        <v>#REF!</v>
      </c>
      <c r="B37" s="73">
        <v>43045</v>
      </c>
      <c r="C37" s="32">
        <v>1</v>
      </c>
      <c r="D37" s="60"/>
      <c r="E37" s="81"/>
      <c r="F37" s="81"/>
      <c r="G37" s="81"/>
      <c r="H37" s="25"/>
      <c r="I37" s="26">
        <f t="shared" si="3"/>
        <v>20</v>
      </c>
      <c r="J37" s="79">
        <v>50</v>
      </c>
      <c r="L37" s="19"/>
      <c r="N37" s="19"/>
    </row>
    <row r="38" spans="1:14" ht="17.100000000000001" customHeight="1" x14ac:dyDescent="0.25">
      <c r="A38" s="76">
        <v>13</v>
      </c>
      <c r="B38" s="73">
        <v>43073</v>
      </c>
      <c r="C38" s="86">
        <v>2</v>
      </c>
      <c r="D38" s="60"/>
      <c r="E38" s="81"/>
      <c r="F38" s="81"/>
      <c r="G38" s="81"/>
      <c r="H38" s="25"/>
      <c r="I38" s="79">
        <f t="shared" si="3"/>
        <v>20</v>
      </c>
      <c r="J38" s="79">
        <v>50</v>
      </c>
      <c r="L38" s="19"/>
      <c r="N38" s="19"/>
    </row>
    <row r="39" spans="1:14" ht="17.100000000000001" customHeight="1" x14ac:dyDescent="0.25">
      <c r="A39" s="76">
        <v>14</v>
      </c>
      <c r="B39" s="73">
        <v>43080</v>
      </c>
      <c r="C39" s="80">
        <v>2</v>
      </c>
      <c r="D39" s="60"/>
      <c r="E39" s="81"/>
      <c r="F39" s="81"/>
      <c r="G39" s="81"/>
      <c r="H39" s="25"/>
      <c r="I39" s="79">
        <f t="shared" si="3"/>
        <v>20</v>
      </c>
      <c r="J39" s="79">
        <v>50</v>
      </c>
      <c r="L39" s="19"/>
      <c r="N39" s="19"/>
    </row>
    <row r="40" spans="1:14" ht="17.100000000000001" customHeight="1" x14ac:dyDescent="0.25">
      <c r="A40" s="12" t="s">
        <v>11</v>
      </c>
      <c r="B40" s="33"/>
      <c r="C40" s="32">
        <f t="shared" si="1"/>
        <v>3</v>
      </c>
      <c r="D40" s="60"/>
      <c r="E40" s="81"/>
      <c r="F40" s="81"/>
      <c r="G40" s="81"/>
      <c r="H40" s="27"/>
      <c r="I40" s="26"/>
      <c r="J40" s="26"/>
      <c r="L40" s="12">
        <f>ROUNDUP(AVERAGE(L13:L39), 0)</f>
        <v>3</v>
      </c>
      <c r="M40" s="19"/>
      <c r="N40" s="12">
        <f>ROUNDUP(AVERAGE(N13:N39), 0)</f>
        <v>2</v>
      </c>
    </row>
    <row r="41" spans="1:14" ht="17.100000000000001" customHeight="1" x14ac:dyDescent="0.25">
      <c r="A41" s="12" t="s">
        <v>12</v>
      </c>
      <c r="B41" s="34"/>
      <c r="C41" s="32"/>
      <c r="D41" s="60"/>
      <c r="E41" s="81"/>
      <c r="F41" s="81"/>
      <c r="G41" s="81"/>
      <c r="H41" s="25"/>
      <c r="I41" s="26"/>
      <c r="J41" s="26"/>
      <c r="L41" s="12">
        <f>MIN(L13:L39)</f>
        <v>0</v>
      </c>
      <c r="M41" s="19"/>
      <c r="N41" s="12">
        <f>MIN(N13:N39)</f>
        <v>0</v>
      </c>
    </row>
    <row r="42" spans="1:14" ht="17.100000000000001" customHeight="1" x14ac:dyDescent="0.25">
      <c r="A42" s="12" t="s">
        <v>13</v>
      </c>
      <c r="B42" s="34"/>
      <c r="C42" s="32">
        <f t="shared" si="1"/>
        <v>10</v>
      </c>
      <c r="D42" s="60"/>
      <c r="E42" s="81"/>
      <c r="F42" s="81"/>
      <c r="G42" s="81"/>
      <c r="H42" s="25"/>
      <c r="I42" s="26"/>
      <c r="J42" s="26"/>
      <c r="L42" s="12">
        <f>MAX(L13:L39)</f>
        <v>10</v>
      </c>
      <c r="M42" s="19"/>
      <c r="N42" s="12">
        <f>MAX(N13:N39)</f>
        <v>5</v>
      </c>
    </row>
    <row r="43" spans="1:14" ht="17.100000000000001" customHeight="1" x14ac:dyDescent="0.25">
      <c r="A43" s="12" t="s">
        <v>14</v>
      </c>
      <c r="B43" s="34"/>
      <c r="C43" s="35">
        <f t="shared" ref="C43:C44" si="4">L43</f>
        <v>3.0731814857642958</v>
      </c>
      <c r="D43" s="61"/>
      <c r="E43" s="61"/>
      <c r="F43" s="61"/>
      <c r="G43" s="61"/>
      <c r="H43" s="25"/>
      <c r="I43" s="26"/>
      <c r="J43" s="26"/>
      <c r="L43" s="13">
        <f>STDEV(L13:L39)</f>
        <v>3.0731814857642958</v>
      </c>
      <c r="M43" s="19"/>
      <c r="N43" s="13">
        <f>STDEV(N13:N39)</f>
        <v>2.3452078799117149</v>
      </c>
    </row>
    <row r="44" spans="1:14" ht="17.100000000000001" customHeight="1" x14ac:dyDescent="0.25">
      <c r="A44" s="12" t="s">
        <v>15</v>
      </c>
      <c r="B44" s="34"/>
      <c r="C44" s="35">
        <f t="shared" si="4"/>
        <v>102.43938285880985</v>
      </c>
      <c r="D44" s="61"/>
      <c r="E44" s="61"/>
      <c r="F44" s="61"/>
      <c r="G44" s="61"/>
      <c r="H44" s="25"/>
      <c r="I44" s="26"/>
      <c r="J44" s="26"/>
      <c r="L44" s="13">
        <f>IF(L40=0, "NA", L43*100/L40)</f>
        <v>102.43938285880985</v>
      </c>
      <c r="M44" s="19"/>
      <c r="N44" s="13">
        <f>IF(N40=0, "NA", N43*100/N40)</f>
        <v>117.26039399558574</v>
      </c>
    </row>
    <row r="45" spans="1:14" ht="17.100000000000001" customHeight="1" x14ac:dyDescent="0.25">
      <c r="A45" s="196" t="s">
        <v>229</v>
      </c>
      <c r="B45" s="196"/>
      <c r="C45" s="196"/>
      <c r="H45" s="25"/>
      <c r="I45" s="26"/>
      <c r="J45" s="26"/>
      <c r="L45" s="19"/>
      <c r="M45" s="19"/>
    </row>
    <row r="46" spans="1:14" ht="17.100000000000001" customHeight="1" x14ac:dyDescent="0.25">
      <c r="A46" s="197" t="s">
        <v>230</v>
      </c>
      <c r="B46" s="197"/>
      <c r="C46" s="197"/>
      <c r="H46" s="25"/>
      <c r="I46" s="26"/>
      <c r="J46" s="26"/>
      <c r="L46" s="19"/>
      <c r="M46" s="19"/>
    </row>
    <row r="47" spans="1:14" ht="17.100000000000001" customHeight="1" x14ac:dyDescent="0.25">
      <c r="A47" s="12" t="s">
        <v>11</v>
      </c>
      <c r="B47" s="34"/>
      <c r="C47" s="32">
        <f>IF(N40=0, "&lt; 1",N40)</f>
        <v>2</v>
      </c>
      <c r="D47" s="60"/>
      <c r="E47" s="81"/>
      <c r="F47" s="81"/>
      <c r="G47" s="81"/>
      <c r="H47" s="25"/>
      <c r="I47" s="26"/>
      <c r="J47" s="26"/>
      <c r="L47" s="19"/>
      <c r="M47" s="19"/>
    </row>
    <row r="48" spans="1:14" ht="17.100000000000001" customHeight="1" x14ac:dyDescent="0.25">
      <c r="A48" s="12" t="s">
        <v>12</v>
      </c>
      <c r="B48" s="34"/>
      <c r="C48" s="32" t="str">
        <f t="shared" ref="C48:C49" si="5">IF(N41=0, "&lt; 1",N41)</f>
        <v>&lt; 1</v>
      </c>
      <c r="D48" s="60"/>
      <c r="E48" s="81"/>
      <c r="F48" s="81"/>
      <c r="G48" s="81"/>
      <c r="H48" s="25"/>
      <c r="I48" s="26"/>
      <c r="J48" s="26"/>
      <c r="L48" s="19"/>
    </row>
    <row r="49" spans="1:34" ht="17.100000000000001" customHeight="1" x14ac:dyDescent="0.25">
      <c r="A49" s="12" t="s">
        <v>13</v>
      </c>
      <c r="B49" s="34"/>
      <c r="C49" s="32">
        <f t="shared" si="5"/>
        <v>5</v>
      </c>
      <c r="D49" s="60"/>
      <c r="E49" s="81"/>
      <c r="F49" s="81"/>
      <c r="G49" s="81"/>
      <c r="H49" s="25"/>
      <c r="I49" s="26"/>
      <c r="J49" s="26"/>
      <c r="L49" s="19"/>
    </row>
    <row r="50" spans="1:34" ht="17.100000000000001" customHeight="1" x14ac:dyDescent="0.25">
      <c r="A50" s="12" t="s">
        <v>14</v>
      </c>
      <c r="B50" s="34"/>
      <c r="C50" s="35">
        <f>N43</f>
        <v>2.3452078799117149</v>
      </c>
      <c r="D50" s="61"/>
      <c r="E50" s="61"/>
      <c r="F50" s="61"/>
      <c r="G50" s="61"/>
      <c r="H50" s="25"/>
      <c r="I50" s="26"/>
      <c r="J50" s="26"/>
      <c r="L50" s="19"/>
    </row>
    <row r="51" spans="1:34" ht="17.100000000000001" customHeight="1" x14ac:dyDescent="0.25">
      <c r="A51" s="12" t="s">
        <v>15</v>
      </c>
      <c r="B51" s="34"/>
      <c r="C51" s="35">
        <f>N44</f>
        <v>117.26039399558574</v>
      </c>
      <c r="D51" s="61"/>
      <c r="E51" s="61"/>
      <c r="F51" s="61"/>
      <c r="G51" s="61"/>
      <c r="H51" s="27"/>
      <c r="I51" s="26"/>
      <c r="J51" s="26"/>
      <c r="L51" s="19"/>
    </row>
    <row r="52" spans="1:34" ht="15.9" customHeight="1" x14ac:dyDescent="0.25"/>
    <row r="53" spans="1:34" s="14" customFormat="1" ht="15.9" customHeight="1" x14ac:dyDescent="0.25">
      <c r="A53" s="15"/>
      <c r="B53" s="11"/>
      <c r="C53" s="11"/>
      <c r="D53" s="11"/>
      <c r="E53" s="11"/>
      <c r="F53" s="11"/>
      <c r="G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F54" s="11"/>
      <c r="G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F55" s="11"/>
      <c r="G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F56" s="11"/>
      <c r="G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F57" s="11"/>
      <c r="G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F58" s="11"/>
      <c r="G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F59" s="11"/>
      <c r="G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F60" s="11"/>
      <c r="G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F61" s="11"/>
      <c r="G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A62" s="16"/>
      <c r="B62" s="11"/>
      <c r="C62" s="11"/>
      <c r="D62" s="11"/>
      <c r="E62" s="11"/>
      <c r="F62" s="11"/>
      <c r="G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B63" s="11"/>
      <c r="C63" s="11"/>
      <c r="D63" s="11"/>
      <c r="E63" s="11"/>
      <c r="F63" s="11"/>
      <c r="G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E64" s="136"/>
      <c r="F64" s="136"/>
      <c r="G64" s="1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5.9" customHeight="1" x14ac:dyDescent="0.25">
      <c r="E65" s="136"/>
      <c r="F65" s="136"/>
      <c r="G65" s="1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5.9" customHeight="1" x14ac:dyDescent="0.25">
      <c r="A66" s="16"/>
      <c r="E66" s="136"/>
      <c r="F66" s="136"/>
      <c r="G66" s="1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s="14" customFormat="1" ht="14.25" customHeight="1" x14ac:dyDescent="0.25">
      <c r="A67" s="198" t="s">
        <v>252</v>
      </c>
      <c r="B67" s="198"/>
      <c r="C67" s="198"/>
      <c r="D67" s="198"/>
      <c r="E67" s="198"/>
      <c r="F67" s="198"/>
      <c r="G67" s="198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s="14" customFormat="1" ht="17.25" customHeight="1" x14ac:dyDescent="0.25">
      <c r="A68" s="199" t="s">
        <v>253</v>
      </c>
      <c r="B68" s="198"/>
      <c r="C68" s="198"/>
      <c r="D68" s="198"/>
      <c r="E68" s="198"/>
      <c r="F68" s="198"/>
      <c r="G68" s="198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5.9" customHeight="1" x14ac:dyDescent="0.25">
      <c r="A69" s="14"/>
      <c r="B69" s="14"/>
      <c r="C69" s="14"/>
      <c r="D69" s="14"/>
      <c r="E69" s="136"/>
      <c r="F69" s="136"/>
      <c r="G69" s="136"/>
    </row>
    <row r="70" spans="1:34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G70" s="137"/>
      <c r="H70" s="20"/>
      <c r="I70" s="20"/>
      <c r="J70" s="20"/>
    </row>
    <row r="71" spans="1:34" s="28" customFormat="1" ht="27.75" customHeight="1" x14ac:dyDescent="0.25">
      <c r="A71" s="200" t="s">
        <v>106</v>
      </c>
      <c r="B71" s="200"/>
      <c r="C71" s="200"/>
      <c r="D71" s="200"/>
      <c r="E71" s="200"/>
      <c r="F71" s="200"/>
      <c r="G71" s="200"/>
      <c r="H71" s="20"/>
      <c r="I71" s="20"/>
      <c r="J71" s="20"/>
    </row>
    <row r="72" spans="1:34" s="28" customFormat="1" ht="32.25" customHeight="1" x14ac:dyDescent="0.25">
      <c r="A72" s="194" t="s">
        <v>142</v>
      </c>
      <c r="B72" s="194"/>
      <c r="C72" s="194"/>
      <c r="D72" s="194"/>
      <c r="E72" s="194"/>
      <c r="F72" s="194"/>
      <c r="G72" s="194"/>
      <c r="H72" s="20"/>
      <c r="I72" s="20"/>
      <c r="J72" s="20"/>
    </row>
    <row r="73" spans="1:34" s="28" customFormat="1" ht="15.9" customHeight="1" x14ac:dyDescent="0.25">
      <c r="H73" s="20"/>
      <c r="I73" s="20"/>
      <c r="J73" s="20"/>
    </row>
    <row r="74" spans="1:34" s="28" customFormat="1" ht="25.5" customHeight="1" x14ac:dyDescent="0.25">
      <c r="B74" s="195" t="s">
        <v>2</v>
      </c>
      <c r="C74" s="195"/>
      <c r="D74" s="195" t="s">
        <v>32</v>
      </c>
      <c r="E74" s="195"/>
      <c r="F74" s="195"/>
      <c r="G74" s="195"/>
      <c r="H74" s="20"/>
      <c r="I74" s="20"/>
      <c r="J74" s="20"/>
    </row>
    <row r="75" spans="1:34" s="28" customFormat="1" ht="38.1" customHeight="1" x14ac:dyDescent="0.25">
      <c r="B75" s="195"/>
      <c r="C75" s="195"/>
      <c r="D75" s="20"/>
      <c r="E75" s="133"/>
      <c r="F75" s="133"/>
      <c r="G75" s="133"/>
      <c r="H75" s="20"/>
      <c r="I75" s="20"/>
      <c r="J75" s="20"/>
    </row>
    <row r="76" spans="1:34" x14ac:dyDescent="0.25">
      <c r="B76" s="30"/>
      <c r="C76" s="30"/>
      <c r="D76" s="30"/>
      <c r="E76" s="30"/>
      <c r="F76" s="30"/>
      <c r="G76" s="30"/>
    </row>
    <row r="77" spans="1:34" x14ac:dyDescent="0.25">
      <c r="B77" s="30"/>
      <c r="C77" s="30"/>
      <c r="D77" s="30"/>
      <c r="E77" s="30"/>
      <c r="F77" s="30"/>
      <c r="G77" s="30"/>
    </row>
  </sheetData>
  <sheetProtection formatCells="0" formatRows="0" insertRows="0" insertHyperlinks="0" deleteRows="0" sort="0" autoFilter="0" pivotTables="0"/>
  <mergeCells count="19">
    <mergeCell ref="B75:C75"/>
    <mergeCell ref="A68:G68"/>
    <mergeCell ref="A70:C70"/>
    <mergeCell ref="A71:G71"/>
    <mergeCell ref="A72:G72"/>
    <mergeCell ref="B74:C74"/>
    <mergeCell ref="D74:G74"/>
    <mergeCell ref="A67:G67"/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5:C45"/>
    <mergeCell ref="A46:C4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77"/>
  <sheetViews>
    <sheetView view="pageBreakPreview" topLeftCell="A33" zoomScaleNormal="100" zoomScaleSheetLayoutView="100" workbookViewId="0">
      <selection activeCell="L26" sqref="L21:M2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10" width="14.6640625" style="11" customWidth="1"/>
    <col min="11" max="11" width="3.44140625" style="14" customWidth="1"/>
    <col min="12" max="13" width="6.88671875" style="14" customWidth="1"/>
    <col min="14" max="14" width="4.109375" style="11" customWidth="1"/>
    <col min="15" max="15" width="7.44140625" style="11" customWidth="1"/>
    <col min="16" max="16" width="7.109375" style="11" customWidth="1"/>
    <col min="17" max="17" width="5" style="11" customWidth="1"/>
    <col min="18" max="18" width="6.6640625" style="11" customWidth="1"/>
    <col min="19" max="19" width="7.109375" style="11" customWidth="1"/>
    <col min="20" max="16384" width="9.109375" style="11"/>
  </cols>
  <sheetData>
    <row r="1" spans="1:19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23"/>
      <c r="L1" s="9"/>
      <c r="M1" s="9"/>
    </row>
    <row r="2" spans="1:19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192"/>
      <c r="J2" s="192"/>
      <c r="K2" s="24"/>
      <c r="L2" s="9"/>
      <c r="M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4"/>
      <c r="L3" s="8"/>
      <c r="M3" s="9"/>
    </row>
    <row r="4" spans="1:19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93"/>
      <c r="J4" s="193"/>
      <c r="K4" s="17"/>
      <c r="L4" s="9"/>
      <c r="M4" s="9"/>
    </row>
    <row r="5" spans="1:19" s="3" customFormat="1" ht="27" customHeight="1" x14ac:dyDescent="0.25">
      <c r="A5" s="189" t="s">
        <v>4</v>
      </c>
      <c r="B5" s="190"/>
      <c r="C5" s="115" t="s">
        <v>26</v>
      </c>
      <c r="D5" s="116" t="s">
        <v>1</v>
      </c>
      <c r="E5" s="138"/>
      <c r="F5" s="138"/>
      <c r="G5" s="138"/>
      <c r="H5" s="138"/>
      <c r="I5" s="138"/>
      <c r="J5" s="68" t="str">
        <f>'LAF 1 (21147)'!E5</f>
        <v>02/01/17 - 31/12/17</v>
      </c>
      <c r="K5" s="21"/>
      <c r="L5" s="9"/>
      <c r="M5" s="9"/>
    </row>
    <row r="6" spans="1:19" s="3" customFormat="1" ht="29.25" customHeight="1" x14ac:dyDescent="0.25">
      <c r="A6" s="189" t="s">
        <v>5</v>
      </c>
      <c r="B6" s="190"/>
      <c r="C6" s="115" t="s">
        <v>56</v>
      </c>
      <c r="D6" s="116" t="s">
        <v>8</v>
      </c>
      <c r="E6" s="138"/>
      <c r="F6" s="138"/>
      <c r="G6" s="138"/>
      <c r="H6" s="138"/>
      <c r="I6" s="138"/>
      <c r="J6" s="45">
        <v>11083</v>
      </c>
      <c r="K6" s="8"/>
      <c r="L6" s="9"/>
      <c r="M6" s="9"/>
    </row>
    <row r="7" spans="1:19" s="3" customFormat="1" ht="27" customHeight="1" x14ac:dyDescent="0.25">
      <c r="A7" s="189" t="s">
        <v>6</v>
      </c>
      <c r="B7" s="190"/>
      <c r="C7" s="115" t="s">
        <v>29</v>
      </c>
      <c r="D7" s="116" t="s">
        <v>9</v>
      </c>
      <c r="E7" s="138"/>
      <c r="F7" s="138"/>
      <c r="G7" s="138"/>
      <c r="H7" s="138"/>
      <c r="I7" s="138"/>
      <c r="J7" s="45" t="s">
        <v>28</v>
      </c>
      <c r="K7" s="8"/>
      <c r="L7" s="9"/>
      <c r="M7" s="9"/>
    </row>
    <row r="8" spans="1:19" s="3" customFormat="1" ht="27" customHeight="1" x14ac:dyDescent="0.25">
      <c r="A8" s="189" t="s">
        <v>7</v>
      </c>
      <c r="B8" s="190"/>
      <c r="C8" s="115" t="s">
        <v>27</v>
      </c>
      <c r="D8" s="116" t="s">
        <v>10</v>
      </c>
      <c r="E8" s="138"/>
      <c r="F8" s="138"/>
      <c r="G8" s="138"/>
      <c r="H8" s="138"/>
      <c r="I8" s="138"/>
      <c r="J8" s="45">
        <v>2</v>
      </c>
      <c r="K8" s="8"/>
      <c r="L8" s="9"/>
      <c r="M8" s="9"/>
    </row>
    <row r="9" spans="1:19" s="3" customFormat="1" ht="27" customHeight="1" x14ac:dyDescent="0.25">
      <c r="A9" s="189" t="s">
        <v>20</v>
      </c>
      <c r="B9" s="190"/>
      <c r="C9" s="118">
        <f>'LAF 1 (21147)'!C9</f>
        <v>20</v>
      </c>
      <c r="D9" s="116" t="s">
        <v>21</v>
      </c>
      <c r="E9" s="138"/>
      <c r="F9" s="138"/>
      <c r="G9" s="138"/>
      <c r="H9" s="138"/>
      <c r="I9" s="138"/>
      <c r="J9" s="46">
        <f>'LAF 1 (21147)'!E9</f>
        <v>50</v>
      </c>
      <c r="K9" s="22"/>
      <c r="L9" s="9"/>
      <c r="M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19" s="9" customFormat="1" ht="19.5" customHeight="1" x14ac:dyDescent="0.25">
      <c r="A11" s="8"/>
      <c r="B11" s="2"/>
      <c r="C11" s="126" t="s">
        <v>175</v>
      </c>
      <c r="D11" s="126" t="s">
        <v>176</v>
      </c>
      <c r="E11" s="126" t="s">
        <v>347</v>
      </c>
      <c r="F11" s="126" t="s">
        <v>348</v>
      </c>
      <c r="G11" s="126" t="s">
        <v>349</v>
      </c>
      <c r="H11" s="126" t="s">
        <v>346</v>
      </c>
      <c r="I11" s="17" t="s">
        <v>318</v>
      </c>
      <c r="J11" s="17" t="s">
        <v>319</v>
      </c>
      <c r="K11" s="17"/>
    </row>
    <row r="12" spans="1:19" ht="25.5" customHeight="1" x14ac:dyDescent="0.25">
      <c r="A12" s="1" t="s">
        <v>16</v>
      </c>
      <c r="B12" s="10" t="s">
        <v>24</v>
      </c>
      <c r="C12" s="126" t="s">
        <v>17</v>
      </c>
      <c r="D12" s="126" t="s">
        <v>17</v>
      </c>
      <c r="E12" s="17"/>
      <c r="F12" s="17"/>
      <c r="G12" s="17"/>
      <c r="H12" s="17"/>
      <c r="I12" s="17"/>
      <c r="J12" s="18"/>
      <c r="K12" s="18"/>
      <c r="L12" s="14" t="s">
        <v>22</v>
      </c>
      <c r="M12" s="14" t="s">
        <v>23</v>
      </c>
      <c r="O12" s="1" t="s">
        <v>175</v>
      </c>
      <c r="P12" s="1" t="s">
        <v>176</v>
      </c>
      <c r="Q12" s="42"/>
      <c r="R12" s="1" t="s">
        <v>175</v>
      </c>
      <c r="S12" s="1" t="s">
        <v>176</v>
      </c>
    </row>
    <row r="13" spans="1:19" ht="17.100000000000001" customHeight="1" x14ac:dyDescent="0.25">
      <c r="A13" s="76">
        <v>1</v>
      </c>
      <c r="B13" s="73">
        <v>42623</v>
      </c>
      <c r="C13" s="126">
        <v>2</v>
      </c>
      <c r="D13" s="126">
        <v>3</v>
      </c>
      <c r="E13" s="17">
        <v>0</v>
      </c>
      <c r="F13" s="17">
        <v>0</v>
      </c>
      <c r="G13" s="17">
        <v>1</v>
      </c>
      <c r="H13" s="17">
        <v>2</v>
      </c>
      <c r="I13" s="17">
        <v>100</v>
      </c>
      <c r="J13" s="60"/>
      <c r="K13" s="25"/>
      <c r="L13" s="26"/>
      <c r="M13" s="26"/>
      <c r="O13" s="19"/>
      <c r="P13" s="19"/>
      <c r="R13" s="19"/>
      <c r="S13" s="19"/>
    </row>
    <row r="14" spans="1:19" ht="17.100000000000001" customHeight="1" x14ac:dyDescent="0.25">
      <c r="A14" s="76">
        <v>2</v>
      </c>
      <c r="B14" s="73">
        <v>42623</v>
      </c>
      <c r="C14" s="126">
        <v>3</v>
      </c>
      <c r="D14" s="126">
        <v>1</v>
      </c>
      <c r="E14" s="17">
        <v>1</v>
      </c>
      <c r="F14" s="17">
        <v>0</v>
      </c>
      <c r="G14" s="17">
        <v>1</v>
      </c>
      <c r="H14" s="17">
        <v>2</v>
      </c>
      <c r="I14" s="17">
        <v>100</v>
      </c>
      <c r="J14" s="81"/>
      <c r="K14" s="78"/>
      <c r="L14" s="79"/>
      <c r="M14" s="79"/>
      <c r="O14" s="77"/>
      <c r="P14" s="77"/>
      <c r="R14" s="77"/>
      <c r="S14" s="77"/>
    </row>
    <row r="15" spans="1:19" ht="17.100000000000001" customHeight="1" x14ac:dyDescent="0.25">
      <c r="A15" s="76">
        <v>3</v>
      </c>
      <c r="B15" s="73">
        <v>42624</v>
      </c>
      <c r="C15" s="126">
        <v>1</v>
      </c>
      <c r="D15" s="126">
        <v>5</v>
      </c>
      <c r="E15" s="17">
        <v>4</v>
      </c>
      <c r="F15" s="17">
        <v>5</v>
      </c>
      <c r="G15" s="17">
        <v>1</v>
      </c>
      <c r="H15" s="17">
        <v>3</v>
      </c>
      <c r="I15" s="17">
        <v>100</v>
      </c>
      <c r="J15" s="81"/>
      <c r="K15" s="78"/>
      <c r="L15" s="79"/>
      <c r="M15" s="79"/>
      <c r="O15" s="77"/>
      <c r="P15" s="77"/>
      <c r="R15" s="77"/>
      <c r="S15" s="77"/>
    </row>
    <row r="16" spans="1:19" ht="17.100000000000001" customHeight="1" x14ac:dyDescent="0.25">
      <c r="A16" s="76">
        <v>4</v>
      </c>
      <c r="B16" s="73">
        <v>42624</v>
      </c>
      <c r="C16" s="126">
        <v>1</v>
      </c>
      <c r="D16" s="126">
        <v>2</v>
      </c>
      <c r="E16" s="17">
        <v>1</v>
      </c>
      <c r="F16" s="17">
        <v>2</v>
      </c>
      <c r="G16" s="17">
        <v>3</v>
      </c>
      <c r="H16" s="17">
        <v>2</v>
      </c>
      <c r="I16" s="17">
        <v>100</v>
      </c>
      <c r="J16" s="81"/>
      <c r="K16" s="78"/>
      <c r="L16" s="79"/>
      <c r="M16" s="79"/>
      <c r="O16" s="77"/>
      <c r="P16" s="77"/>
      <c r="R16" s="77"/>
      <c r="S16" s="77"/>
    </row>
    <row r="17" spans="1:19" ht="17.100000000000001" customHeight="1" x14ac:dyDescent="0.25">
      <c r="A17" s="76">
        <v>5</v>
      </c>
      <c r="B17" s="73">
        <v>42625</v>
      </c>
      <c r="C17" s="126">
        <v>0</v>
      </c>
      <c r="D17" s="126">
        <v>0</v>
      </c>
      <c r="E17" s="17">
        <v>1</v>
      </c>
      <c r="F17" s="17">
        <v>1</v>
      </c>
      <c r="G17" s="17">
        <v>1</v>
      </c>
      <c r="H17" s="17">
        <v>0</v>
      </c>
      <c r="I17" s="17">
        <v>100</v>
      </c>
      <c r="J17" s="81"/>
      <c r="K17" s="78"/>
      <c r="L17" s="79"/>
      <c r="M17" s="79"/>
      <c r="O17" s="77"/>
      <c r="P17" s="77"/>
      <c r="R17" s="77"/>
      <c r="S17" s="77"/>
    </row>
    <row r="18" spans="1:19" ht="17.100000000000001" customHeight="1" x14ac:dyDescent="0.25">
      <c r="A18" s="76">
        <v>6</v>
      </c>
      <c r="B18" s="73">
        <v>42625</v>
      </c>
      <c r="C18" s="126">
        <v>0</v>
      </c>
      <c r="D18" s="126">
        <v>0</v>
      </c>
      <c r="E18" s="17">
        <v>1</v>
      </c>
      <c r="F18" s="17">
        <v>3</v>
      </c>
      <c r="G18" s="17">
        <v>0</v>
      </c>
      <c r="H18" s="17">
        <v>0</v>
      </c>
      <c r="I18" s="17">
        <v>100</v>
      </c>
      <c r="J18" s="81"/>
      <c r="K18" s="78"/>
      <c r="L18" s="79"/>
      <c r="M18" s="79"/>
      <c r="O18" s="77"/>
      <c r="P18" s="77"/>
      <c r="R18" s="77"/>
      <c r="S18" s="77"/>
    </row>
    <row r="19" spans="1:19" ht="17.100000000000001" customHeight="1" x14ac:dyDescent="0.25">
      <c r="A19" s="76">
        <v>7</v>
      </c>
      <c r="B19" s="73">
        <v>42626</v>
      </c>
      <c r="C19" s="126">
        <v>3</v>
      </c>
      <c r="D19" s="126">
        <v>0</v>
      </c>
      <c r="E19" s="17">
        <v>2</v>
      </c>
      <c r="F19" s="17">
        <v>1</v>
      </c>
      <c r="G19" s="17">
        <v>1</v>
      </c>
      <c r="H19" s="17">
        <v>2</v>
      </c>
      <c r="I19" s="17">
        <v>100</v>
      </c>
      <c r="J19" s="81"/>
      <c r="K19" s="78"/>
      <c r="L19" s="79"/>
      <c r="M19" s="79"/>
      <c r="O19" s="77"/>
      <c r="P19" s="77"/>
      <c r="R19" s="77"/>
      <c r="S19" s="77"/>
    </row>
    <row r="20" spans="1:19" ht="17.100000000000001" customHeight="1" x14ac:dyDescent="0.25">
      <c r="A20" s="76">
        <v>8</v>
      </c>
      <c r="B20" s="73">
        <v>42626</v>
      </c>
      <c r="C20" s="126">
        <v>4</v>
      </c>
      <c r="D20" s="126">
        <v>0</v>
      </c>
      <c r="E20" s="17">
        <v>2</v>
      </c>
      <c r="F20" s="17">
        <v>1</v>
      </c>
      <c r="G20" s="17">
        <v>2</v>
      </c>
      <c r="H20" s="17">
        <v>1</v>
      </c>
      <c r="I20" s="17">
        <v>100</v>
      </c>
      <c r="J20" s="81"/>
      <c r="K20" s="78"/>
      <c r="L20" s="79"/>
      <c r="M20" s="79"/>
      <c r="O20" s="77"/>
      <c r="P20" s="77"/>
      <c r="R20" s="77"/>
      <c r="S20" s="77"/>
    </row>
    <row r="21" spans="1:19" ht="17.100000000000001" customHeight="1" x14ac:dyDescent="0.25">
      <c r="A21" s="142">
        <v>1</v>
      </c>
      <c r="B21" s="73" t="s">
        <v>317</v>
      </c>
      <c r="C21" s="126">
        <v>2</v>
      </c>
      <c r="D21" s="126">
        <v>2</v>
      </c>
      <c r="E21" s="17"/>
      <c r="F21" s="17"/>
      <c r="G21" s="17"/>
      <c r="H21" s="17"/>
      <c r="I21" s="17"/>
      <c r="J21" s="81"/>
      <c r="K21" s="78"/>
      <c r="L21" s="79">
        <f t="shared" ref="L21:L25" si="0">$C$9</f>
        <v>20</v>
      </c>
      <c r="M21" s="79">
        <f t="shared" ref="M21:M25" si="1">$J$9</f>
        <v>50</v>
      </c>
      <c r="O21" s="77"/>
      <c r="P21" s="77"/>
      <c r="R21" s="77"/>
      <c r="S21" s="77"/>
    </row>
    <row r="22" spans="1:19" ht="17.100000000000001" customHeight="1" x14ac:dyDescent="0.25">
      <c r="A22" s="76">
        <v>2</v>
      </c>
      <c r="B22" s="73">
        <v>42653</v>
      </c>
      <c r="C22" s="126">
        <v>4</v>
      </c>
      <c r="D22" s="126">
        <v>2</v>
      </c>
      <c r="E22" s="17"/>
      <c r="F22" s="17"/>
      <c r="G22" s="17"/>
      <c r="H22" s="17"/>
      <c r="I22" s="17"/>
      <c r="J22" s="81"/>
      <c r="K22" s="78"/>
      <c r="L22" s="79">
        <f t="shared" si="0"/>
        <v>20</v>
      </c>
      <c r="M22" s="79">
        <f t="shared" si="1"/>
        <v>50</v>
      </c>
      <c r="O22" s="77"/>
      <c r="P22" s="77"/>
      <c r="R22" s="77"/>
      <c r="S22" s="77"/>
    </row>
    <row r="23" spans="1:19" ht="17.100000000000001" customHeight="1" x14ac:dyDescent="0.25">
      <c r="A23" s="76">
        <v>3</v>
      </c>
      <c r="B23" s="73">
        <v>42683</v>
      </c>
      <c r="C23" s="126">
        <v>0</v>
      </c>
      <c r="D23" s="126">
        <v>0</v>
      </c>
      <c r="E23" s="17"/>
      <c r="F23" s="17"/>
      <c r="G23" s="17"/>
      <c r="H23" s="17"/>
      <c r="I23" s="17"/>
      <c r="J23" s="81"/>
      <c r="K23" s="78"/>
      <c r="L23" s="79">
        <f t="shared" si="0"/>
        <v>20</v>
      </c>
      <c r="M23" s="79">
        <f t="shared" si="1"/>
        <v>50</v>
      </c>
      <c r="O23" s="77"/>
      <c r="P23" s="77"/>
      <c r="R23" s="77"/>
      <c r="S23" s="77"/>
    </row>
    <row r="24" spans="1:19" ht="17.100000000000001" customHeight="1" x14ac:dyDescent="0.25">
      <c r="A24" s="76">
        <v>4</v>
      </c>
      <c r="B24" s="73">
        <v>42713</v>
      </c>
      <c r="C24" s="126">
        <v>3</v>
      </c>
      <c r="D24" s="126">
        <v>1</v>
      </c>
      <c r="E24" s="17"/>
      <c r="F24" s="17"/>
      <c r="G24" s="17"/>
      <c r="H24" s="17"/>
      <c r="I24" s="17"/>
      <c r="J24" s="81"/>
      <c r="K24" s="78"/>
      <c r="L24" s="79">
        <f t="shared" si="0"/>
        <v>20</v>
      </c>
      <c r="M24" s="79">
        <f t="shared" si="1"/>
        <v>50</v>
      </c>
      <c r="O24" s="77"/>
      <c r="P24" s="77"/>
      <c r="R24" s="77"/>
      <c r="S24" s="77"/>
    </row>
    <row r="25" spans="1:19" ht="17.100000000000001" customHeight="1" x14ac:dyDescent="0.25">
      <c r="A25" s="76">
        <v>5</v>
      </c>
      <c r="B25" s="73">
        <v>42720</v>
      </c>
      <c r="C25" s="126">
        <v>7</v>
      </c>
      <c r="D25" s="126">
        <v>1</v>
      </c>
      <c r="E25" s="17"/>
      <c r="F25" s="17"/>
      <c r="G25" s="17"/>
      <c r="H25" s="17"/>
      <c r="I25" s="17"/>
      <c r="J25" s="81"/>
      <c r="K25" s="78"/>
      <c r="L25" s="79">
        <f t="shared" si="0"/>
        <v>20</v>
      </c>
      <c r="M25" s="79">
        <f t="shared" si="1"/>
        <v>50</v>
      </c>
      <c r="O25" s="77"/>
      <c r="P25" s="77"/>
      <c r="R25" s="77"/>
      <c r="S25" s="77"/>
    </row>
    <row r="26" spans="1:19" ht="17.100000000000001" customHeight="1" x14ac:dyDescent="0.25">
      <c r="A26" s="142">
        <v>1</v>
      </c>
      <c r="B26" s="73">
        <v>42743</v>
      </c>
      <c r="C26" s="126">
        <f>IF(O26=0, "&lt; 1", O26)</f>
        <v>2</v>
      </c>
      <c r="D26" s="126">
        <v>0</v>
      </c>
      <c r="E26" s="17"/>
      <c r="F26" s="17"/>
      <c r="G26" s="17"/>
      <c r="H26" s="17"/>
      <c r="I26" s="17"/>
      <c r="J26" s="81">
        <v>120</v>
      </c>
      <c r="K26" s="78"/>
      <c r="L26" s="79">
        <f>$C$9</f>
        <v>20</v>
      </c>
      <c r="M26" s="79">
        <f>$J$9</f>
        <v>50</v>
      </c>
      <c r="O26" s="77">
        <v>2</v>
      </c>
      <c r="P26" s="77">
        <v>0</v>
      </c>
      <c r="R26" s="77">
        <v>2</v>
      </c>
      <c r="S26" s="77">
        <v>2</v>
      </c>
    </row>
    <row r="27" spans="1:19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126">
        <f t="shared" ref="C27:C40" si="2">IF(O27=0, "&lt; 1", O27)</f>
        <v>5</v>
      </c>
      <c r="D27" s="126">
        <f>IF(P27=0, "&lt; 1", P27)</f>
        <v>6</v>
      </c>
      <c r="E27" s="17"/>
      <c r="F27" s="17"/>
      <c r="G27" s="17"/>
      <c r="H27" s="17"/>
      <c r="I27" s="17"/>
      <c r="J27" s="60"/>
      <c r="K27" s="25"/>
      <c r="L27" s="26">
        <f>$C$9</f>
        <v>20</v>
      </c>
      <c r="M27" s="26">
        <f>$J$9</f>
        <v>50</v>
      </c>
      <c r="O27" s="19">
        <v>5</v>
      </c>
      <c r="P27" s="19">
        <v>6</v>
      </c>
      <c r="R27" s="19">
        <v>4</v>
      </c>
      <c r="S27" s="19">
        <v>2</v>
      </c>
    </row>
    <row r="28" spans="1:19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126">
        <f t="shared" si="2"/>
        <v>3</v>
      </c>
      <c r="D28" s="126">
        <f t="shared" ref="D28" si="3">IF(P28=0, "&lt; 1", P28)</f>
        <v>2</v>
      </c>
      <c r="E28" s="17"/>
      <c r="F28" s="17"/>
      <c r="G28" s="17"/>
      <c r="H28" s="17"/>
      <c r="I28" s="17"/>
      <c r="J28" s="60"/>
      <c r="K28" s="25"/>
      <c r="L28" s="26">
        <f>$C$9</f>
        <v>20</v>
      </c>
      <c r="M28" s="26">
        <f>$J$9</f>
        <v>50</v>
      </c>
      <c r="O28" s="19">
        <v>3</v>
      </c>
      <c r="P28" s="19">
        <v>2</v>
      </c>
      <c r="R28" s="19">
        <v>0</v>
      </c>
      <c r="S28" s="19">
        <v>0</v>
      </c>
    </row>
    <row r="29" spans="1:19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126">
        <f t="shared" ref="C29:C31" si="4">IF(O29=0, "&lt; 1", O29)</f>
        <v>3</v>
      </c>
      <c r="D29" s="126">
        <f t="shared" ref="D29:D32" si="5">IF(P29=0, "&lt; 1", P29)</f>
        <v>3</v>
      </c>
      <c r="E29" s="17"/>
      <c r="F29" s="17"/>
      <c r="G29" s="17"/>
      <c r="H29" s="17"/>
      <c r="I29" s="17"/>
      <c r="J29" s="60"/>
      <c r="K29" s="25"/>
      <c r="L29" s="26">
        <f t="shared" ref="L29:L39" si="6">$C$9</f>
        <v>20</v>
      </c>
      <c r="M29" s="26">
        <f t="shared" ref="M29:M39" si="7">$J$9</f>
        <v>50</v>
      </c>
      <c r="O29" s="19">
        <v>3</v>
      </c>
      <c r="P29" s="19">
        <v>3</v>
      </c>
      <c r="R29" s="19">
        <v>3</v>
      </c>
      <c r="S29" s="19">
        <v>1</v>
      </c>
    </row>
    <row r="30" spans="1:19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126">
        <v>0</v>
      </c>
      <c r="D30" s="126">
        <f t="shared" si="5"/>
        <v>1</v>
      </c>
      <c r="E30" s="17"/>
      <c r="F30" s="17"/>
      <c r="G30" s="17"/>
      <c r="H30" s="17"/>
      <c r="I30" s="17"/>
      <c r="J30" s="60"/>
      <c r="K30" s="25"/>
      <c r="L30" s="26">
        <f t="shared" si="6"/>
        <v>20</v>
      </c>
      <c r="M30" s="26">
        <f t="shared" si="7"/>
        <v>50</v>
      </c>
      <c r="O30" s="19">
        <v>0</v>
      </c>
      <c r="P30" s="19">
        <v>1</v>
      </c>
      <c r="R30" s="19">
        <v>7</v>
      </c>
      <c r="S30" s="19">
        <v>1</v>
      </c>
    </row>
    <row r="31" spans="1:19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126">
        <f t="shared" si="4"/>
        <v>7</v>
      </c>
      <c r="D31" s="126">
        <f t="shared" si="5"/>
        <v>4</v>
      </c>
      <c r="E31" s="17"/>
      <c r="F31" s="17"/>
      <c r="G31" s="17"/>
      <c r="H31" s="17"/>
      <c r="I31" s="17"/>
      <c r="J31" s="60"/>
      <c r="K31" s="25"/>
      <c r="L31" s="26">
        <f t="shared" si="6"/>
        <v>20</v>
      </c>
      <c r="M31" s="26">
        <f t="shared" si="7"/>
        <v>50</v>
      </c>
      <c r="O31" s="19">
        <v>7</v>
      </c>
      <c r="P31" s="19">
        <v>4</v>
      </c>
      <c r="R31" s="19"/>
      <c r="S31" s="19"/>
    </row>
    <row r="32" spans="1:19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126">
        <v>0</v>
      </c>
      <c r="D32" s="126">
        <f t="shared" si="5"/>
        <v>3</v>
      </c>
      <c r="E32" s="17"/>
      <c r="F32" s="17"/>
      <c r="G32" s="17"/>
      <c r="H32" s="17"/>
      <c r="I32" s="17"/>
      <c r="J32" s="60"/>
      <c r="K32" s="25"/>
      <c r="L32" s="26">
        <f t="shared" si="6"/>
        <v>20</v>
      </c>
      <c r="M32" s="26">
        <f t="shared" si="7"/>
        <v>50</v>
      </c>
      <c r="O32" s="19">
        <v>0</v>
      </c>
      <c r="P32" s="19">
        <v>3</v>
      </c>
      <c r="R32" s="19"/>
      <c r="S32" s="19"/>
    </row>
    <row r="33" spans="1:19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126">
        <v>0</v>
      </c>
      <c r="D33" s="126">
        <v>0</v>
      </c>
      <c r="E33" s="17"/>
      <c r="F33" s="17"/>
      <c r="G33" s="17"/>
      <c r="H33" s="17"/>
      <c r="I33" s="17"/>
      <c r="J33" s="60"/>
      <c r="K33" s="25"/>
      <c r="L33" s="26">
        <f t="shared" si="6"/>
        <v>20</v>
      </c>
      <c r="M33" s="26">
        <f t="shared" si="7"/>
        <v>50</v>
      </c>
      <c r="O33" s="19">
        <v>0</v>
      </c>
      <c r="P33" s="19">
        <v>0</v>
      </c>
      <c r="R33" s="19"/>
      <c r="S33" s="19"/>
    </row>
    <row r="34" spans="1:19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126">
        <v>0</v>
      </c>
      <c r="D34" s="126">
        <v>0</v>
      </c>
      <c r="E34" s="17"/>
      <c r="F34" s="17"/>
      <c r="G34" s="17"/>
      <c r="H34" s="17"/>
      <c r="I34" s="17"/>
      <c r="J34" s="60"/>
      <c r="K34" s="25"/>
      <c r="L34" s="26">
        <f t="shared" si="6"/>
        <v>20</v>
      </c>
      <c r="M34" s="26">
        <f t="shared" si="7"/>
        <v>50</v>
      </c>
      <c r="O34" s="19">
        <v>0</v>
      </c>
      <c r="P34" s="19">
        <v>0</v>
      </c>
      <c r="R34" s="19"/>
      <c r="S34" s="19"/>
    </row>
    <row r="35" spans="1:19" ht="17.100000000000001" customHeight="1" x14ac:dyDescent="0.25">
      <c r="A35" s="76" t="e">
        <f>'LAF 1 (21147)'!#REF!</f>
        <v>#REF!</v>
      </c>
      <c r="B35" s="73">
        <v>42988</v>
      </c>
      <c r="C35" s="126">
        <v>1</v>
      </c>
      <c r="D35" s="126">
        <v>5</v>
      </c>
      <c r="E35" s="17"/>
      <c r="F35" s="17"/>
      <c r="G35" s="17"/>
      <c r="H35" s="17"/>
      <c r="I35" s="17"/>
      <c r="J35" s="60"/>
      <c r="K35" s="25"/>
      <c r="L35" s="26">
        <f t="shared" si="6"/>
        <v>20</v>
      </c>
      <c r="M35" s="26">
        <f t="shared" si="7"/>
        <v>50</v>
      </c>
      <c r="O35" s="19"/>
      <c r="P35" s="19"/>
      <c r="R35" s="19"/>
      <c r="S35" s="19"/>
    </row>
    <row r="36" spans="1:19" ht="17.100000000000001" customHeight="1" x14ac:dyDescent="0.25">
      <c r="A36" s="76" t="e">
        <f>'LAF 1 (21147)'!#REF!</f>
        <v>#REF!</v>
      </c>
      <c r="B36" s="73">
        <v>43017</v>
      </c>
      <c r="C36" s="126">
        <v>0</v>
      </c>
      <c r="D36" s="126">
        <v>0</v>
      </c>
      <c r="E36" s="17"/>
      <c r="F36" s="17"/>
      <c r="G36" s="17"/>
      <c r="H36" s="17"/>
      <c r="I36" s="17"/>
      <c r="J36" s="60"/>
      <c r="K36" s="25"/>
      <c r="L36" s="26">
        <f t="shared" si="6"/>
        <v>20</v>
      </c>
      <c r="M36" s="26">
        <f t="shared" si="7"/>
        <v>50</v>
      </c>
      <c r="O36" s="19"/>
      <c r="P36" s="19"/>
      <c r="R36" s="19"/>
      <c r="S36" s="19"/>
    </row>
    <row r="37" spans="1:19" ht="17.100000000000001" customHeight="1" x14ac:dyDescent="0.25">
      <c r="A37" s="76" t="e">
        <f>'LAF 1 (21147)'!#REF!</f>
        <v>#REF!</v>
      </c>
      <c r="B37" s="73">
        <v>43045</v>
      </c>
      <c r="C37" s="126">
        <v>0</v>
      </c>
      <c r="D37" s="126">
        <v>1</v>
      </c>
      <c r="E37" s="17"/>
      <c r="F37" s="17"/>
      <c r="G37" s="17"/>
      <c r="H37" s="17"/>
      <c r="I37" s="17"/>
      <c r="J37" s="60"/>
      <c r="K37" s="25"/>
      <c r="L37" s="26">
        <f t="shared" si="6"/>
        <v>20</v>
      </c>
      <c r="M37" s="26">
        <f t="shared" si="7"/>
        <v>50</v>
      </c>
      <c r="O37" s="19"/>
      <c r="P37" s="19"/>
      <c r="R37" s="19"/>
      <c r="S37" s="19"/>
    </row>
    <row r="38" spans="1:19" ht="17.100000000000001" customHeight="1" x14ac:dyDescent="0.25">
      <c r="A38" s="76">
        <v>13</v>
      </c>
      <c r="B38" s="73">
        <v>43073</v>
      </c>
      <c r="C38" s="128">
        <v>0</v>
      </c>
      <c r="D38" s="128">
        <v>1</v>
      </c>
      <c r="E38" s="156"/>
      <c r="F38" s="156"/>
      <c r="G38" s="156"/>
      <c r="H38" s="156"/>
      <c r="I38" s="156"/>
      <c r="J38" s="60"/>
      <c r="K38" s="25"/>
      <c r="L38" s="79">
        <f t="shared" si="6"/>
        <v>20</v>
      </c>
      <c r="M38" s="79">
        <f t="shared" si="7"/>
        <v>50</v>
      </c>
      <c r="O38" s="19"/>
      <c r="P38" s="19"/>
      <c r="R38" s="19"/>
      <c r="S38" s="19"/>
    </row>
    <row r="39" spans="1:19" ht="17.100000000000001" customHeight="1" x14ac:dyDescent="0.25">
      <c r="A39" s="12">
        <v>14</v>
      </c>
      <c r="B39" s="73">
        <v>43080</v>
      </c>
      <c r="C39" s="126">
        <v>1</v>
      </c>
      <c r="D39" s="126">
        <v>0</v>
      </c>
      <c r="E39" s="17"/>
      <c r="F39" s="17"/>
      <c r="G39" s="17"/>
      <c r="H39" s="17"/>
      <c r="I39" s="17"/>
      <c r="J39" s="60"/>
      <c r="K39" s="25"/>
      <c r="L39" s="79">
        <f t="shared" si="6"/>
        <v>20</v>
      </c>
      <c r="M39" s="79">
        <f t="shared" si="7"/>
        <v>50</v>
      </c>
      <c r="O39" s="19"/>
      <c r="P39" s="19"/>
      <c r="R39" s="19"/>
      <c r="S39" s="19"/>
    </row>
    <row r="40" spans="1:19" ht="17.100000000000001" customHeight="1" x14ac:dyDescent="0.25">
      <c r="A40" s="12" t="s">
        <v>11</v>
      </c>
      <c r="B40" s="33"/>
      <c r="C40" s="126">
        <f t="shared" si="2"/>
        <v>3</v>
      </c>
      <c r="D40" s="126">
        <f>IF(P40=0, "&lt; 1", P40)</f>
        <v>3</v>
      </c>
      <c r="E40" s="17"/>
      <c r="F40" s="17"/>
      <c r="G40" s="17"/>
      <c r="H40" s="17"/>
      <c r="I40" s="17"/>
      <c r="J40" s="60"/>
      <c r="K40" s="27"/>
      <c r="L40" s="26"/>
      <c r="M40" s="26"/>
      <c r="O40" s="12">
        <f>ROUNDUP(AVERAGE(O13:O39), 0)</f>
        <v>3</v>
      </c>
      <c r="P40" s="12">
        <f>ROUNDUP(AVERAGE(P13:P39), 0)</f>
        <v>3</v>
      </c>
      <c r="Q40" s="19"/>
      <c r="R40" s="12">
        <f>ROUNDUP(AVERAGE(R13:R39), 0)</f>
        <v>4</v>
      </c>
      <c r="S40" s="12">
        <f>ROUNDUP(AVERAGE(S13:S39), 0)</f>
        <v>2</v>
      </c>
    </row>
    <row r="41" spans="1:19" ht="17.100000000000001" customHeight="1" x14ac:dyDescent="0.25">
      <c r="A41" s="12" t="s">
        <v>12</v>
      </c>
      <c r="B41" s="34"/>
      <c r="C41" s="126">
        <f>MIN(C13:C39)</f>
        <v>0</v>
      </c>
      <c r="D41" s="126">
        <f>MIN(D13:D39)</f>
        <v>0</v>
      </c>
      <c r="E41" s="17"/>
      <c r="F41" s="17"/>
      <c r="G41" s="17"/>
      <c r="H41" s="17"/>
      <c r="I41" s="17"/>
      <c r="J41" s="60"/>
      <c r="K41" s="25"/>
      <c r="L41" s="26"/>
      <c r="M41" s="26"/>
      <c r="O41" s="12">
        <f>MIN(O13:O39)</f>
        <v>0</v>
      </c>
      <c r="P41" s="12">
        <f>MIN(P13:P39)</f>
        <v>0</v>
      </c>
      <c r="Q41" s="19"/>
      <c r="R41" s="12">
        <f>MIN(R13:R39)</f>
        <v>0</v>
      </c>
      <c r="S41" s="12">
        <f>MIN(S13:S39)</f>
        <v>0</v>
      </c>
    </row>
    <row r="42" spans="1:19" ht="17.100000000000001" customHeight="1" x14ac:dyDescent="0.25">
      <c r="A42" s="12" t="s">
        <v>13</v>
      </c>
      <c r="B42" s="34"/>
      <c r="C42" s="126">
        <f>MAX(C13:C39)</f>
        <v>7</v>
      </c>
      <c r="D42" s="126">
        <f>MAX(D13:D39)</f>
        <v>6</v>
      </c>
      <c r="E42" s="17"/>
      <c r="F42" s="17"/>
      <c r="G42" s="17"/>
      <c r="H42" s="17"/>
      <c r="I42" s="17"/>
      <c r="J42" s="60"/>
      <c r="K42" s="25"/>
      <c r="L42" s="26"/>
      <c r="M42" s="26"/>
      <c r="O42" s="12">
        <f>MAX(O13:O39)</f>
        <v>7</v>
      </c>
      <c r="P42" s="12">
        <f>MAX(P13:P39)</f>
        <v>6</v>
      </c>
      <c r="Q42" s="19"/>
      <c r="R42" s="12">
        <f>MAX(R13:R39)</f>
        <v>7</v>
      </c>
      <c r="S42" s="12">
        <f>MAX(S13:S39)</f>
        <v>2</v>
      </c>
    </row>
    <row r="43" spans="1:19" ht="17.100000000000001" customHeight="1" x14ac:dyDescent="0.25">
      <c r="A43" s="12" t="s">
        <v>14</v>
      </c>
      <c r="B43" s="34"/>
      <c r="C43" s="129">
        <f>O43</f>
        <v>2.5385910352879693</v>
      </c>
      <c r="D43" s="129">
        <f>P43</f>
        <v>2.0883273476902779</v>
      </c>
      <c r="E43" s="157"/>
      <c r="F43" s="157"/>
      <c r="G43" s="157"/>
      <c r="H43" s="157"/>
      <c r="I43" s="157"/>
      <c r="J43" s="61"/>
      <c r="K43" s="25"/>
      <c r="L43" s="26"/>
      <c r="M43" s="26"/>
      <c r="O43" s="13">
        <f>STDEV(O13:O39)</f>
        <v>2.5385910352879693</v>
      </c>
      <c r="P43" s="13">
        <f>STDEV(P13:P39)</f>
        <v>2.0883273476902779</v>
      </c>
      <c r="Q43" s="19"/>
      <c r="R43" s="13">
        <f>STDEV(R13:R39)</f>
        <v>2.5884358211089569</v>
      </c>
      <c r="S43" s="13">
        <f>STDEV(S13:S39)</f>
        <v>0.83666002653407556</v>
      </c>
    </row>
    <row r="44" spans="1:19" ht="17.100000000000001" customHeight="1" x14ac:dyDescent="0.25">
      <c r="A44" s="12" t="s">
        <v>15</v>
      </c>
      <c r="B44" s="34"/>
      <c r="C44" s="129">
        <f>O44</f>
        <v>84.61970117626565</v>
      </c>
      <c r="D44" s="129">
        <f>P44</f>
        <v>69.610911589675936</v>
      </c>
      <c r="E44" s="157"/>
      <c r="F44" s="157"/>
      <c r="G44" s="157"/>
      <c r="H44" s="157"/>
      <c r="I44" s="157"/>
      <c r="J44" s="61"/>
      <c r="K44" s="25"/>
      <c r="L44" s="26"/>
      <c r="M44" s="26"/>
      <c r="O44" s="13">
        <f>IF(O40=0, "NA", O43*100/O40)</f>
        <v>84.61970117626565</v>
      </c>
      <c r="P44" s="13">
        <f>IF(P40=0, "NA", P43*100/P40)</f>
        <v>69.610911589675936</v>
      </c>
      <c r="Q44" s="19"/>
      <c r="R44" s="13">
        <f>IF(R40=0, "NA", R43*100/R40)</f>
        <v>64.71089552772392</v>
      </c>
      <c r="S44" s="13">
        <f>IF(S40=0, "NA", S43*100/S40)</f>
        <v>41.83300132670378</v>
      </c>
    </row>
    <row r="45" spans="1:19" ht="17.100000000000001" customHeight="1" x14ac:dyDescent="0.25">
      <c r="A45" s="204" t="s">
        <v>229</v>
      </c>
      <c r="B45" s="204"/>
      <c r="C45" s="204"/>
      <c r="D45" s="37"/>
      <c r="E45" s="134"/>
      <c r="F45" s="134"/>
      <c r="G45" s="134"/>
      <c r="H45" s="134"/>
      <c r="I45" s="134"/>
      <c r="J45" s="9"/>
      <c r="K45" s="25"/>
      <c r="L45" s="26"/>
      <c r="M45" s="26"/>
      <c r="O45" s="19"/>
      <c r="P45" s="19"/>
      <c r="Q45" s="19"/>
    </row>
    <row r="46" spans="1:19" ht="17.100000000000001" customHeight="1" x14ac:dyDescent="0.25">
      <c r="A46" s="205" t="s">
        <v>230</v>
      </c>
      <c r="B46" s="205"/>
      <c r="C46" s="205"/>
      <c r="D46" s="38"/>
      <c r="E46" s="135"/>
      <c r="F46" s="135"/>
      <c r="G46" s="135"/>
      <c r="H46" s="135"/>
      <c r="I46" s="135"/>
      <c r="J46" s="9"/>
      <c r="K46" s="25"/>
      <c r="L46" s="26"/>
      <c r="M46" s="26"/>
      <c r="O46" s="19"/>
      <c r="P46" s="19"/>
      <c r="Q46" s="19"/>
    </row>
    <row r="47" spans="1:19" ht="17.100000000000001" customHeight="1" x14ac:dyDescent="0.25">
      <c r="A47" s="12" t="s">
        <v>11</v>
      </c>
      <c r="B47" s="34"/>
      <c r="C47" s="126">
        <f t="shared" ref="C47:D49" si="8">IF(R40=0, "&lt; 1", R40)</f>
        <v>4</v>
      </c>
      <c r="D47" s="126">
        <f t="shared" si="8"/>
        <v>2</v>
      </c>
      <c r="E47" s="17"/>
      <c r="F47" s="17"/>
      <c r="G47" s="17"/>
      <c r="H47" s="17"/>
      <c r="I47" s="17"/>
      <c r="J47" s="60"/>
      <c r="K47" s="25"/>
      <c r="L47" s="26"/>
      <c r="M47" s="26"/>
      <c r="O47" s="19"/>
      <c r="P47" s="19"/>
      <c r="Q47" s="19"/>
    </row>
    <row r="48" spans="1:19" ht="17.100000000000001" customHeight="1" x14ac:dyDescent="0.25">
      <c r="A48" s="12" t="s">
        <v>12</v>
      </c>
      <c r="B48" s="34"/>
      <c r="C48" s="126" t="str">
        <f t="shared" si="8"/>
        <v>&lt; 1</v>
      </c>
      <c r="D48" s="126" t="str">
        <f t="shared" si="8"/>
        <v>&lt; 1</v>
      </c>
      <c r="E48" s="17"/>
      <c r="F48" s="17"/>
      <c r="G48" s="17"/>
      <c r="H48" s="17"/>
      <c r="I48" s="17"/>
      <c r="J48" s="60"/>
      <c r="K48" s="25"/>
      <c r="L48" s="26"/>
      <c r="M48" s="26"/>
      <c r="O48" s="19"/>
      <c r="P48" s="19"/>
    </row>
    <row r="49" spans="1:16" ht="17.100000000000001" customHeight="1" x14ac:dyDescent="0.25">
      <c r="A49" s="12" t="s">
        <v>13</v>
      </c>
      <c r="B49" s="34"/>
      <c r="C49" s="126">
        <f t="shared" si="8"/>
        <v>7</v>
      </c>
      <c r="D49" s="126">
        <f t="shared" si="8"/>
        <v>2</v>
      </c>
      <c r="E49" s="17"/>
      <c r="F49" s="17"/>
      <c r="G49" s="17"/>
      <c r="H49" s="17"/>
      <c r="I49" s="17"/>
      <c r="J49" s="60"/>
      <c r="K49" s="25"/>
      <c r="L49" s="26"/>
      <c r="M49" s="26"/>
      <c r="O49" s="19"/>
      <c r="P49" s="19"/>
    </row>
    <row r="50" spans="1:16" ht="17.100000000000001" customHeight="1" x14ac:dyDescent="0.25">
      <c r="A50" s="12" t="s">
        <v>14</v>
      </c>
      <c r="B50" s="34"/>
      <c r="C50" s="129">
        <f>R43</f>
        <v>2.5884358211089569</v>
      </c>
      <c r="D50" s="129">
        <f>S43</f>
        <v>0.83666002653407556</v>
      </c>
      <c r="E50" s="157"/>
      <c r="F50" s="157"/>
      <c r="G50" s="157"/>
      <c r="H50" s="157"/>
      <c r="I50" s="157"/>
      <c r="J50" s="61"/>
      <c r="K50" s="25"/>
      <c r="L50" s="26"/>
      <c r="M50" s="26"/>
      <c r="O50" s="19"/>
      <c r="P50" s="19"/>
    </row>
    <row r="51" spans="1:16" ht="17.100000000000001" customHeight="1" x14ac:dyDescent="0.25">
      <c r="A51" s="12" t="s">
        <v>15</v>
      </c>
      <c r="B51" s="34"/>
      <c r="C51" s="129">
        <f>R44</f>
        <v>64.71089552772392</v>
      </c>
      <c r="D51" s="129">
        <f>S44</f>
        <v>41.83300132670378</v>
      </c>
      <c r="E51" s="157"/>
      <c r="F51" s="157"/>
      <c r="G51" s="157"/>
      <c r="H51" s="157"/>
      <c r="I51" s="157"/>
      <c r="J51" s="61"/>
      <c r="K51" s="27"/>
      <c r="L51" s="26"/>
      <c r="M51" s="26"/>
      <c r="O51" s="19"/>
      <c r="P51" s="19"/>
    </row>
    <row r="52" spans="1:16" ht="15.9" customHeight="1" x14ac:dyDescent="0.25"/>
    <row r="53" spans="1:16" ht="15.9" customHeight="1" x14ac:dyDescent="0.25">
      <c r="A53" s="15"/>
    </row>
    <row r="54" spans="1:16" ht="15.9" customHeight="1" x14ac:dyDescent="0.25"/>
    <row r="55" spans="1:16" ht="15.9" customHeight="1" x14ac:dyDescent="0.25"/>
    <row r="56" spans="1:16" ht="15.9" customHeight="1" x14ac:dyDescent="0.25"/>
    <row r="57" spans="1:16" ht="15.9" customHeight="1" x14ac:dyDescent="0.25"/>
    <row r="58" spans="1:16" ht="15.9" customHeight="1" x14ac:dyDescent="0.25"/>
    <row r="59" spans="1:16" ht="15.9" customHeight="1" x14ac:dyDescent="0.25"/>
    <row r="60" spans="1:16" ht="15.9" customHeight="1" x14ac:dyDescent="0.25"/>
    <row r="61" spans="1:16" ht="15.9" customHeight="1" x14ac:dyDescent="0.25"/>
    <row r="62" spans="1:16" ht="15.9" customHeight="1" x14ac:dyDescent="0.25"/>
    <row r="63" spans="1:16" ht="15.9" customHeight="1" x14ac:dyDescent="0.25"/>
    <row r="64" spans="1:16" ht="15.9" customHeight="1" x14ac:dyDescent="0.25">
      <c r="A64" s="14"/>
      <c r="B64" s="14"/>
      <c r="C64" s="14"/>
      <c r="D64" s="14"/>
      <c r="E64" s="136"/>
      <c r="F64" s="136"/>
      <c r="G64" s="136"/>
      <c r="H64" s="136"/>
      <c r="I64" s="136"/>
      <c r="J64" s="14"/>
    </row>
    <row r="65" spans="1:13" ht="15.9" customHeight="1" x14ac:dyDescent="0.25">
      <c r="A65" s="14"/>
      <c r="B65" s="14"/>
      <c r="C65" s="14"/>
      <c r="D65" s="14"/>
      <c r="E65" s="136"/>
      <c r="F65" s="136"/>
      <c r="G65" s="136"/>
      <c r="H65" s="136"/>
      <c r="I65" s="136"/>
      <c r="J65" s="14"/>
    </row>
    <row r="66" spans="1:13" ht="15.9" customHeight="1" x14ac:dyDescent="0.25">
      <c r="B66" s="14"/>
      <c r="C66" s="14"/>
      <c r="D66" s="14"/>
      <c r="E66" s="136"/>
      <c r="F66" s="136"/>
      <c r="G66" s="136"/>
      <c r="H66" s="136"/>
      <c r="I66" s="136"/>
      <c r="J66" s="14"/>
    </row>
    <row r="67" spans="1:13" ht="14.25" customHeight="1" x14ac:dyDescent="0.25">
      <c r="A67" s="198" t="s">
        <v>254</v>
      </c>
      <c r="B67" s="198"/>
      <c r="C67" s="198"/>
      <c r="D67" s="198"/>
      <c r="E67" s="198"/>
      <c r="F67" s="198"/>
      <c r="G67" s="198"/>
      <c r="H67" s="198"/>
      <c r="I67" s="198"/>
      <c r="J67" s="198"/>
    </row>
    <row r="68" spans="1:13" ht="14.25" customHeight="1" x14ac:dyDescent="0.25">
      <c r="A68" s="199" t="s">
        <v>255</v>
      </c>
      <c r="B68" s="198"/>
      <c r="C68" s="198"/>
      <c r="D68" s="198"/>
      <c r="E68" s="198"/>
      <c r="F68" s="198"/>
      <c r="G68" s="198"/>
      <c r="H68" s="198"/>
      <c r="I68" s="198"/>
      <c r="J68" s="198"/>
    </row>
    <row r="69" spans="1:13" ht="15.9" customHeight="1" x14ac:dyDescent="0.25">
      <c r="A69" s="14"/>
      <c r="B69" s="14"/>
      <c r="C69" s="14"/>
      <c r="D69" s="14"/>
      <c r="E69" s="136"/>
      <c r="F69" s="136"/>
      <c r="G69" s="136"/>
      <c r="H69" s="136"/>
      <c r="I69" s="136"/>
      <c r="J69" s="14"/>
    </row>
    <row r="70" spans="1:13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G70" s="137"/>
      <c r="H70" s="137"/>
      <c r="I70" s="137"/>
      <c r="K70" s="20"/>
      <c r="L70" s="20"/>
      <c r="M70" s="20"/>
    </row>
    <row r="71" spans="1:13" s="28" customFormat="1" ht="27.75" customHeight="1" x14ac:dyDescent="0.25">
      <c r="A71" s="200" t="s">
        <v>107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"/>
      <c r="L71" s="20"/>
      <c r="M71" s="20"/>
    </row>
    <row r="72" spans="1:13" s="28" customFormat="1" ht="32.25" customHeight="1" x14ac:dyDescent="0.25">
      <c r="A72" s="194" t="s">
        <v>143</v>
      </c>
      <c r="B72" s="194"/>
      <c r="C72" s="194"/>
      <c r="D72" s="194"/>
      <c r="E72" s="194"/>
      <c r="F72" s="194"/>
      <c r="G72" s="194"/>
      <c r="H72" s="194"/>
      <c r="I72" s="194"/>
      <c r="J72" s="194"/>
      <c r="K72" s="20"/>
      <c r="L72" s="20"/>
      <c r="M72" s="20"/>
    </row>
    <row r="73" spans="1:13" s="28" customFormat="1" ht="15.9" customHeight="1" x14ac:dyDescent="0.25">
      <c r="K73" s="20"/>
      <c r="L73" s="20"/>
      <c r="M73" s="20"/>
    </row>
    <row r="74" spans="1:13" s="28" customFormat="1" ht="25.5" customHeight="1" x14ac:dyDescent="0.25">
      <c r="B74" s="195" t="s">
        <v>2</v>
      </c>
      <c r="C74" s="195"/>
      <c r="D74" s="20"/>
      <c r="E74" s="133"/>
      <c r="F74" s="133"/>
      <c r="G74" s="133"/>
      <c r="H74" s="133"/>
      <c r="I74" s="133"/>
      <c r="J74" s="112"/>
      <c r="K74" s="20"/>
      <c r="L74" s="20"/>
      <c r="M74" s="20"/>
    </row>
    <row r="75" spans="1:13" s="28" customFormat="1" ht="38.1" customHeight="1" x14ac:dyDescent="0.25">
      <c r="B75" s="195"/>
      <c r="C75" s="195"/>
      <c r="D75" s="20"/>
      <c r="E75" s="133"/>
      <c r="F75" s="133"/>
      <c r="G75" s="133"/>
      <c r="H75" s="133"/>
      <c r="I75" s="133"/>
      <c r="J75" s="112"/>
      <c r="K75" s="20"/>
      <c r="L75" s="20"/>
      <c r="M75" s="20"/>
    </row>
    <row r="76" spans="1:13" x14ac:dyDescent="0.25">
      <c r="B76" s="30"/>
      <c r="C76" s="30"/>
      <c r="D76" s="30"/>
      <c r="E76" s="30"/>
      <c r="F76" s="30"/>
      <c r="G76" s="30"/>
      <c r="H76" s="30"/>
      <c r="I76" s="30"/>
      <c r="J76" s="30"/>
    </row>
    <row r="77" spans="1:13" x14ac:dyDescent="0.25">
      <c r="B77" s="30"/>
      <c r="C77" s="30"/>
      <c r="D77" s="30"/>
      <c r="E77" s="30"/>
      <c r="F77" s="30"/>
      <c r="G77" s="30"/>
      <c r="H77" s="30"/>
      <c r="I77" s="30"/>
      <c r="J77" s="30"/>
    </row>
  </sheetData>
  <sheetProtection formatCells="0" formatRows="0" insertRows="0" insertHyperlinks="0" deleteRows="0" sort="0" autoFilter="0" pivotTables="0"/>
  <mergeCells count="18">
    <mergeCell ref="A72:J72"/>
    <mergeCell ref="B74:C74"/>
    <mergeCell ref="B75:C75"/>
    <mergeCell ref="A71:J71"/>
    <mergeCell ref="A8:B8"/>
    <mergeCell ref="A9:B9"/>
    <mergeCell ref="A45:C45"/>
    <mergeCell ref="A46:C46"/>
    <mergeCell ref="A67:J67"/>
    <mergeCell ref="A68:J68"/>
    <mergeCell ref="A70:C70"/>
    <mergeCell ref="A6:B6"/>
    <mergeCell ref="A7:B7"/>
    <mergeCell ref="A1:J1"/>
    <mergeCell ref="A2:J2"/>
    <mergeCell ref="A4:B4"/>
    <mergeCell ref="C4:J4"/>
    <mergeCell ref="A5:B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81"/>
  <sheetViews>
    <sheetView view="pageBreakPreview" topLeftCell="A45" zoomScaleNormal="100" zoomScaleSheetLayoutView="100" workbookViewId="0">
      <selection activeCell="A59" sqref="A59:XFD60"/>
    </sheetView>
  </sheetViews>
  <sheetFormatPr defaultColWidth="9.109375" defaultRowHeight="13.2" x14ac:dyDescent="0.25"/>
  <cols>
    <col min="1" max="1" width="5.109375" style="16" customWidth="1"/>
    <col min="2" max="2" width="11" style="11" customWidth="1"/>
    <col min="3" max="20" width="7.44140625" style="11" customWidth="1"/>
    <col min="21" max="21" width="5.6640625" style="11" customWidth="1"/>
    <col min="22" max="22" width="3.44140625" style="14" customWidth="1"/>
    <col min="23" max="24" width="6.88671875" style="14" customWidth="1"/>
    <col min="25" max="25" width="4.109375" style="11" customWidth="1"/>
    <col min="26" max="28" width="7.5546875" style="11" customWidth="1"/>
    <col min="29" max="29" width="7.6640625" style="11" customWidth="1"/>
    <col min="30" max="30" width="8" style="11" customWidth="1"/>
    <col min="31" max="31" width="7.33203125" style="11" customWidth="1"/>
    <col min="32" max="32" width="6.5546875" style="11" customWidth="1"/>
    <col min="33" max="33" width="5.88671875" style="11" customWidth="1"/>
    <col min="34" max="34" width="8" style="11" customWidth="1"/>
    <col min="35" max="16384" width="9.109375" style="11"/>
  </cols>
  <sheetData>
    <row r="1" spans="1:34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23"/>
      <c r="W1" s="9"/>
      <c r="X1" s="9"/>
    </row>
    <row r="2" spans="1:34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4"/>
      <c r="W2" s="9"/>
      <c r="X2" s="9"/>
    </row>
    <row r="3" spans="1:34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24"/>
      <c r="W3" s="8"/>
      <c r="X3" s="9"/>
    </row>
    <row r="4" spans="1:34" s="3" customFormat="1" ht="27" customHeight="1" x14ac:dyDescent="0.25">
      <c r="A4" s="189" t="s">
        <v>19</v>
      </c>
      <c r="B4" s="190"/>
      <c r="C4" s="207"/>
      <c r="D4" s="193"/>
      <c r="E4" s="193"/>
      <c r="F4" s="193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7"/>
      <c r="W4" s="9"/>
      <c r="X4" s="9"/>
    </row>
    <row r="5" spans="1:34" s="3" customFormat="1" ht="27" customHeight="1" x14ac:dyDescent="0.25">
      <c r="A5" s="189" t="s">
        <v>4</v>
      </c>
      <c r="B5" s="190"/>
      <c r="C5" s="207"/>
      <c r="D5" s="115"/>
      <c r="E5" s="116" t="s">
        <v>1</v>
      </c>
      <c r="F5" s="69" t="str">
        <f>'LAF 1 (21147)'!E5</f>
        <v>02/01/17 - 31/12/17</v>
      </c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21"/>
      <c r="W5" s="9"/>
      <c r="X5" s="9"/>
    </row>
    <row r="6" spans="1:34" s="3" customFormat="1" ht="29.25" customHeight="1" x14ac:dyDescent="0.25">
      <c r="A6" s="189" t="s">
        <v>5</v>
      </c>
      <c r="B6" s="190"/>
      <c r="C6" s="207"/>
      <c r="D6" s="115"/>
      <c r="E6" s="116" t="s">
        <v>8</v>
      </c>
      <c r="F6" s="50">
        <v>11084</v>
      </c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8"/>
      <c r="W6" s="9"/>
      <c r="X6" s="9"/>
    </row>
    <row r="7" spans="1:34" s="3" customFormat="1" ht="27" customHeight="1" x14ac:dyDescent="0.25">
      <c r="A7" s="189" t="s">
        <v>6</v>
      </c>
      <c r="B7" s="190"/>
      <c r="C7" s="207"/>
      <c r="D7" s="115"/>
      <c r="E7" s="116" t="s">
        <v>9</v>
      </c>
      <c r="F7" s="50" t="s">
        <v>28</v>
      </c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8"/>
      <c r="W7" s="9"/>
      <c r="X7" s="9"/>
    </row>
    <row r="8" spans="1:34" s="3" customFormat="1" ht="27" customHeight="1" x14ac:dyDescent="0.25">
      <c r="A8" s="189" t="s">
        <v>7</v>
      </c>
      <c r="B8" s="190"/>
      <c r="C8" s="207"/>
      <c r="D8" s="115"/>
      <c r="E8" s="116" t="s">
        <v>10</v>
      </c>
      <c r="F8" s="50">
        <v>4</v>
      </c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8"/>
      <c r="W8" s="9"/>
      <c r="X8" s="9"/>
    </row>
    <row r="9" spans="1:34" s="3" customFormat="1" ht="27" customHeight="1" x14ac:dyDescent="0.25">
      <c r="A9" s="189" t="s">
        <v>20</v>
      </c>
      <c r="B9" s="190"/>
      <c r="C9" s="207"/>
      <c r="D9" s="118"/>
      <c r="E9" s="116" t="s">
        <v>21</v>
      </c>
      <c r="F9" s="64">
        <f>'LAF 1 (21147)'!E9</f>
        <v>50</v>
      </c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22"/>
      <c r="W9" s="9"/>
      <c r="X9" s="9"/>
    </row>
    <row r="10" spans="1:34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9"/>
      <c r="X10" s="9"/>
    </row>
    <row r="11" spans="1:34" s="9" customFormat="1" ht="30.75" customHeight="1" x14ac:dyDescent="0.25">
      <c r="A11" s="8"/>
      <c r="B11" s="2"/>
      <c r="C11" s="126" t="s">
        <v>178</v>
      </c>
      <c r="D11" s="126" t="s">
        <v>179</v>
      </c>
      <c r="E11" s="126" t="s">
        <v>180</v>
      </c>
      <c r="F11" s="74" t="s">
        <v>181</v>
      </c>
      <c r="G11" s="74" t="s">
        <v>350</v>
      </c>
      <c r="H11" s="74" t="s">
        <v>351</v>
      </c>
      <c r="I11" s="74" t="s">
        <v>352</v>
      </c>
      <c r="J11" s="74" t="s">
        <v>353</v>
      </c>
      <c r="K11" s="74" t="s">
        <v>354</v>
      </c>
      <c r="L11" s="74" t="s">
        <v>355</v>
      </c>
      <c r="M11" s="74" t="s">
        <v>356</v>
      </c>
      <c r="N11" s="74" t="s">
        <v>357</v>
      </c>
      <c r="O11" s="74" t="s">
        <v>358</v>
      </c>
      <c r="P11" s="74" t="s">
        <v>359</v>
      </c>
      <c r="Q11" s="74" t="s">
        <v>360</v>
      </c>
      <c r="R11" s="74" t="s">
        <v>361</v>
      </c>
      <c r="S11" s="17" t="s">
        <v>318</v>
      </c>
      <c r="T11" s="17" t="s">
        <v>319</v>
      </c>
      <c r="U11" s="17"/>
      <c r="V11" s="17"/>
    </row>
    <row r="12" spans="1:34" ht="25.5" customHeight="1" x14ac:dyDescent="0.25">
      <c r="A12" s="1" t="s">
        <v>16</v>
      </c>
      <c r="B12" s="10" t="s">
        <v>24</v>
      </c>
      <c r="C12" s="130" t="s">
        <v>17</v>
      </c>
      <c r="D12" s="130" t="s">
        <v>17</v>
      </c>
      <c r="E12" s="130" t="s">
        <v>17</v>
      </c>
      <c r="F12" s="72" t="s">
        <v>17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4" t="s">
        <v>22</v>
      </c>
      <c r="X12" s="14" t="s">
        <v>23</v>
      </c>
      <c r="Z12" s="63" t="s">
        <v>178</v>
      </c>
      <c r="AA12" s="63" t="s">
        <v>179</v>
      </c>
      <c r="AB12" s="63" t="s">
        <v>180</v>
      </c>
      <c r="AC12" s="1" t="s">
        <v>181</v>
      </c>
      <c r="AD12" s="42"/>
      <c r="AE12" s="66" t="s">
        <v>178</v>
      </c>
      <c r="AF12" s="66" t="s">
        <v>179</v>
      </c>
      <c r="AG12" s="66" t="s">
        <v>180</v>
      </c>
      <c r="AH12" s="67" t="s">
        <v>181</v>
      </c>
    </row>
    <row r="13" spans="1:34" ht="17.100000000000001" customHeight="1" x14ac:dyDescent="0.25">
      <c r="A13" s="76">
        <v>1</v>
      </c>
      <c r="B13" s="73">
        <v>42623</v>
      </c>
      <c r="C13" s="121">
        <v>0</v>
      </c>
      <c r="D13" s="121">
        <v>3</v>
      </c>
      <c r="E13" s="121">
        <v>16</v>
      </c>
      <c r="F13" s="70">
        <v>5</v>
      </c>
      <c r="G13" s="81">
        <v>0</v>
      </c>
      <c r="H13" s="81">
        <v>1</v>
      </c>
      <c r="I13" s="81">
        <v>0</v>
      </c>
      <c r="J13" s="81">
        <v>1</v>
      </c>
      <c r="K13" s="81">
        <v>3</v>
      </c>
      <c r="L13" s="81">
        <v>2</v>
      </c>
      <c r="M13" s="81">
        <v>2</v>
      </c>
      <c r="N13" s="81">
        <v>4</v>
      </c>
      <c r="O13" s="81">
        <v>1</v>
      </c>
      <c r="P13" s="81">
        <v>4</v>
      </c>
      <c r="Q13" s="81">
        <v>1</v>
      </c>
      <c r="R13" s="81">
        <v>1</v>
      </c>
      <c r="S13" s="81">
        <v>100</v>
      </c>
      <c r="T13" s="81"/>
      <c r="U13" s="81"/>
      <c r="V13" s="25"/>
      <c r="W13" s="26"/>
      <c r="X13" s="26"/>
      <c r="Z13" s="19"/>
      <c r="AA13" s="19"/>
      <c r="AB13" s="19"/>
      <c r="AC13" s="19"/>
      <c r="AE13" s="19"/>
      <c r="AF13" s="19"/>
      <c r="AG13" s="19"/>
      <c r="AH13" s="19"/>
    </row>
    <row r="14" spans="1:34" ht="17.100000000000001" customHeight="1" x14ac:dyDescent="0.25">
      <c r="A14" s="76">
        <v>2</v>
      </c>
      <c r="B14" s="73">
        <v>42623</v>
      </c>
      <c r="C14" s="121">
        <v>0</v>
      </c>
      <c r="D14" s="121">
        <v>1</v>
      </c>
      <c r="E14" s="121">
        <v>9</v>
      </c>
      <c r="F14" s="122">
        <v>8</v>
      </c>
      <c r="G14" s="81">
        <v>0</v>
      </c>
      <c r="H14" s="81">
        <v>0</v>
      </c>
      <c r="I14" s="81">
        <v>0</v>
      </c>
      <c r="J14" s="81">
        <v>1</v>
      </c>
      <c r="K14" s="81">
        <v>2</v>
      </c>
      <c r="L14" s="81">
        <v>3</v>
      </c>
      <c r="M14" s="81">
        <v>3</v>
      </c>
      <c r="N14" s="81">
        <v>1</v>
      </c>
      <c r="O14" s="81">
        <v>1</v>
      </c>
      <c r="P14" s="81">
        <v>1</v>
      </c>
      <c r="Q14" s="81">
        <v>2</v>
      </c>
      <c r="R14" s="81">
        <v>2</v>
      </c>
      <c r="S14" s="81">
        <v>100</v>
      </c>
      <c r="T14" s="81"/>
      <c r="U14" s="81"/>
      <c r="V14" s="78"/>
      <c r="W14" s="79"/>
      <c r="X14" s="79"/>
      <c r="Z14" s="77"/>
      <c r="AA14" s="77"/>
      <c r="AB14" s="77"/>
      <c r="AC14" s="77"/>
      <c r="AE14" s="77"/>
      <c r="AF14" s="77"/>
      <c r="AG14" s="77"/>
      <c r="AH14" s="77"/>
    </row>
    <row r="15" spans="1:34" ht="17.100000000000001" customHeight="1" x14ac:dyDescent="0.25">
      <c r="A15" s="76">
        <v>3</v>
      </c>
      <c r="B15" s="73">
        <v>42624</v>
      </c>
      <c r="C15" s="121">
        <v>1</v>
      </c>
      <c r="D15" s="121">
        <v>3</v>
      </c>
      <c r="E15" s="121">
        <v>3</v>
      </c>
      <c r="F15" s="122">
        <v>1</v>
      </c>
      <c r="G15" s="81">
        <v>2</v>
      </c>
      <c r="H15" s="81">
        <v>5</v>
      </c>
      <c r="I15" s="81">
        <v>1</v>
      </c>
      <c r="J15" s="81">
        <v>0</v>
      </c>
      <c r="K15" s="81">
        <v>1</v>
      </c>
      <c r="L15" s="81">
        <v>0</v>
      </c>
      <c r="M15" s="81">
        <v>0</v>
      </c>
      <c r="N15" s="81">
        <v>0</v>
      </c>
      <c r="O15" s="81">
        <v>0</v>
      </c>
      <c r="P15" s="81">
        <v>3</v>
      </c>
      <c r="Q15" s="81">
        <v>2</v>
      </c>
      <c r="R15" s="81">
        <v>3</v>
      </c>
      <c r="S15" s="81">
        <v>100</v>
      </c>
      <c r="T15" s="81"/>
      <c r="U15" s="81"/>
      <c r="V15" s="78"/>
      <c r="W15" s="79"/>
      <c r="X15" s="79"/>
      <c r="Z15" s="77"/>
      <c r="AA15" s="77"/>
      <c r="AB15" s="77"/>
      <c r="AC15" s="77"/>
      <c r="AE15" s="77"/>
      <c r="AF15" s="77"/>
      <c r="AG15" s="77"/>
      <c r="AH15" s="77"/>
    </row>
    <row r="16" spans="1:34" ht="17.100000000000001" customHeight="1" x14ac:dyDescent="0.25">
      <c r="A16" s="76">
        <v>4</v>
      </c>
      <c r="B16" s="73">
        <v>42624</v>
      </c>
      <c r="C16" s="121">
        <v>3</v>
      </c>
      <c r="D16" s="121">
        <v>3</v>
      </c>
      <c r="E16" s="121">
        <v>0</v>
      </c>
      <c r="F16" s="122">
        <v>1</v>
      </c>
      <c r="G16" s="81">
        <v>1</v>
      </c>
      <c r="H16" s="81">
        <v>3</v>
      </c>
      <c r="I16" s="81">
        <v>2</v>
      </c>
      <c r="J16" s="81">
        <v>0</v>
      </c>
      <c r="K16" s="81">
        <v>0</v>
      </c>
      <c r="L16" s="81">
        <v>1</v>
      </c>
      <c r="M16" s="81">
        <v>0</v>
      </c>
      <c r="N16" s="81">
        <v>0</v>
      </c>
      <c r="O16" s="81">
        <v>0</v>
      </c>
      <c r="P16" s="81">
        <v>1</v>
      </c>
      <c r="Q16" s="81">
        <v>2</v>
      </c>
      <c r="R16" s="81">
        <v>4</v>
      </c>
      <c r="S16" s="81">
        <v>100</v>
      </c>
      <c r="T16" s="81"/>
      <c r="U16" s="81"/>
      <c r="V16" s="78"/>
      <c r="W16" s="79"/>
      <c r="X16" s="79"/>
      <c r="Z16" s="77"/>
      <c r="AA16" s="77"/>
      <c r="AB16" s="77"/>
      <c r="AC16" s="77"/>
      <c r="AE16" s="77"/>
      <c r="AF16" s="77"/>
      <c r="AG16" s="77"/>
      <c r="AH16" s="77"/>
    </row>
    <row r="17" spans="1:34" ht="17.100000000000001" customHeight="1" x14ac:dyDescent="0.25">
      <c r="A17" s="76">
        <v>5</v>
      </c>
      <c r="B17" s="73">
        <v>42625</v>
      </c>
      <c r="C17" s="121">
        <v>1</v>
      </c>
      <c r="D17" s="121">
        <v>2</v>
      </c>
      <c r="E17" s="121">
        <v>2</v>
      </c>
      <c r="F17" s="122">
        <v>0</v>
      </c>
      <c r="G17" s="81">
        <v>3</v>
      </c>
      <c r="H17" s="81">
        <v>1</v>
      </c>
      <c r="I17" s="81">
        <v>3</v>
      </c>
      <c r="J17" s="81">
        <v>2</v>
      </c>
      <c r="K17" s="81">
        <v>1</v>
      </c>
      <c r="L17" s="81">
        <v>1</v>
      </c>
      <c r="M17" s="81">
        <v>1</v>
      </c>
      <c r="N17" s="81">
        <v>3</v>
      </c>
      <c r="O17" s="81">
        <v>2</v>
      </c>
      <c r="P17" s="81">
        <v>0</v>
      </c>
      <c r="Q17" s="81">
        <v>0</v>
      </c>
      <c r="R17" s="81">
        <v>1</v>
      </c>
      <c r="S17" s="81">
        <v>100</v>
      </c>
      <c r="T17" s="81"/>
      <c r="U17" s="81"/>
      <c r="V17" s="78"/>
      <c r="W17" s="79"/>
      <c r="X17" s="79"/>
      <c r="Z17" s="77"/>
      <c r="AA17" s="77"/>
      <c r="AB17" s="77"/>
      <c r="AC17" s="77"/>
      <c r="AE17" s="77"/>
      <c r="AF17" s="77"/>
      <c r="AG17" s="77"/>
      <c r="AH17" s="77"/>
    </row>
    <row r="18" spans="1:34" ht="17.100000000000001" customHeight="1" x14ac:dyDescent="0.25">
      <c r="A18" s="76">
        <v>6</v>
      </c>
      <c r="B18" s="73">
        <v>42625</v>
      </c>
      <c r="C18" s="121">
        <v>2</v>
      </c>
      <c r="D18" s="121">
        <v>9</v>
      </c>
      <c r="E18" s="121">
        <v>3</v>
      </c>
      <c r="F18" s="122">
        <v>0</v>
      </c>
      <c r="G18" s="81">
        <v>1</v>
      </c>
      <c r="H18" s="81">
        <v>1</v>
      </c>
      <c r="I18" s="81">
        <v>1</v>
      </c>
      <c r="J18" s="81">
        <v>2</v>
      </c>
      <c r="K18" s="81">
        <v>4</v>
      </c>
      <c r="L18" s="81">
        <v>1</v>
      </c>
      <c r="M18" s="81">
        <v>3</v>
      </c>
      <c r="N18" s="81">
        <v>2</v>
      </c>
      <c r="O18" s="81">
        <v>1</v>
      </c>
      <c r="P18" s="81">
        <v>0</v>
      </c>
      <c r="Q18" s="81">
        <v>0</v>
      </c>
      <c r="R18" s="81">
        <v>2</v>
      </c>
      <c r="S18" s="81">
        <v>100</v>
      </c>
      <c r="T18" s="81"/>
      <c r="U18" s="81"/>
      <c r="V18" s="78"/>
      <c r="W18" s="79"/>
      <c r="X18" s="79"/>
      <c r="Z18" s="77"/>
      <c r="AA18" s="77"/>
      <c r="AB18" s="77"/>
      <c r="AC18" s="77"/>
      <c r="AE18" s="77"/>
      <c r="AF18" s="77"/>
      <c r="AG18" s="77"/>
      <c r="AH18" s="77"/>
    </row>
    <row r="19" spans="1:34" ht="17.100000000000001" customHeight="1" x14ac:dyDescent="0.25">
      <c r="A19" s="76">
        <v>7</v>
      </c>
      <c r="B19" s="73">
        <v>42626</v>
      </c>
      <c r="C19" s="121">
        <v>5</v>
      </c>
      <c r="D19" s="121">
        <v>1</v>
      </c>
      <c r="E19" s="121">
        <v>3</v>
      </c>
      <c r="F19" s="122">
        <v>0</v>
      </c>
      <c r="G19" s="81">
        <v>1</v>
      </c>
      <c r="H19" s="81">
        <v>1</v>
      </c>
      <c r="I19" s="81">
        <v>1</v>
      </c>
      <c r="J19" s="81">
        <v>2</v>
      </c>
      <c r="K19" s="81">
        <v>3</v>
      </c>
      <c r="L19" s="81">
        <v>1</v>
      </c>
      <c r="M19" s="81">
        <v>5</v>
      </c>
      <c r="N19" s="81">
        <v>0</v>
      </c>
      <c r="O19" s="81">
        <v>1</v>
      </c>
      <c r="P19" s="81">
        <v>1</v>
      </c>
      <c r="Q19" s="81">
        <v>3</v>
      </c>
      <c r="R19" s="81">
        <v>1</v>
      </c>
      <c r="S19" s="81">
        <v>100</v>
      </c>
      <c r="T19" s="81"/>
      <c r="U19" s="81"/>
      <c r="V19" s="78"/>
      <c r="W19" s="79"/>
      <c r="X19" s="79"/>
      <c r="Z19" s="77"/>
      <c r="AA19" s="77"/>
      <c r="AB19" s="77"/>
      <c r="AC19" s="77"/>
      <c r="AE19" s="77"/>
      <c r="AF19" s="77"/>
      <c r="AG19" s="77"/>
      <c r="AH19" s="77"/>
    </row>
    <row r="20" spans="1:34" ht="17.100000000000001" customHeight="1" x14ac:dyDescent="0.25">
      <c r="A20" s="76">
        <v>8</v>
      </c>
      <c r="B20" s="73">
        <v>42626</v>
      </c>
      <c r="C20" s="121">
        <v>2</v>
      </c>
      <c r="D20" s="121">
        <v>1</v>
      </c>
      <c r="E20" s="121">
        <v>2</v>
      </c>
      <c r="F20" s="122">
        <v>0</v>
      </c>
      <c r="G20" s="81">
        <v>2</v>
      </c>
      <c r="H20" s="81">
        <v>1</v>
      </c>
      <c r="I20" s="81">
        <v>4</v>
      </c>
      <c r="J20" s="81">
        <v>1</v>
      </c>
      <c r="K20" s="81">
        <v>2</v>
      </c>
      <c r="L20" s="81">
        <v>2</v>
      </c>
      <c r="M20" s="81">
        <v>3</v>
      </c>
      <c r="N20" s="81">
        <v>0</v>
      </c>
      <c r="O20" s="81">
        <v>0</v>
      </c>
      <c r="P20" s="81">
        <v>1</v>
      </c>
      <c r="Q20" s="81">
        <v>1</v>
      </c>
      <c r="R20" s="81">
        <v>4</v>
      </c>
      <c r="S20" s="81">
        <v>100</v>
      </c>
      <c r="T20" s="81"/>
      <c r="U20" s="81"/>
      <c r="V20" s="78"/>
      <c r="W20" s="79"/>
      <c r="X20" s="79"/>
      <c r="Z20" s="77"/>
      <c r="AA20" s="77"/>
      <c r="AB20" s="77"/>
      <c r="AC20" s="77"/>
      <c r="AE20" s="77"/>
      <c r="AF20" s="77"/>
      <c r="AG20" s="77"/>
      <c r="AH20" s="77"/>
    </row>
    <row r="21" spans="1:34" ht="17.100000000000001" customHeight="1" x14ac:dyDescent="0.25">
      <c r="A21" s="142">
        <v>1</v>
      </c>
      <c r="B21" s="73" t="s">
        <v>317</v>
      </c>
      <c r="C21" s="121">
        <v>1</v>
      </c>
      <c r="D21" s="121">
        <v>8</v>
      </c>
      <c r="E21" s="121">
        <v>5</v>
      </c>
      <c r="F21" s="122">
        <v>3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78"/>
      <c r="W21" s="79">
        <v>20</v>
      </c>
      <c r="X21" s="79">
        <f t="shared" ref="X21:X25" si="0">$F$9</f>
        <v>50</v>
      </c>
      <c r="Z21" s="77"/>
      <c r="AA21" s="77"/>
      <c r="AB21" s="77"/>
      <c r="AC21" s="77"/>
      <c r="AE21" s="77"/>
      <c r="AF21" s="77"/>
      <c r="AG21" s="77"/>
      <c r="AH21" s="77"/>
    </row>
    <row r="22" spans="1:34" ht="17.100000000000001" customHeight="1" x14ac:dyDescent="0.25">
      <c r="A22" s="76">
        <v>2</v>
      </c>
      <c r="B22" s="73">
        <v>42653</v>
      </c>
      <c r="C22" s="121">
        <v>5</v>
      </c>
      <c r="D22" s="121">
        <v>3</v>
      </c>
      <c r="E22" s="121">
        <v>10</v>
      </c>
      <c r="F22" s="122">
        <v>8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78"/>
      <c r="W22" s="79">
        <v>20</v>
      </c>
      <c r="X22" s="79">
        <f t="shared" si="0"/>
        <v>50</v>
      </c>
      <c r="Z22" s="77"/>
      <c r="AA22" s="77"/>
      <c r="AB22" s="77"/>
      <c r="AC22" s="77"/>
      <c r="AE22" s="77"/>
      <c r="AF22" s="77"/>
      <c r="AG22" s="77"/>
      <c r="AH22" s="77"/>
    </row>
    <row r="23" spans="1:34" ht="17.100000000000001" customHeight="1" x14ac:dyDescent="0.25">
      <c r="A23" s="76">
        <v>3</v>
      </c>
      <c r="B23" s="73">
        <v>42683</v>
      </c>
      <c r="C23" s="121">
        <v>0</v>
      </c>
      <c r="D23" s="121">
        <v>2</v>
      </c>
      <c r="E23" s="121">
        <v>3</v>
      </c>
      <c r="F23" s="122">
        <v>2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78"/>
      <c r="W23" s="79">
        <v>20</v>
      </c>
      <c r="X23" s="79">
        <f t="shared" si="0"/>
        <v>50</v>
      </c>
      <c r="Z23" s="77"/>
      <c r="AA23" s="77"/>
      <c r="AB23" s="77"/>
      <c r="AC23" s="77"/>
      <c r="AE23" s="77"/>
      <c r="AF23" s="77"/>
      <c r="AG23" s="77"/>
      <c r="AH23" s="77"/>
    </row>
    <row r="24" spans="1:34" ht="17.100000000000001" customHeight="1" x14ac:dyDescent="0.25">
      <c r="A24" s="76">
        <v>4</v>
      </c>
      <c r="B24" s="73">
        <v>42713</v>
      </c>
      <c r="C24" s="121">
        <v>0</v>
      </c>
      <c r="D24" s="121">
        <v>4</v>
      </c>
      <c r="E24" s="121">
        <v>1</v>
      </c>
      <c r="F24" s="122">
        <v>0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78"/>
      <c r="W24" s="79">
        <v>20</v>
      </c>
      <c r="X24" s="79">
        <f t="shared" si="0"/>
        <v>50</v>
      </c>
      <c r="Z24" s="77"/>
      <c r="AA24" s="77"/>
      <c r="AB24" s="77"/>
      <c r="AC24" s="77"/>
      <c r="AE24" s="77"/>
      <c r="AF24" s="77"/>
      <c r="AG24" s="77"/>
      <c r="AH24" s="77"/>
    </row>
    <row r="25" spans="1:34" ht="17.100000000000001" customHeight="1" x14ac:dyDescent="0.25">
      <c r="A25" s="76">
        <v>5</v>
      </c>
      <c r="B25" s="73">
        <v>42720</v>
      </c>
      <c r="C25" s="121">
        <v>2</v>
      </c>
      <c r="D25" s="121">
        <v>1</v>
      </c>
      <c r="E25" s="121">
        <v>2</v>
      </c>
      <c r="F25" s="122">
        <v>2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78"/>
      <c r="W25" s="79">
        <v>20</v>
      </c>
      <c r="X25" s="79">
        <f t="shared" si="0"/>
        <v>50</v>
      </c>
      <c r="Z25" s="77"/>
      <c r="AA25" s="77"/>
      <c r="AB25" s="77"/>
      <c r="AC25" s="77"/>
      <c r="AE25" s="77"/>
      <c r="AF25" s="77"/>
      <c r="AG25" s="77"/>
      <c r="AH25" s="77"/>
    </row>
    <row r="26" spans="1:34" ht="17.100000000000001" customHeight="1" x14ac:dyDescent="0.25">
      <c r="A26" s="142">
        <v>1</v>
      </c>
      <c r="B26" s="73">
        <v>42743</v>
      </c>
      <c r="C26" s="121">
        <f t="shared" ref="C26:E27" si="1">IF(Z26=0, "&lt; 1", Z26)</f>
        <v>1</v>
      </c>
      <c r="D26" s="121">
        <f t="shared" si="1"/>
        <v>4</v>
      </c>
      <c r="E26" s="121">
        <f t="shared" si="1"/>
        <v>2</v>
      </c>
      <c r="F26" s="122">
        <v>8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>
        <v>120</v>
      </c>
      <c r="U26" s="81"/>
      <c r="V26" s="78"/>
      <c r="W26" s="79">
        <v>20</v>
      </c>
      <c r="X26" s="79">
        <f>$F$9</f>
        <v>50</v>
      </c>
      <c r="Z26" s="77">
        <v>1</v>
      </c>
      <c r="AA26" s="77">
        <v>4</v>
      </c>
      <c r="AB26" s="77">
        <v>2</v>
      </c>
      <c r="AC26" s="77">
        <v>8</v>
      </c>
      <c r="AE26" s="77">
        <v>1</v>
      </c>
      <c r="AF26" s="77">
        <v>8</v>
      </c>
      <c r="AG26" s="77">
        <v>5</v>
      </c>
      <c r="AH26" s="77">
        <v>3</v>
      </c>
    </row>
    <row r="27" spans="1:34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121">
        <f t="shared" si="1"/>
        <v>9</v>
      </c>
      <c r="D27" s="121">
        <f t="shared" si="1"/>
        <v>10</v>
      </c>
      <c r="E27" s="121">
        <f t="shared" si="1"/>
        <v>7</v>
      </c>
      <c r="F27" s="70">
        <v>11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25"/>
      <c r="W27" s="79">
        <v>20</v>
      </c>
      <c r="X27" s="26">
        <f>$F$9</f>
        <v>50</v>
      </c>
      <c r="Z27" s="19">
        <v>9</v>
      </c>
      <c r="AA27" s="19">
        <v>10</v>
      </c>
      <c r="AB27" s="19">
        <v>7</v>
      </c>
      <c r="AC27" s="19">
        <v>11</v>
      </c>
      <c r="AE27" s="19">
        <v>5</v>
      </c>
      <c r="AF27" s="19">
        <v>3</v>
      </c>
      <c r="AG27" s="19">
        <v>10</v>
      </c>
      <c r="AH27" s="19">
        <v>8</v>
      </c>
    </row>
    <row r="28" spans="1:34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121">
        <f>IF(Z28=0, "&lt; 1", Z28)</f>
        <v>4</v>
      </c>
      <c r="D28" s="121">
        <f t="shared" ref="D28" si="2">IF(AA28=0, "&lt; 1", AA28)</f>
        <v>1</v>
      </c>
      <c r="E28" s="121">
        <f t="shared" ref="E28" si="3">IF(AB28=0, "&lt; 1", AB28)</f>
        <v>3</v>
      </c>
      <c r="F28" s="70">
        <v>5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25"/>
      <c r="W28" s="79">
        <v>20</v>
      </c>
      <c r="X28" s="26">
        <f>$F$9</f>
        <v>50</v>
      </c>
      <c r="Z28" s="19">
        <v>4</v>
      </c>
      <c r="AA28" s="19">
        <v>1</v>
      </c>
      <c r="AB28" s="19">
        <v>3</v>
      </c>
      <c r="AC28" s="19">
        <v>5</v>
      </c>
      <c r="AE28" s="19">
        <v>0</v>
      </c>
      <c r="AF28" s="19">
        <v>2</v>
      </c>
      <c r="AG28" s="19">
        <v>3</v>
      </c>
      <c r="AH28" s="19">
        <v>2</v>
      </c>
    </row>
    <row r="29" spans="1:34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121">
        <f t="shared" ref="C29:C32" si="4">IF(Z29=0, "&lt; 1", Z29)</f>
        <v>8</v>
      </c>
      <c r="D29" s="121">
        <f t="shared" ref="D29:D34" si="5">IF(AA29=0, "&lt; 1", AA29)</f>
        <v>5</v>
      </c>
      <c r="E29" s="121">
        <f t="shared" ref="E29:E34" si="6">IF(AB29=0, "&lt; 1", AB29)</f>
        <v>6</v>
      </c>
      <c r="F29" s="70">
        <v>2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25"/>
      <c r="W29" s="79">
        <v>20</v>
      </c>
      <c r="X29" s="26">
        <f t="shared" ref="X29:X39" si="7">$F$9</f>
        <v>50</v>
      </c>
      <c r="Z29" s="19">
        <v>8</v>
      </c>
      <c r="AA29" s="19">
        <v>5</v>
      </c>
      <c r="AB29" s="19">
        <v>6</v>
      </c>
      <c r="AC29" s="19">
        <v>2</v>
      </c>
      <c r="AE29" s="19">
        <v>0</v>
      </c>
      <c r="AF29" s="19">
        <v>4</v>
      </c>
      <c r="AG29" s="19">
        <v>1</v>
      </c>
      <c r="AH29" s="19">
        <v>0</v>
      </c>
    </row>
    <row r="30" spans="1:34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121">
        <f t="shared" si="4"/>
        <v>8</v>
      </c>
      <c r="D30" s="121">
        <f t="shared" si="5"/>
        <v>5</v>
      </c>
      <c r="E30" s="121">
        <f t="shared" si="6"/>
        <v>4</v>
      </c>
      <c r="F30" s="70">
        <v>11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25"/>
      <c r="W30" s="79">
        <v>20</v>
      </c>
      <c r="X30" s="26">
        <f t="shared" si="7"/>
        <v>50</v>
      </c>
      <c r="Z30" s="19">
        <v>8</v>
      </c>
      <c r="AA30" s="19">
        <v>5</v>
      </c>
      <c r="AB30" s="19">
        <v>4</v>
      </c>
      <c r="AC30" s="19">
        <v>11</v>
      </c>
      <c r="AE30" s="19">
        <v>2</v>
      </c>
      <c r="AF30" s="19">
        <v>1</v>
      </c>
      <c r="AG30" s="19">
        <v>2</v>
      </c>
      <c r="AH30" s="19">
        <v>2</v>
      </c>
    </row>
    <row r="31" spans="1:34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121">
        <f t="shared" si="4"/>
        <v>9</v>
      </c>
      <c r="D31" s="121">
        <f t="shared" si="5"/>
        <v>2</v>
      </c>
      <c r="E31" s="121">
        <f t="shared" si="6"/>
        <v>4</v>
      </c>
      <c r="F31" s="70">
        <v>3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25"/>
      <c r="W31" s="79">
        <v>20</v>
      </c>
      <c r="X31" s="26">
        <f t="shared" si="7"/>
        <v>50</v>
      </c>
      <c r="Z31" s="19">
        <v>9</v>
      </c>
      <c r="AA31" s="19">
        <v>2</v>
      </c>
      <c r="AB31" s="19">
        <v>4</v>
      </c>
      <c r="AC31" s="19">
        <v>3</v>
      </c>
      <c r="AE31" s="19"/>
      <c r="AF31" s="19"/>
      <c r="AG31" s="19"/>
      <c r="AH31" s="19"/>
    </row>
    <row r="32" spans="1:34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121">
        <f t="shared" si="4"/>
        <v>2</v>
      </c>
      <c r="D32" s="121">
        <f t="shared" si="5"/>
        <v>1</v>
      </c>
      <c r="E32" s="121">
        <f t="shared" si="6"/>
        <v>5</v>
      </c>
      <c r="F32" s="70">
        <v>2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25"/>
      <c r="W32" s="79">
        <v>20</v>
      </c>
      <c r="X32" s="26">
        <f t="shared" si="7"/>
        <v>50</v>
      </c>
      <c r="Z32" s="19">
        <v>2</v>
      </c>
      <c r="AA32" s="19">
        <v>1</v>
      </c>
      <c r="AB32" s="19">
        <v>5</v>
      </c>
      <c r="AC32" s="19">
        <v>2</v>
      </c>
      <c r="AE32" s="19"/>
      <c r="AF32" s="19"/>
      <c r="AG32" s="19"/>
      <c r="AH32" s="19"/>
    </row>
    <row r="33" spans="1:34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121">
        <v>0</v>
      </c>
      <c r="D33" s="121">
        <v>0</v>
      </c>
      <c r="E33" s="121">
        <f t="shared" si="6"/>
        <v>6</v>
      </c>
      <c r="F33" s="70">
        <v>0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25"/>
      <c r="W33" s="79">
        <v>20</v>
      </c>
      <c r="X33" s="26">
        <f t="shared" si="7"/>
        <v>50</v>
      </c>
      <c r="Z33" s="19">
        <v>0</v>
      </c>
      <c r="AA33" s="19">
        <v>0</v>
      </c>
      <c r="AB33" s="19">
        <v>6</v>
      </c>
      <c r="AC33" s="19">
        <v>0</v>
      </c>
      <c r="AE33" s="19"/>
      <c r="AF33" s="19"/>
      <c r="AG33" s="19"/>
      <c r="AH33" s="19"/>
    </row>
    <row r="34" spans="1:34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121">
        <v>0</v>
      </c>
      <c r="D34" s="121">
        <f t="shared" si="5"/>
        <v>4</v>
      </c>
      <c r="E34" s="121">
        <f t="shared" si="6"/>
        <v>1</v>
      </c>
      <c r="F34" s="70">
        <v>0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25"/>
      <c r="W34" s="79">
        <v>20</v>
      </c>
      <c r="X34" s="26">
        <f t="shared" si="7"/>
        <v>50</v>
      </c>
      <c r="Z34" s="19">
        <v>0</v>
      </c>
      <c r="AA34" s="19">
        <v>4</v>
      </c>
      <c r="AB34" s="19">
        <v>1</v>
      </c>
      <c r="AC34" s="19">
        <v>0</v>
      </c>
      <c r="AE34" s="19"/>
      <c r="AF34" s="19"/>
      <c r="AG34" s="19"/>
      <c r="AH34" s="19"/>
    </row>
    <row r="35" spans="1:34" ht="17.100000000000001" customHeight="1" x14ac:dyDescent="0.25">
      <c r="A35" s="76" t="e">
        <f>'LAF 1 (21147)'!#REF!</f>
        <v>#REF!</v>
      </c>
      <c r="B35" s="73">
        <v>42988</v>
      </c>
      <c r="C35" s="121">
        <v>2</v>
      </c>
      <c r="D35" s="121">
        <v>6</v>
      </c>
      <c r="E35" s="121">
        <v>5</v>
      </c>
      <c r="F35" s="70">
        <v>5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25"/>
      <c r="W35" s="79">
        <v>20</v>
      </c>
      <c r="X35" s="26">
        <f t="shared" si="7"/>
        <v>50</v>
      </c>
      <c r="Z35" s="19"/>
      <c r="AA35" s="19"/>
      <c r="AB35" s="19"/>
      <c r="AC35" s="19"/>
      <c r="AE35" s="19"/>
      <c r="AF35" s="19"/>
      <c r="AG35" s="19"/>
      <c r="AH35" s="19"/>
    </row>
    <row r="36" spans="1:34" ht="17.100000000000001" customHeight="1" x14ac:dyDescent="0.25">
      <c r="A36" s="76" t="e">
        <f>'LAF 1 (21147)'!#REF!</f>
        <v>#REF!</v>
      </c>
      <c r="B36" s="73">
        <v>43017</v>
      </c>
      <c r="C36" s="121">
        <v>1</v>
      </c>
      <c r="D36" s="121">
        <v>0</v>
      </c>
      <c r="E36" s="121">
        <v>4</v>
      </c>
      <c r="F36" s="70">
        <v>7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25"/>
      <c r="W36" s="79">
        <v>20</v>
      </c>
      <c r="X36" s="26">
        <f t="shared" si="7"/>
        <v>50</v>
      </c>
      <c r="Z36" s="19"/>
      <c r="AA36" s="19"/>
      <c r="AB36" s="19"/>
      <c r="AC36" s="19"/>
      <c r="AE36" s="19"/>
      <c r="AF36" s="19"/>
      <c r="AG36" s="19"/>
      <c r="AH36" s="19"/>
    </row>
    <row r="37" spans="1:34" ht="17.100000000000001" customHeight="1" x14ac:dyDescent="0.25">
      <c r="A37" s="76" t="e">
        <f>'LAF 1 (21147)'!#REF!</f>
        <v>#REF!</v>
      </c>
      <c r="B37" s="73">
        <v>43045</v>
      </c>
      <c r="C37" s="121">
        <v>11</v>
      </c>
      <c r="D37" s="121">
        <v>3</v>
      </c>
      <c r="E37" s="121">
        <v>13</v>
      </c>
      <c r="F37" s="70">
        <v>16</v>
      </c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25"/>
      <c r="W37" s="79">
        <v>20</v>
      </c>
      <c r="X37" s="26">
        <f t="shared" si="7"/>
        <v>50</v>
      </c>
      <c r="Z37" s="19"/>
      <c r="AA37" s="19"/>
      <c r="AB37" s="19"/>
      <c r="AC37" s="19"/>
      <c r="AE37" s="19"/>
      <c r="AF37" s="19"/>
      <c r="AG37" s="19"/>
      <c r="AH37" s="19"/>
    </row>
    <row r="38" spans="1:34" ht="17.100000000000001" customHeight="1" x14ac:dyDescent="0.25">
      <c r="A38" s="12">
        <v>13</v>
      </c>
      <c r="B38" s="73">
        <v>43073</v>
      </c>
      <c r="C38" s="125">
        <v>1</v>
      </c>
      <c r="D38" s="125">
        <v>1</v>
      </c>
      <c r="E38" s="125">
        <v>5</v>
      </c>
      <c r="F38" s="110">
        <v>1</v>
      </c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25"/>
      <c r="W38" s="79">
        <v>20</v>
      </c>
      <c r="X38" s="79">
        <f t="shared" si="7"/>
        <v>50</v>
      </c>
      <c r="Z38" s="19"/>
      <c r="AA38" s="19"/>
      <c r="AB38" s="19"/>
      <c r="AC38" s="19"/>
      <c r="AE38" s="19"/>
      <c r="AF38" s="19"/>
      <c r="AG38" s="19"/>
      <c r="AH38" s="19"/>
    </row>
    <row r="39" spans="1:34" ht="17.100000000000001" customHeight="1" x14ac:dyDescent="0.25">
      <c r="A39" s="12">
        <v>14</v>
      </c>
      <c r="B39" s="73">
        <v>43080</v>
      </c>
      <c r="C39" s="121">
        <v>3</v>
      </c>
      <c r="D39" s="121">
        <v>2</v>
      </c>
      <c r="E39" s="121">
        <v>1</v>
      </c>
      <c r="F39" s="109"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25"/>
      <c r="W39" s="79">
        <v>20</v>
      </c>
      <c r="X39" s="79">
        <f t="shared" si="7"/>
        <v>50</v>
      </c>
      <c r="Z39" s="19"/>
      <c r="AA39" s="19"/>
      <c r="AB39" s="19"/>
      <c r="AC39" s="19"/>
      <c r="AE39" s="19"/>
      <c r="AF39" s="19"/>
      <c r="AG39" s="19"/>
      <c r="AH39" s="19"/>
    </row>
    <row r="40" spans="1:34" ht="17.100000000000001" customHeight="1" x14ac:dyDescent="0.25">
      <c r="A40" s="12" t="s">
        <v>11</v>
      </c>
      <c r="B40" s="33"/>
      <c r="C40" s="121">
        <f>IF(Z40=0, "&lt; 1", Z40)</f>
        <v>5</v>
      </c>
      <c r="D40" s="121">
        <f>IF(AA40=0, "&lt; 1", AA40)</f>
        <v>4</v>
      </c>
      <c r="E40" s="121">
        <f>IF(AB40=0, "&lt; 1", AB40)</f>
        <v>5</v>
      </c>
      <c r="F40" s="70">
        <v>5</v>
      </c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27"/>
      <c r="W40" s="26"/>
      <c r="X40" s="26"/>
      <c r="Z40" s="12">
        <f>ROUNDUP(AVERAGE(Z13:Z39), 0)</f>
        <v>5</v>
      </c>
      <c r="AA40" s="12">
        <f>ROUNDUP(AVERAGE(AA13:AA39), 0)</f>
        <v>4</v>
      </c>
      <c r="AB40" s="12">
        <f>ROUNDUP(AVERAGE(AB13:AB39), 0)</f>
        <v>5</v>
      </c>
      <c r="AC40" s="12">
        <f>ROUNDUP(AVERAGE(AC13:AC39), 0)</f>
        <v>5</v>
      </c>
      <c r="AD40" s="19"/>
      <c r="AE40" s="12">
        <f>ROUNDUP(AVERAGE(AE13:AE39), 0)</f>
        <v>2</v>
      </c>
      <c r="AF40" s="12">
        <f>ROUNDUP(AVERAGE(AF13:AF39), 0)</f>
        <v>4</v>
      </c>
      <c r="AG40" s="12">
        <f>ROUNDUP(AVERAGE(AG13:AG39), 0)</f>
        <v>5</v>
      </c>
      <c r="AH40" s="12">
        <f>ROUNDUP(AVERAGE(AH13:AH39), 0)</f>
        <v>3</v>
      </c>
    </row>
    <row r="41" spans="1:34" ht="17.100000000000001" customHeight="1" x14ac:dyDescent="0.25">
      <c r="A41" s="12" t="s">
        <v>12</v>
      </c>
      <c r="B41" s="34"/>
      <c r="C41" s="121">
        <f>MIN(C13:C39)</f>
        <v>0</v>
      </c>
      <c r="D41" s="121">
        <f>MIN(D13:D39)</f>
        <v>0</v>
      </c>
      <c r="E41" s="121">
        <f>MIN(E13:E39)</f>
        <v>0</v>
      </c>
      <c r="F41" s="70">
        <f>MIN(C13:C39)</f>
        <v>0</v>
      </c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25"/>
      <c r="W41" s="26"/>
      <c r="X41" s="26"/>
      <c r="Z41" s="12">
        <f>MIN(Z13:Z39)</f>
        <v>0</v>
      </c>
      <c r="AA41" s="12">
        <f>MIN(AA13:AA39)</f>
        <v>0</v>
      </c>
      <c r="AB41" s="12">
        <f>MIN(AB13:AB39)</f>
        <v>1</v>
      </c>
      <c r="AC41" s="12">
        <f>MIN(AC13:AC39)</f>
        <v>0</v>
      </c>
      <c r="AD41" s="19"/>
      <c r="AE41" s="12">
        <f>MIN(AE13:AE39)</f>
        <v>0</v>
      </c>
      <c r="AF41" s="12">
        <f>MIN(AF13:AF39)</f>
        <v>1</v>
      </c>
      <c r="AG41" s="12">
        <f>MIN(AG13:AG39)</f>
        <v>1</v>
      </c>
      <c r="AH41" s="12">
        <f>MIN(AH13:AH39)</f>
        <v>0</v>
      </c>
    </row>
    <row r="42" spans="1:34" ht="17.100000000000001" customHeight="1" x14ac:dyDescent="0.25">
      <c r="A42" s="12" t="s">
        <v>13</v>
      </c>
      <c r="B42" s="34"/>
      <c r="C42" s="121">
        <f>MAX(C13:C39)</f>
        <v>11</v>
      </c>
      <c r="D42" s="121">
        <f>MAX(D13:D39)</f>
        <v>10</v>
      </c>
      <c r="E42" s="121">
        <f>MAX(E13:E39)</f>
        <v>16</v>
      </c>
      <c r="F42" s="70">
        <f>MAX(C13:C39)</f>
        <v>11</v>
      </c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25"/>
      <c r="W42" s="26"/>
      <c r="X42" s="26"/>
      <c r="Z42" s="12">
        <f>MAX(Z13:Z39)</f>
        <v>9</v>
      </c>
      <c r="AA42" s="12">
        <f>MAX(AA13:AA39)</f>
        <v>10</v>
      </c>
      <c r="AB42" s="12">
        <f>MAX(AB13:AB39)</f>
        <v>7</v>
      </c>
      <c r="AC42" s="12">
        <f>MAX(AC13:AC39)</f>
        <v>11</v>
      </c>
      <c r="AD42" s="19"/>
      <c r="AE42" s="12">
        <f>MAX(AE13:AE39)</f>
        <v>5</v>
      </c>
      <c r="AF42" s="12">
        <f>MAX(AF13:AF39)</f>
        <v>8</v>
      </c>
      <c r="AG42" s="12">
        <f>MAX(AG13:AG39)</f>
        <v>10</v>
      </c>
      <c r="AH42" s="12">
        <f>MAX(AH13:AH39)</f>
        <v>8</v>
      </c>
    </row>
    <row r="43" spans="1:34" ht="17.100000000000001" customHeight="1" x14ac:dyDescent="0.25">
      <c r="A43" s="12" t="s">
        <v>14</v>
      </c>
      <c r="B43" s="34"/>
      <c r="C43" s="123">
        <f t="shared" ref="C43:E44" si="8">Z43</f>
        <v>3.9405301391789633</v>
      </c>
      <c r="D43" s="123">
        <f t="shared" si="8"/>
        <v>3.0459444804161775</v>
      </c>
      <c r="E43" s="123">
        <f t="shared" si="8"/>
        <v>1.9860625479688305</v>
      </c>
      <c r="F43" s="71">
        <v>4.358898943540674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25"/>
      <c r="W43" s="26"/>
      <c r="X43" s="26"/>
      <c r="Z43" s="13">
        <f>STDEV(Z13:Z39)</f>
        <v>3.9405301391789633</v>
      </c>
      <c r="AA43" s="13">
        <f>STDEV(AA13:AA39)</f>
        <v>3.0459444804161775</v>
      </c>
      <c r="AB43" s="13">
        <f>STDEV(AB13:AB39)</f>
        <v>1.9860625479688305</v>
      </c>
      <c r="AC43" s="13">
        <f>STDEV(AC13:AC39)</f>
        <v>4.358898943540674</v>
      </c>
      <c r="AD43" s="19"/>
      <c r="AE43" s="13">
        <f>STDEV(AE13:AE39)</f>
        <v>2.0736441353327719</v>
      </c>
      <c r="AF43" s="13">
        <f>STDEV(AF13:AF39)</f>
        <v>2.7018512172212592</v>
      </c>
      <c r="AG43" s="13">
        <f>STDEV(AG13:AG39)</f>
        <v>3.5637059362410923</v>
      </c>
      <c r="AH43" s="13">
        <f>STDEV(AH13:AH39)</f>
        <v>3</v>
      </c>
    </row>
    <row r="44" spans="1:34" ht="17.100000000000001" customHeight="1" x14ac:dyDescent="0.25">
      <c r="A44" s="12" t="s">
        <v>15</v>
      </c>
      <c r="B44" s="34"/>
      <c r="C44" s="123">
        <f t="shared" si="8"/>
        <v>78.81060278357927</v>
      </c>
      <c r="D44" s="123">
        <f t="shared" si="8"/>
        <v>76.148612010404435</v>
      </c>
      <c r="E44" s="123">
        <f t="shared" si="8"/>
        <v>39.721250959376611</v>
      </c>
      <c r="F44" s="71">
        <v>87.177978870813476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25"/>
      <c r="W44" s="26"/>
      <c r="X44" s="26"/>
      <c r="Z44" s="13">
        <f t="shared" ref="Z44:AC44" si="9">IF(Z40=0, "NA", Z43*100/Z40)</f>
        <v>78.81060278357927</v>
      </c>
      <c r="AA44" s="13">
        <f t="shared" si="9"/>
        <v>76.148612010404435</v>
      </c>
      <c r="AB44" s="13">
        <f t="shared" si="9"/>
        <v>39.721250959376611</v>
      </c>
      <c r="AC44" s="13">
        <f t="shared" si="9"/>
        <v>87.177978870813476</v>
      </c>
      <c r="AD44" s="19"/>
      <c r="AE44" s="13">
        <f t="shared" ref="AE44:AH44" si="10">IF(AE40=0, "NA", AE43*100/AE40)</f>
        <v>103.6822067666386</v>
      </c>
      <c r="AF44" s="13">
        <f t="shared" si="10"/>
        <v>67.546280430531482</v>
      </c>
      <c r="AG44" s="13">
        <f t="shared" si="10"/>
        <v>71.274118724821847</v>
      </c>
      <c r="AH44" s="13">
        <f t="shared" si="10"/>
        <v>100</v>
      </c>
    </row>
    <row r="45" spans="1:34" ht="17.100000000000001" customHeight="1" x14ac:dyDescent="0.25">
      <c r="A45" s="196" t="s">
        <v>229</v>
      </c>
      <c r="B45" s="196"/>
      <c r="C45" s="196"/>
      <c r="D45" s="37"/>
      <c r="E45" s="3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5"/>
      <c r="W45" s="26"/>
      <c r="X45" s="26"/>
      <c r="Z45" s="19"/>
      <c r="AA45" s="19"/>
      <c r="AB45" s="19"/>
      <c r="AC45" s="19"/>
      <c r="AD45" s="19"/>
    </row>
    <row r="46" spans="1:34" ht="17.100000000000001" customHeight="1" x14ac:dyDescent="0.25">
      <c r="A46" s="197" t="s">
        <v>230</v>
      </c>
      <c r="B46" s="197"/>
      <c r="C46" s="197"/>
      <c r="D46" s="38"/>
      <c r="E46" s="3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25"/>
      <c r="W46" s="26"/>
      <c r="X46" s="26"/>
      <c r="Z46" s="19"/>
      <c r="AA46" s="19"/>
      <c r="AB46" s="19"/>
      <c r="AC46" s="19"/>
      <c r="AD46" s="19"/>
    </row>
    <row r="47" spans="1:34" ht="17.100000000000001" customHeight="1" x14ac:dyDescent="0.25">
      <c r="A47" s="12" t="s">
        <v>11</v>
      </c>
      <c r="B47" s="34"/>
      <c r="C47" s="126">
        <f t="shared" ref="C47" si="11">IF(AE40=0, "&lt; 1", AE40)</f>
        <v>2</v>
      </c>
      <c r="D47" s="126">
        <f t="shared" ref="D47:E49" si="12">IF(AF40=0, "&lt; 1", AF40)</f>
        <v>4</v>
      </c>
      <c r="E47" s="126">
        <f t="shared" si="12"/>
        <v>5</v>
      </c>
      <c r="F47" s="127" t="e">
        <f xml:space="preserve"> IF(#REF!=0, "&lt; 1",#REF!)</f>
        <v>#REF!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5"/>
      <c r="W47" s="26"/>
      <c r="X47" s="26"/>
      <c r="Z47" s="19"/>
      <c r="AA47" s="19"/>
      <c r="AB47" s="19"/>
      <c r="AC47" s="19"/>
      <c r="AD47" s="19"/>
    </row>
    <row r="48" spans="1:34" ht="17.100000000000001" customHeight="1" x14ac:dyDescent="0.25">
      <c r="A48" s="12" t="s">
        <v>12</v>
      </c>
      <c r="B48" s="34"/>
      <c r="C48" s="130" t="str">
        <f t="shared" ref="C48:C49" si="13">IF(AE41=0, "&lt; 1", AE41)</f>
        <v>&lt; 1</v>
      </c>
      <c r="D48" s="130">
        <f t="shared" si="12"/>
        <v>1</v>
      </c>
      <c r="E48" s="130">
        <f t="shared" si="12"/>
        <v>1</v>
      </c>
      <c r="F48" s="131" t="e">
        <f xml:space="preserve"> IF(#REF!=0, "&lt; 1",#REF!)</f>
        <v>#REF!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5"/>
      <c r="W48" s="26"/>
      <c r="X48" s="26"/>
      <c r="Z48" s="19"/>
      <c r="AA48" s="19"/>
      <c r="AB48" s="19"/>
      <c r="AC48" s="19"/>
    </row>
    <row r="49" spans="1:29" ht="17.100000000000001" customHeight="1" x14ac:dyDescent="0.25">
      <c r="A49" s="12" t="s">
        <v>13</v>
      </c>
      <c r="B49" s="34"/>
      <c r="C49" s="121">
        <f t="shared" si="13"/>
        <v>5</v>
      </c>
      <c r="D49" s="121">
        <f t="shared" si="12"/>
        <v>8</v>
      </c>
      <c r="E49" s="121">
        <f t="shared" si="12"/>
        <v>10</v>
      </c>
      <c r="F49" s="122" t="e">
        <f xml:space="preserve"> IF(#REF!=0, "&lt; 1",#REF!)</f>
        <v>#REF!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25"/>
      <c r="W49" s="26"/>
      <c r="X49" s="26"/>
      <c r="Z49" s="19"/>
      <c r="AA49" s="19"/>
      <c r="AB49" s="19"/>
      <c r="AC49" s="19"/>
    </row>
    <row r="50" spans="1:29" ht="17.100000000000001" customHeight="1" x14ac:dyDescent="0.25">
      <c r="A50" s="12" t="s">
        <v>14</v>
      </c>
      <c r="B50" s="34"/>
      <c r="C50" s="123">
        <f t="shared" ref="C50:C51" si="14">AE43</f>
        <v>2.0736441353327719</v>
      </c>
      <c r="D50" s="123">
        <f>AF43</f>
        <v>2.7018512172212592</v>
      </c>
      <c r="E50" s="123">
        <f>AG43</f>
        <v>3.5637059362410923</v>
      </c>
      <c r="F50" s="122" t="e">
        <f>#REF!</f>
        <v>#REF!</v>
      </c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25"/>
      <c r="W50" s="26"/>
      <c r="X50" s="26"/>
      <c r="Z50" s="19"/>
      <c r="AA50" s="19"/>
      <c r="AB50" s="19"/>
      <c r="AC50" s="19"/>
    </row>
    <row r="51" spans="1:29" ht="17.100000000000001" customHeight="1" x14ac:dyDescent="0.25">
      <c r="A51" s="12" t="s">
        <v>15</v>
      </c>
      <c r="B51" s="34"/>
      <c r="C51" s="123">
        <f t="shared" si="14"/>
        <v>103.6822067666386</v>
      </c>
      <c r="D51" s="123">
        <f>AF44</f>
        <v>67.546280430531482</v>
      </c>
      <c r="E51" s="123">
        <f>AG44</f>
        <v>71.274118724821847</v>
      </c>
      <c r="F51" s="124" t="e">
        <f>#REF!</f>
        <v>#REF!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27"/>
      <c r="W51" s="26"/>
      <c r="X51" s="26"/>
      <c r="Z51" s="19"/>
      <c r="AA51" s="19"/>
      <c r="AB51" s="19"/>
      <c r="AC51" s="19"/>
    </row>
    <row r="52" spans="1:29" ht="15.9" customHeight="1" x14ac:dyDescent="0.25"/>
    <row r="53" spans="1:29" ht="15.9" customHeight="1" x14ac:dyDescent="0.25">
      <c r="A53" s="15"/>
    </row>
    <row r="54" spans="1:29" ht="15.9" customHeight="1" x14ac:dyDescent="0.25"/>
    <row r="55" spans="1:29" ht="15.9" customHeight="1" x14ac:dyDescent="0.25"/>
    <row r="56" spans="1:29" ht="15.9" customHeight="1" x14ac:dyDescent="0.25"/>
    <row r="57" spans="1:29" ht="15.9" customHeight="1" x14ac:dyDescent="0.25"/>
    <row r="58" spans="1:29" ht="15.9" customHeight="1" x14ac:dyDescent="0.25"/>
    <row r="59" spans="1:29" ht="15.9" customHeight="1" x14ac:dyDescent="0.25">
      <c r="V59" s="151"/>
      <c r="W59" s="151"/>
      <c r="X59" s="151"/>
    </row>
    <row r="60" spans="1:29" ht="15.9" customHeight="1" x14ac:dyDescent="0.25">
      <c r="V60" s="151"/>
      <c r="W60" s="151"/>
      <c r="X60" s="151"/>
    </row>
    <row r="61" spans="1:29" ht="15.9" customHeight="1" x14ac:dyDescent="0.25"/>
    <row r="62" spans="1:29" ht="15.9" customHeight="1" x14ac:dyDescent="0.25"/>
    <row r="63" spans="1:29" ht="15.9" customHeight="1" x14ac:dyDescent="0.25"/>
    <row r="64" spans="1:29" ht="15.9" customHeight="1" x14ac:dyDescent="0.25"/>
    <row r="65" spans="1:24" ht="15.9" customHeight="1" x14ac:dyDescent="0.25"/>
    <row r="66" spans="1:24" ht="15.9" customHeight="1" x14ac:dyDescent="0.25">
      <c r="V66" s="136"/>
      <c r="W66" s="136"/>
      <c r="X66" s="136"/>
    </row>
    <row r="67" spans="1:24" ht="15.9" customHeight="1" x14ac:dyDescent="0.25">
      <c r="V67" s="136"/>
      <c r="W67" s="136"/>
      <c r="X67" s="136"/>
    </row>
    <row r="68" spans="1:24" ht="15.9" customHeight="1" x14ac:dyDescent="0.25">
      <c r="A68" s="14"/>
      <c r="B68" s="14"/>
      <c r="C68" s="14"/>
      <c r="D68" s="14"/>
      <c r="E68" s="14"/>
      <c r="F68" s="14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</row>
    <row r="69" spans="1:24" ht="15.9" customHeight="1" x14ac:dyDescent="0.25">
      <c r="A69" s="14"/>
      <c r="B69" s="14"/>
      <c r="C69" s="14"/>
      <c r="D69" s="14"/>
      <c r="E69" s="14"/>
      <c r="F69" s="14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</row>
    <row r="70" spans="1:24" ht="15.9" customHeight="1" x14ac:dyDescent="0.25">
      <c r="B70" s="14"/>
      <c r="C70" s="14"/>
      <c r="D70" s="14"/>
      <c r="E70" s="14"/>
      <c r="F70" s="14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</row>
    <row r="71" spans="1:24" ht="14.25" customHeight="1" x14ac:dyDescent="0.25">
      <c r="A71" s="198" t="s">
        <v>256</v>
      </c>
      <c r="B71" s="198"/>
      <c r="C71" s="198"/>
      <c r="D71" s="198"/>
      <c r="E71" s="198"/>
      <c r="F71" s="198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</row>
    <row r="72" spans="1:24" ht="28.5" customHeight="1" x14ac:dyDescent="0.25">
      <c r="A72" s="199" t="s">
        <v>257</v>
      </c>
      <c r="B72" s="198"/>
      <c r="C72" s="198"/>
      <c r="D72" s="198"/>
      <c r="E72" s="198"/>
      <c r="F72" s="198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</row>
    <row r="73" spans="1:24" ht="15.9" customHeight="1" x14ac:dyDescent="0.25">
      <c r="A73" s="14"/>
      <c r="B73" s="14"/>
      <c r="C73" s="14"/>
      <c r="D73" s="14"/>
      <c r="E73" s="14"/>
      <c r="F73" s="14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</row>
    <row r="74" spans="1:24" s="28" customFormat="1" ht="15.9" customHeight="1" x14ac:dyDescent="0.25">
      <c r="A74" s="200" t="s">
        <v>18</v>
      </c>
      <c r="B74" s="200"/>
      <c r="C74" s="200"/>
      <c r="D74" s="39"/>
      <c r="E74" s="39"/>
      <c r="V74" s="20"/>
      <c r="W74" s="20"/>
      <c r="X74" s="20"/>
    </row>
    <row r="75" spans="1:24" s="28" customFormat="1" ht="27.75" customHeight="1" x14ac:dyDescent="0.25">
      <c r="A75" s="200" t="s">
        <v>108</v>
      </c>
      <c r="B75" s="200"/>
      <c r="C75" s="200"/>
      <c r="D75" s="200"/>
      <c r="E75" s="200"/>
      <c r="F75" s="200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20"/>
      <c r="W75" s="20"/>
      <c r="X75" s="20"/>
    </row>
    <row r="76" spans="1:24" s="28" customFormat="1" ht="32.25" customHeight="1" x14ac:dyDescent="0.25">
      <c r="A76" s="194" t="s">
        <v>144</v>
      </c>
      <c r="B76" s="194"/>
      <c r="C76" s="194"/>
      <c r="D76" s="194"/>
      <c r="E76" s="194"/>
      <c r="F76" s="194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20"/>
      <c r="W76" s="20"/>
      <c r="X76" s="20"/>
    </row>
    <row r="77" spans="1:24" s="28" customFormat="1" ht="15.9" customHeight="1" x14ac:dyDescent="0.25">
      <c r="V77" s="20"/>
      <c r="W77" s="20"/>
      <c r="X77" s="20"/>
    </row>
    <row r="78" spans="1:24" s="28" customFormat="1" ht="25.5" customHeight="1" x14ac:dyDescent="0.25">
      <c r="B78" s="195" t="s">
        <v>2</v>
      </c>
      <c r="C78" s="195"/>
      <c r="D78" s="20"/>
      <c r="E78" s="20"/>
      <c r="F78" s="112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20"/>
      <c r="W78" s="20"/>
      <c r="X78" s="20"/>
    </row>
    <row r="79" spans="1:24" s="28" customFormat="1" ht="38.1" customHeight="1" x14ac:dyDescent="0.25">
      <c r="B79" s="195"/>
      <c r="C79" s="195"/>
      <c r="D79" s="20"/>
      <c r="E79" s="20"/>
      <c r="F79" s="112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20"/>
      <c r="W79" s="20"/>
      <c r="X79" s="20"/>
    </row>
    <row r="80" spans="1:24" x14ac:dyDescent="0.25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2:21" x14ac:dyDescent="0.25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</sheetData>
  <sheetProtection formatCells="0" formatRows="0" insertRows="0" insertHyperlinks="0" deleteRows="0" sort="0" autoFilter="0" pivotTables="0"/>
  <mergeCells count="18">
    <mergeCell ref="A9:C9"/>
    <mergeCell ref="A8:C8"/>
    <mergeCell ref="A1:F1"/>
    <mergeCell ref="A2:F2"/>
    <mergeCell ref="D4:F4"/>
    <mergeCell ref="A4:C4"/>
    <mergeCell ref="A5:C5"/>
    <mergeCell ref="A6:C6"/>
    <mergeCell ref="A7:C7"/>
    <mergeCell ref="A45:C45"/>
    <mergeCell ref="B79:C79"/>
    <mergeCell ref="A72:F72"/>
    <mergeCell ref="A46:C46"/>
    <mergeCell ref="A74:C74"/>
    <mergeCell ref="A75:F75"/>
    <mergeCell ref="A76:F76"/>
    <mergeCell ref="B78:C78"/>
    <mergeCell ref="A71:F71"/>
  </mergeCells>
  <conditionalFormatting sqref="Z27:AC30 Z13:AC25">
    <cfRule type="top10" dxfId="3" priority="4" percent="1" rank="10"/>
  </conditionalFormatting>
  <conditionalFormatting sqref="AE27:AH30 AE13:AH25">
    <cfRule type="top10" dxfId="2" priority="3" percent="1" rank="10"/>
  </conditionalFormatting>
  <conditionalFormatting sqref="Z26:AC26">
    <cfRule type="top10" dxfId="1" priority="2" percent="1" rank="10"/>
  </conditionalFormatting>
  <conditionalFormatting sqref="AE26:AH26">
    <cfRule type="top10" dxfId="0" priority="1" percent="1" rank="10"/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39" zoomScaleNormal="100" zoomScaleSheetLayoutView="100" workbookViewId="0">
      <selection activeCell="C38" sqref="C38:C3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10.6640625" style="11" customWidth="1"/>
    <col min="11" max="11" width="4.44140625" style="11" customWidth="1"/>
    <col min="12" max="12" width="9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31</v>
      </c>
      <c r="D6" s="40" t="s">
        <v>8</v>
      </c>
      <c r="E6" s="6">
        <v>21145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155</v>
      </c>
      <c r="D11" s="11" t="s">
        <v>318</v>
      </c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155</v>
      </c>
      <c r="K12" s="42"/>
      <c r="L12" s="1" t="s">
        <v>155</v>
      </c>
    </row>
    <row r="13" spans="1:12" ht="17.100000000000001" customHeight="1" thickBot="1" x14ac:dyDescent="0.3">
      <c r="A13" s="76">
        <v>1</v>
      </c>
      <c r="B13" s="73">
        <v>43104</v>
      </c>
      <c r="C13" s="160">
        <v>1</v>
      </c>
      <c r="D13" s="11">
        <v>100</v>
      </c>
      <c r="F13" s="78"/>
      <c r="G13" s="79">
        <f t="shared" ref="G13:G20" si="0">$C$9</f>
        <v>20</v>
      </c>
      <c r="H13" s="79">
        <f t="shared" ref="H13:H20" si="1">$E$9</f>
        <v>50</v>
      </c>
      <c r="J13" s="77"/>
      <c r="L13" s="77"/>
    </row>
    <row r="14" spans="1:12" ht="17.100000000000001" customHeight="1" thickBot="1" x14ac:dyDescent="0.3">
      <c r="A14" s="76">
        <v>2</v>
      </c>
      <c r="B14" s="73">
        <v>43133</v>
      </c>
      <c r="C14" s="160">
        <v>0</v>
      </c>
      <c r="D14" s="11">
        <v>100</v>
      </c>
      <c r="F14" s="78"/>
      <c r="G14" s="79">
        <f t="shared" si="0"/>
        <v>20</v>
      </c>
      <c r="H14" s="79">
        <f t="shared" si="1"/>
        <v>50</v>
      </c>
      <c r="J14" s="77"/>
      <c r="L14" s="77"/>
    </row>
    <row r="15" spans="1:12" ht="17.100000000000001" customHeight="1" thickBot="1" x14ac:dyDescent="0.3">
      <c r="A15" s="76">
        <v>3</v>
      </c>
      <c r="B15" s="73">
        <v>43174</v>
      </c>
      <c r="C15" s="160">
        <v>4</v>
      </c>
      <c r="D15" s="11">
        <v>100</v>
      </c>
      <c r="F15" s="78"/>
      <c r="G15" s="79">
        <f t="shared" si="0"/>
        <v>20</v>
      </c>
      <c r="H15" s="79">
        <f t="shared" si="1"/>
        <v>50</v>
      </c>
      <c r="J15" s="77"/>
      <c r="L15" s="77"/>
    </row>
    <row r="16" spans="1:12" ht="17.100000000000001" customHeight="1" thickBot="1" x14ac:dyDescent="0.3">
      <c r="A16" s="76">
        <v>4</v>
      </c>
      <c r="B16" s="73">
        <v>43201</v>
      </c>
      <c r="C16" s="160">
        <v>0</v>
      </c>
      <c r="D16" s="11">
        <v>100</v>
      </c>
      <c r="F16" s="78"/>
      <c r="G16" s="79">
        <f t="shared" si="0"/>
        <v>20</v>
      </c>
      <c r="H16" s="79">
        <f t="shared" si="1"/>
        <v>50</v>
      </c>
      <c r="J16" s="77"/>
      <c r="L16" s="77"/>
    </row>
    <row r="17" spans="1:12" ht="17.100000000000001" customHeight="1" thickBot="1" x14ac:dyDescent="0.3">
      <c r="A17" s="76">
        <v>5</v>
      </c>
      <c r="B17" s="73">
        <v>43231</v>
      </c>
      <c r="C17" s="160">
        <v>0</v>
      </c>
      <c r="D17" s="11">
        <v>100</v>
      </c>
      <c r="F17" s="78"/>
      <c r="G17" s="79">
        <f t="shared" si="0"/>
        <v>20</v>
      </c>
      <c r="H17" s="79">
        <f t="shared" si="1"/>
        <v>50</v>
      </c>
      <c r="J17" s="77"/>
      <c r="L17" s="77"/>
    </row>
    <row r="18" spans="1:12" ht="17.100000000000001" customHeight="1" thickBot="1" x14ac:dyDescent="0.3">
      <c r="A18" s="76">
        <v>6</v>
      </c>
      <c r="B18" s="73">
        <v>43259</v>
      </c>
      <c r="C18" s="160">
        <v>1</v>
      </c>
      <c r="D18" s="11">
        <v>100</v>
      </c>
      <c r="F18" s="78"/>
      <c r="G18" s="79">
        <f t="shared" si="0"/>
        <v>20</v>
      </c>
      <c r="H18" s="79">
        <f t="shared" si="1"/>
        <v>50</v>
      </c>
      <c r="J18" s="77"/>
      <c r="L18" s="77"/>
    </row>
    <row r="19" spans="1:12" ht="17.100000000000001" customHeight="1" thickBot="1" x14ac:dyDescent="0.3">
      <c r="A19" s="76">
        <v>7</v>
      </c>
      <c r="B19" s="73">
        <v>43288</v>
      </c>
      <c r="C19" s="160">
        <v>0</v>
      </c>
      <c r="D19" s="11">
        <v>100</v>
      </c>
      <c r="F19" s="78"/>
      <c r="G19" s="79">
        <f t="shared" si="0"/>
        <v>20</v>
      </c>
      <c r="H19" s="79">
        <f t="shared" si="1"/>
        <v>50</v>
      </c>
      <c r="J19" s="77"/>
      <c r="L19" s="77"/>
    </row>
    <row r="20" spans="1:12" ht="17.100000000000001" customHeight="1" thickBot="1" x14ac:dyDescent="0.3">
      <c r="A20" s="76">
        <v>8</v>
      </c>
      <c r="B20" s="73">
        <v>43315</v>
      </c>
      <c r="C20" s="160">
        <v>0</v>
      </c>
      <c r="D20" s="11">
        <v>100</v>
      </c>
      <c r="F20" s="78"/>
      <c r="G20" s="79">
        <f t="shared" si="0"/>
        <v>20</v>
      </c>
      <c r="H20" s="79">
        <f t="shared" si="1"/>
        <v>50</v>
      </c>
      <c r="J20" s="77"/>
      <c r="L20" s="77"/>
    </row>
    <row r="21" spans="1:12" ht="17.100000000000001" customHeight="1" thickBot="1" x14ac:dyDescent="0.3">
      <c r="A21" s="142">
        <v>1</v>
      </c>
      <c r="B21" s="73">
        <v>43355</v>
      </c>
      <c r="C21" s="160">
        <v>0</v>
      </c>
      <c r="F21" s="78"/>
      <c r="G21" s="79">
        <f t="shared" ref="G21:G25" si="2">$C$9</f>
        <v>20</v>
      </c>
      <c r="H21" s="79">
        <f t="shared" ref="H21:H25" si="3">$E$9</f>
        <v>50</v>
      </c>
      <c r="J21" s="77"/>
      <c r="L21" s="77"/>
    </row>
    <row r="22" spans="1:12" ht="17.100000000000001" customHeight="1" thickBot="1" x14ac:dyDescent="0.3">
      <c r="A22" s="76">
        <v>2</v>
      </c>
      <c r="B22" s="73">
        <v>43383</v>
      </c>
      <c r="C22" s="160">
        <v>0</v>
      </c>
      <c r="F22" s="78"/>
      <c r="G22" s="79">
        <f t="shared" si="2"/>
        <v>20</v>
      </c>
      <c r="H22" s="79">
        <f t="shared" si="3"/>
        <v>50</v>
      </c>
      <c r="J22" s="77"/>
      <c r="L22" s="77"/>
    </row>
    <row r="23" spans="1:12" ht="17.100000000000001" customHeight="1" thickBot="1" x14ac:dyDescent="0.3">
      <c r="A23" s="76">
        <v>3</v>
      </c>
      <c r="B23" s="73">
        <v>43412</v>
      </c>
      <c r="C23" s="160">
        <v>3</v>
      </c>
      <c r="F23" s="78"/>
      <c r="G23" s="79">
        <f t="shared" si="2"/>
        <v>20</v>
      </c>
      <c r="H23" s="79">
        <f t="shared" si="3"/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0">
        <v>43438</v>
      </c>
      <c r="C24" s="181">
        <v>0</v>
      </c>
      <c r="E24" s="176">
        <v>120</v>
      </c>
      <c r="F24" s="177"/>
      <c r="G24" s="178">
        <f t="shared" si="2"/>
        <v>20</v>
      </c>
      <c r="H24" s="178">
        <f t="shared" si="3"/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43467</v>
      </c>
      <c r="C25" s="186">
        <v>0</v>
      </c>
      <c r="F25" s="78"/>
      <c r="G25" s="79">
        <f t="shared" si="2"/>
        <v>20</v>
      </c>
      <c r="H25" s="79">
        <f t="shared" si="3"/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43509</v>
      </c>
      <c r="C26" s="186">
        <v>1</v>
      </c>
      <c r="F26" s="78"/>
      <c r="G26" s="79">
        <f>$C$9</f>
        <v>20</v>
      </c>
      <c r="H26" s="79">
        <f>$E$9</f>
        <v>50</v>
      </c>
      <c r="J26" s="77">
        <v>0</v>
      </c>
      <c r="L26" s="77">
        <v>2</v>
      </c>
    </row>
    <row r="27" spans="1:12" ht="17.100000000000001" customHeight="1" thickBot="1" x14ac:dyDescent="0.3">
      <c r="A27" s="12">
        <f>'LAF 1 (21147)'!A27</f>
        <v>2</v>
      </c>
      <c r="B27" s="184">
        <v>43537</v>
      </c>
      <c r="C27" s="160">
        <v>0</v>
      </c>
      <c r="F27" s="25"/>
      <c r="G27" s="26">
        <f>$C$9</f>
        <v>20</v>
      </c>
      <c r="H27" s="26">
        <f>$E$9</f>
        <v>50</v>
      </c>
      <c r="J27" s="77">
        <v>0</v>
      </c>
      <c r="L27" s="19">
        <v>2</v>
      </c>
    </row>
    <row r="28" spans="1:12" ht="15.75" customHeight="1" x14ac:dyDescent="0.25">
      <c r="A28" s="12">
        <f>'LAF 1 (21147)'!A28</f>
        <v>3</v>
      </c>
      <c r="B28" s="184">
        <v>43565</v>
      </c>
      <c r="C28" s="186">
        <v>0</v>
      </c>
      <c r="F28" s="25"/>
      <c r="G28" s="26">
        <f>$C$9</f>
        <v>20</v>
      </c>
      <c r="H28" s="26">
        <f>$E$9</f>
        <v>50</v>
      </c>
      <c r="J28" s="19">
        <v>0</v>
      </c>
      <c r="L28" s="19">
        <v>2</v>
      </c>
    </row>
    <row r="29" spans="1:12" ht="15.75" customHeight="1" x14ac:dyDescent="0.25">
      <c r="A29" s="12">
        <f>'LAF 1 (21147)'!A29</f>
        <v>4</v>
      </c>
      <c r="B29" s="184">
        <v>43594</v>
      </c>
      <c r="C29" s="186">
        <v>4</v>
      </c>
      <c r="F29" s="25"/>
      <c r="G29" s="26">
        <f t="shared" ref="G29:G36" si="4">$C$9</f>
        <v>20</v>
      </c>
      <c r="H29" s="26">
        <f t="shared" ref="H29:H36" si="5">$E$9</f>
        <v>50</v>
      </c>
      <c r="J29" s="19">
        <v>0</v>
      </c>
      <c r="L29" s="19">
        <v>0</v>
      </c>
    </row>
    <row r="30" spans="1:12" ht="15.75" customHeight="1" x14ac:dyDescent="0.25">
      <c r="A30" s="12">
        <f>'LAF 1 (21147)'!A30</f>
        <v>5</v>
      </c>
      <c r="B30" s="184">
        <v>43622</v>
      </c>
      <c r="C30" s="186">
        <v>2</v>
      </c>
      <c r="F30" s="25"/>
      <c r="G30" s="26">
        <f t="shared" si="4"/>
        <v>20</v>
      </c>
      <c r="H30" s="26">
        <f t="shared" si="5"/>
        <v>50</v>
      </c>
      <c r="J30" s="19">
        <v>0</v>
      </c>
      <c r="L30" s="19">
        <v>0</v>
      </c>
    </row>
    <row r="31" spans="1:12" ht="15.75" customHeight="1" x14ac:dyDescent="0.25">
      <c r="A31" s="12" t="e">
        <f>'LAF 1 (21147)'!#REF!</f>
        <v>#REF!</v>
      </c>
      <c r="B31" s="184">
        <v>43650</v>
      </c>
      <c r="C31" s="186">
        <v>1</v>
      </c>
      <c r="F31" s="25"/>
      <c r="G31" s="26">
        <f t="shared" si="4"/>
        <v>20</v>
      </c>
      <c r="H31" s="26">
        <f t="shared" si="5"/>
        <v>50</v>
      </c>
      <c r="J31" s="77">
        <v>0</v>
      </c>
      <c r="L31" s="19"/>
    </row>
    <row r="32" spans="1:12" ht="15.75" customHeight="1" x14ac:dyDescent="0.25">
      <c r="A32" s="12">
        <f>'LAF 1 (21147)'!A31</f>
        <v>7</v>
      </c>
      <c r="B32" s="184">
        <v>43678</v>
      </c>
      <c r="C32" s="186">
        <v>0</v>
      </c>
      <c r="F32" s="25"/>
      <c r="G32" s="26">
        <f t="shared" si="4"/>
        <v>20</v>
      </c>
      <c r="H32" s="26">
        <f t="shared" si="5"/>
        <v>50</v>
      </c>
      <c r="J32" s="19">
        <v>0</v>
      </c>
      <c r="L32" s="19"/>
    </row>
    <row r="33" spans="1:12" ht="15.75" customHeight="1" x14ac:dyDescent="0.25">
      <c r="A33" s="76"/>
      <c r="B33" s="187">
        <v>43720</v>
      </c>
      <c r="C33" s="188">
        <v>1</v>
      </c>
      <c r="F33" s="78"/>
      <c r="G33" s="79">
        <f t="shared" si="4"/>
        <v>20</v>
      </c>
      <c r="H33" s="79">
        <f t="shared" si="5"/>
        <v>50</v>
      </c>
      <c r="J33" s="77">
        <v>0</v>
      </c>
      <c r="L33" s="77"/>
    </row>
    <row r="34" spans="1:12" ht="15.75" customHeight="1" x14ac:dyDescent="0.25">
      <c r="A34" s="76"/>
      <c r="B34" s="187">
        <v>43748</v>
      </c>
      <c r="C34" s="188">
        <v>2</v>
      </c>
      <c r="F34" s="78"/>
      <c r="G34" s="79">
        <f t="shared" si="4"/>
        <v>20</v>
      </c>
      <c r="H34" s="79">
        <f t="shared" si="5"/>
        <v>50</v>
      </c>
      <c r="J34" s="77">
        <v>0</v>
      </c>
      <c r="L34" s="77"/>
    </row>
    <row r="35" spans="1:12" ht="15.75" customHeight="1" x14ac:dyDescent="0.25">
      <c r="A35" s="76"/>
      <c r="B35" s="187">
        <v>43776</v>
      </c>
      <c r="C35" s="188">
        <v>0</v>
      </c>
      <c r="F35" s="78"/>
      <c r="G35" s="79">
        <f t="shared" si="4"/>
        <v>20</v>
      </c>
      <c r="H35" s="79">
        <f t="shared" si="5"/>
        <v>50</v>
      </c>
      <c r="J35" s="77">
        <v>0</v>
      </c>
      <c r="L35" s="77"/>
    </row>
    <row r="36" spans="1:12" ht="15.75" customHeight="1" x14ac:dyDescent="0.25">
      <c r="A36" s="76"/>
      <c r="B36" s="187">
        <v>43803</v>
      </c>
      <c r="C36" s="188">
        <v>1</v>
      </c>
      <c r="F36" s="78"/>
      <c r="G36" s="79">
        <f t="shared" si="4"/>
        <v>20</v>
      </c>
      <c r="H36" s="79">
        <f t="shared" si="5"/>
        <v>50</v>
      </c>
      <c r="J36" s="77">
        <v>0</v>
      </c>
      <c r="L36" s="77"/>
    </row>
    <row r="37" spans="1:12" ht="17.100000000000001" customHeight="1" x14ac:dyDescent="0.25">
      <c r="A37" s="12" t="s">
        <v>11</v>
      </c>
      <c r="B37" s="33"/>
      <c r="C37" s="32" t="str">
        <f t="shared" ref="C37" si="6">IF(J37=0, "&lt; 1", J37)</f>
        <v>&lt; 1</v>
      </c>
      <c r="F37" s="27"/>
      <c r="G37" s="26"/>
      <c r="H37" s="26"/>
      <c r="J37" s="12">
        <f>ROUNDUP(AVERAGE(J13:J36), 0)</f>
        <v>0</v>
      </c>
      <c r="K37" s="19"/>
      <c r="L37" s="12">
        <f>ROUNDUP(AVERAGE(L13:L36), 0)</f>
        <v>2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0</v>
      </c>
    </row>
    <row r="39" spans="1:12" ht="17.100000000000001" customHeight="1" x14ac:dyDescent="0.25">
      <c r="A39" s="12" t="s">
        <v>13</v>
      </c>
      <c r="B39" s="34"/>
      <c r="C39" s="80">
        <f>MAX(C25:C36)</f>
        <v>4</v>
      </c>
      <c r="F39" s="25"/>
      <c r="G39" s="26"/>
      <c r="H39" s="26"/>
      <c r="J39" s="12">
        <f>MAX(J13:J36)</f>
        <v>0</v>
      </c>
      <c r="K39" s="19"/>
      <c r="L39" s="12">
        <f>MAX(L13:L36)</f>
        <v>2</v>
      </c>
    </row>
    <row r="40" spans="1:12" ht="17.100000000000001" customHeight="1" x14ac:dyDescent="0.25">
      <c r="A40" s="12" t="s">
        <v>14</v>
      </c>
      <c r="B40" s="34"/>
      <c r="C40" s="35">
        <f>J40</f>
        <v>0</v>
      </c>
      <c r="F40" s="25"/>
      <c r="G40" s="26"/>
      <c r="H40" s="26"/>
      <c r="J40" s="13">
        <f>STDEV(J13:J36)</f>
        <v>0</v>
      </c>
      <c r="K40" s="19"/>
      <c r="L40" s="13">
        <f>STDEV(L13:L36)</f>
        <v>1.0954451150103321</v>
      </c>
    </row>
    <row r="41" spans="1:12" ht="17.100000000000001" customHeight="1" x14ac:dyDescent="0.25">
      <c r="A41" s="12" t="s">
        <v>15</v>
      </c>
      <c r="B41" s="34"/>
      <c r="C41" s="35" t="str">
        <f>J41</f>
        <v>NA</v>
      </c>
      <c r="F41" s="25"/>
      <c r="G41" s="26"/>
      <c r="H41" s="26"/>
      <c r="J41" s="13" t="str">
        <f>IF(J37=0, "NA", J40*100/J37)</f>
        <v>NA</v>
      </c>
      <c r="K41" s="19"/>
      <c r="L41" s="13">
        <f>IF(L37=0, "NA", L40*100/L37)</f>
        <v>54.772255750516607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2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4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1.0954451150103321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54.772255750516607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236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237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83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382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D71:E71"/>
    <mergeCell ref="A7:B7"/>
    <mergeCell ref="A8:B8"/>
    <mergeCell ref="A9:B9"/>
    <mergeCell ref="A42:C42"/>
    <mergeCell ref="A43:C43"/>
    <mergeCell ref="A64:E64"/>
    <mergeCell ref="A65:E65"/>
    <mergeCell ref="A67:C67"/>
    <mergeCell ref="A68:E68"/>
    <mergeCell ref="A69:E69"/>
    <mergeCell ref="B71:C71"/>
    <mergeCell ref="A6:B6"/>
    <mergeCell ref="A1:E1"/>
    <mergeCell ref="A2:E2"/>
    <mergeCell ref="A4:B4"/>
    <mergeCell ref="C4:E4"/>
    <mergeCell ref="A5:B5"/>
  </mergeCells>
  <conditionalFormatting sqref="C25">
    <cfRule type="expression" dxfId="343" priority="93">
      <formula>C25&lt;=$H$5</formula>
    </cfRule>
    <cfRule type="expression" dxfId="342" priority="94">
      <formula>AND(C25&gt;$H$5,C25&lt;=$H$6)</formula>
    </cfRule>
    <cfRule type="expression" dxfId="341" priority="95">
      <formula>AND(C25&gt;$H$6,C25&lt;=$H$4)</formula>
    </cfRule>
    <cfRule type="expression" dxfId="340" priority="96">
      <formula>C25&gt;$H$4</formula>
    </cfRule>
  </conditionalFormatting>
  <conditionalFormatting sqref="C26">
    <cfRule type="expression" dxfId="339" priority="81">
      <formula>C26&lt;=$H$5</formula>
    </cfRule>
    <cfRule type="expression" dxfId="338" priority="82">
      <formula>AND(C26&gt;$H$5,C26&lt;=$H$6)</formula>
    </cfRule>
    <cfRule type="expression" dxfId="337" priority="83">
      <formula>AND(C26&gt;$H$6,C26&lt;=$H$4)</formula>
    </cfRule>
    <cfRule type="expression" dxfId="336" priority="84">
      <formula>C26&gt;$H$4</formula>
    </cfRule>
  </conditionalFormatting>
  <conditionalFormatting sqref="C28">
    <cfRule type="expression" dxfId="335" priority="69">
      <formula>C28&lt;=$H$5</formula>
    </cfRule>
    <cfRule type="expression" dxfId="334" priority="70">
      <formula>AND(C28&gt;$H$5,C28&lt;=$H$6)</formula>
    </cfRule>
    <cfRule type="expression" dxfId="333" priority="71">
      <formula>AND(C28&gt;$H$6,C28&lt;=$H$4)</formula>
    </cfRule>
    <cfRule type="expression" dxfId="332" priority="72">
      <formula>C28&gt;$H$4</formula>
    </cfRule>
  </conditionalFormatting>
  <conditionalFormatting sqref="C29">
    <cfRule type="expression" dxfId="331" priority="57">
      <formula>C29&lt;=$H$5</formula>
    </cfRule>
    <cfRule type="expression" dxfId="330" priority="58">
      <formula>AND(C29&gt;$H$5,C29&lt;=$H$6)</formula>
    </cfRule>
    <cfRule type="expression" dxfId="329" priority="59">
      <formula>AND(C29&gt;$H$6,C29&lt;=$H$4)</formula>
    </cfRule>
    <cfRule type="expression" dxfId="328" priority="60">
      <formula>C29&gt;$H$4</formula>
    </cfRule>
  </conditionalFormatting>
  <conditionalFormatting sqref="C30">
    <cfRule type="expression" dxfId="327" priority="45">
      <formula>C30&lt;=$H$5</formula>
    </cfRule>
    <cfRule type="expression" dxfId="326" priority="46">
      <formula>AND(C30&gt;$H$5,C30&lt;=$H$6)</formula>
    </cfRule>
    <cfRule type="expression" dxfId="325" priority="47">
      <formula>AND(C30&gt;$H$6,C30&lt;=$H$4)</formula>
    </cfRule>
    <cfRule type="expression" dxfId="324" priority="48">
      <formula>C30&gt;$H$4</formula>
    </cfRule>
  </conditionalFormatting>
  <conditionalFormatting sqref="C31">
    <cfRule type="expression" dxfId="323" priority="33">
      <formula>C31&lt;=$H$5</formula>
    </cfRule>
    <cfRule type="expression" dxfId="322" priority="34">
      <formula>AND(C31&gt;$H$5,C31&lt;=$H$6)</formula>
    </cfRule>
    <cfRule type="expression" dxfId="321" priority="35">
      <formula>AND(C31&gt;$H$6,C31&lt;=$H$4)</formula>
    </cfRule>
    <cfRule type="expression" dxfId="320" priority="36">
      <formula>C31&gt;$H$4</formula>
    </cfRule>
  </conditionalFormatting>
  <conditionalFormatting sqref="C32">
    <cfRule type="expression" dxfId="319" priority="21">
      <formula>C32&lt;=$H$5</formula>
    </cfRule>
    <cfRule type="expression" dxfId="318" priority="22">
      <formula>AND(C32&gt;$H$5,C32&lt;=$H$6)</formula>
    </cfRule>
    <cfRule type="expression" dxfId="317" priority="23">
      <formula>AND(C32&gt;$H$6,C32&lt;=$H$4)</formula>
    </cfRule>
    <cfRule type="expression" dxfId="316" priority="24">
      <formula>C32&gt;$H$4</formula>
    </cfRule>
  </conditionalFormatting>
  <conditionalFormatting sqref="B33 B35:B36 C33:C36">
    <cfRule type="expression" dxfId="315" priority="13">
      <formula>B33&lt;=$B$6</formula>
    </cfRule>
    <cfRule type="expression" dxfId="314" priority="14">
      <formula>AND(B33&gt;$B$6,B33&lt;=$B$7)</formula>
    </cfRule>
    <cfRule type="expression" dxfId="313" priority="15">
      <formula>AND(B33&gt;$B$7,B33&lt;=$B$5)</formula>
    </cfRule>
    <cfRule type="expression" dxfId="312" priority="16">
      <formula>B33&gt;$B$5</formula>
    </cfRule>
  </conditionalFormatting>
  <conditionalFormatting sqref="B34">
    <cfRule type="expression" dxfId="311" priority="9">
      <formula>B34&lt;=$B$6</formula>
    </cfRule>
    <cfRule type="expression" dxfId="310" priority="10">
      <formula>AND(B34&gt;$B$6,B34&lt;=$B$7)</formula>
    </cfRule>
    <cfRule type="expression" dxfId="309" priority="11">
      <formula>AND(B34&gt;$B$7,B34&lt;=$B$5)</formula>
    </cfRule>
    <cfRule type="expression" dxfId="308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view="pageBreakPreview" topLeftCell="A52" zoomScaleNormal="100" zoomScaleSheetLayoutView="100" workbookViewId="0">
      <selection activeCell="B38" sqref="B38:B3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7" width="19.5546875" style="11" customWidth="1"/>
    <col min="8" max="8" width="3.44140625" style="14" customWidth="1"/>
    <col min="9" max="10" width="6.88671875" style="14" customWidth="1"/>
    <col min="11" max="11" width="3.33203125" style="11" customWidth="1"/>
    <col min="12" max="12" width="7.33203125" style="11" customWidth="1"/>
    <col min="13" max="13" width="5.44140625" style="11" customWidth="1"/>
    <col min="14" max="14" width="7.33203125" style="11" customWidth="1"/>
    <col min="15" max="16384" width="9.109375" style="11"/>
  </cols>
  <sheetData>
    <row r="1" spans="1:14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23"/>
      <c r="I1" s="9"/>
      <c r="J1" s="9"/>
    </row>
    <row r="2" spans="1:14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192"/>
      <c r="H2" s="24"/>
      <c r="I2" s="9"/>
      <c r="J2" s="9"/>
    </row>
    <row r="3" spans="1:14" s="3" customFormat="1" ht="6" customHeight="1" x14ac:dyDescent="0.25">
      <c r="A3" s="4"/>
      <c r="B3" s="4"/>
      <c r="C3" s="4"/>
      <c r="D3" s="4"/>
      <c r="E3" s="4"/>
      <c r="F3" s="4"/>
      <c r="G3" s="4"/>
      <c r="H3" s="24"/>
      <c r="I3" s="8"/>
      <c r="J3" s="9"/>
    </row>
    <row r="4" spans="1:14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7"/>
      <c r="I4" s="9"/>
      <c r="J4" s="9"/>
    </row>
    <row r="5" spans="1:14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138"/>
      <c r="F5" s="138"/>
      <c r="G5" s="68" t="str">
        <f>'LAF 1 (21147)'!E5</f>
        <v>02/01/17 - 31/12/17</v>
      </c>
      <c r="H5" s="21"/>
      <c r="I5" s="9"/>
      <c r="J5" s="9"/>
    </row>
    <row r="6" spans="1:14" s="3" customFormat="1" ht="29.25" customHeight="1" x14ac:dyDescent="0.25">
      <c r="A6" s="189" t="s">
        <v>5</v>
      </c>
      <c r="B6" s="190"/>
      <c r="C6" s="43" t="s">
        <v>47</v>
      </c>
      <c r="D6" s="40" t="s">
        <v>8</v>
      </c>
      <c r="E6" s="138"/>
      <c r="F6" s="138"/>
      <c r="G6" s="6">
        <v>11090</v>
      </c>
      <c r="H6" s="8"/>
      <c r="I6" s="9"/>
      <c r="J6" s="9"/>
    </row>
    <row r="7" spans="1:14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138"/>
      <c r="F7" s="138"/>
      <c r="G7" s="6" t="s">
        <v>28</v>
      </c>
      <c r="H7" s="8"/>
      <c r="I7" s="9"/>
      <c r="J7" s="9"/>
    </row>
    <row r="8" spans="1:14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138"/>
      <c r="F8" s="138"/>
      <c r="G8" s="6">
        <v>1</v>
      </c>
      <c r="H8" s="8"/>
      <c r="I8" s="9"/>
      <c r="J8" s="9"/>
    </row>
    <row r="9" spans="1:14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138"/>
      <c r="F9" s="138"/>
      <c r="G9" s="7">
        <f>'LAF 1 (21147)'!E9</f>
        <v>50</v>
      </c>
      <c r="H9" s="22"/>
      <c r="I9" s="9"/>
      <c r="J9" s="9"/>
    </row>
    <row r="10" spans="1:14" s="3" customFormat="1" ht="6.75" customHeight="1" x14ac:dyDescent="0.25">
      <c r="A10" s="9"/>
      <c r="B10" s="9"/>
      <c r="C10" s="9"/>
      <c r="D10" s="9"/>
      <c r="E10" s="9"/>
      <c r="F10" s="9"/>
      <c r="G10" s="9"/>
      <c r="H10" s="8"/>
      <c r="I10" s="9"/>
      <c r="J10" s="9"/>
    </row>
    <row r="11" spans="1:14" s="9" customFormat="1" ht="19.5" customHeight="1" x14ac:dyDescent="0.25">
      <c r="A11" s="8"/>
      <c r="B11" s="2"/>
      <c r="C11" s="1" t="s">
        <v>182</v>
      </c>
      <c r="D11" s="1" t="s">
        <v>362</v>
      </c>
      <c r="E11" s="1" t="s">
        <v>363</v>
      </c>
      <c r="F11" s="17" t="s">
        <v>318</v>
      </c>
      <c r="G11" s="17" t="s">
        <v>319</v>
      </c>
      <c r="H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4" t="s">
        <v>22</v>
      </c>
      <c r="J12" s="14" t="s">
        <v>23</v>
      </c>
      <c r="L12" s="1" t="s">
        <v>182</v>
      </c>
      <c r="M12" s="42"/>
      <c r="N12" s="1" t="s">
        <v>182</v>
      </c>
    </row>
    <row r="13" spans="1:14" ht="17.100000000000001" customHeight="1" x14ac:dyDescent="0.25">
      <c r="A13" s="76">
        <v>1</v>
      </c>
      <c r="B13" s="73">
        <v>42623</v>
      </c>
      <c r="C13" s="32">
        <v>1</v>
      </c>
      <c r="D13" s="60">
        <v>1</v>
      </c>
      <c r="E13" s="81">
        <v>1</v>
      </c>
      <c r="F13" s="81">
        <v>100</v>
      </c>
      <c r="G13" s="60"/>
      <c r="H13" s="25"/>
      <c r="I13" s="26"/>
      <c r="J13" s="26"/>
      <c r="L13" s="19"/>
      <c r="N13" s="19"/>
    </row>
    <row r="14" spans="1:14" ht="17.100000000000001" customHeight="1" x14ac:dyDescent="0.25">
      <c r="A14" s="76">
        <v>2</v>
      </c>
      <c r="B14" s="73">
        <v>42623</v>
      </c>
      <c r="C14" s="80">
        <v>1</v>
      </c>
      <c r="D14" s="81">
        <v>0</v>
      </c>
      <c r="E14" s="81">
        <v>2</v>
      </c>
      <c r="F14" s="81">
        <v>100</v>
      </c>
      <c r="G14" s="81"/>
      <c r="H14" s="78"/>
      <c r="I14" s="79"/>
      <c r="J14" s="79"/>
      <c r="L14" s="77"/>
      <c r="N14" s="77"/>
    </row>
    <row r="15" spans="1:14" ht="17.100000000000001" customHeight="1" x14ac:dyDescent="0.25">
      <c r="A15" s="76">
        <v>3</v>
      </c>
      <c r="B15" s="73">
        <v>42624</v>
      </c>
      <c r="C15" s="80">
        <v>2</v>
      </c>
      <c r="D15" s="81">
        <v>1</v>
      </c>
      <c r="E15" s="81">
        <v>0</v>
      </c>
      <c r="F15" s="81">
        <v>100</v>
      </c>
      <c r="G15" s="81"/>
      <c r="H15" s="78"/>
      <c r="I15" s="79"/>
      <c r="J15" s="79"/>
      <c r="L15" s="77"/>
      <c r="N15" s="77"/>
    </row>
    <row r="16" spans="1:14" ht="17.100000000000001" customHeight="1" x14ac:dyDescent="0.25">
      <c r="A16" s="76">
        <v>4</v>
      </c>
      <c r="B16" s="73">
        <v>42624</v>
      </c>
      <c r="C16" s="80">
        <v>3</v>
      </c>
      <c r="D16" s="81">
        <v>2</v>
      </c>
      <c r="E16" s="81">
        <v>0</v>
      </c>
      <c r="F16" s="81">
        <v>100</v>
      </c>
      <c r="G16" s="81"/>
      <c r="H16" s="78"/>
      <c r="I16" s="79"/>
      <c r="J16" s="79"/>
      <c r="L16" s="77"/>
      <c r="N16" s="77"/>
    </row>
    <row r="17" spans="1:14" ht="17.100000000000001" customHeight="1" x14ac:dyDescent="0.25">
      <c r="A17" s="76">
        <v>5</v>
      </c>
      <c r="B17" s="73">
        <v>42625</v>
      </c>
      <c r="C17" s="80">
        <v>0</v>
      </c>
      <c r="D17" s="81">
        <v>1</v>
      </c>
      <c r="E17" s="81">
        <v>3</v>
      </c>
      <c r="F17" s="81">
        <v>100</v>
      </c>
      <c r="G17" s="81"/>
      <c r="H17" s="78"/>
      <c r="I17" s="79"/>
      <c r="J17" s="79"/>
      <c r="L17" s="77"/>
      <c r="N17" s="77"/>
    </row>
    <row r="18" spans="1:14" ht="17.100000000000001" customHeight="1" x14ac:dyDescent="0.25">
      <c r="A18" s="76">
        <v>6</v>
      </c>
      <c r="B18" s="73">
        <v>42625</v>
      </c>
      <c r="C18" s="80">
        <v>2</v>
      </c>
      <c r="D18" s="81">
        <v>2</v>
      </c>
      <c r="E18" s="81">
        <v>1</v>
      </c>
      <c r="F18" s="81">
        <v>100</v>
      </c>
      <c r="G18" s="81"/>
      <c r="H18" s="78"/>
      <c r="I18" s="79"/>
      <c r="J18" s="79"/>
      <c r="L18" s="77"/>
      <c r="N18" s="77"/>
    </row>
    <row r="19" spans="1:14" ht="17.100000000000001" customHeight="1" x14ac:dyDescent="0.25">
      <c r="A19" s="76">
        <v>7</v>
      </c>
      <c r="B19" s="73">
        <v>42626</v>
      </c>
      <c r="C19" s="80">
        <v>0</v>
      </c>
      <c r="D19" s="81">
        <v>1</v>
      </c>
      <c r="E19" s="81">
        <v>1</v>
      </c>
      <c r="F19" s="81">
        <v>100</v>
      </c>
      <c r="G19" s="81"/>
      <c r="H19" s="78"/>
      <c r="I19" s="79"/>
      <c r="J19" s="79"/>
      <c r="L19" s="77"/>
      <c r="N19" s="77"/>
    </row>
    <row r="20" spans="1:14" ht="17.100000000000001" customHeight="1" x14ac:dyDescent="0.25">
      <c r="A20" s="76">
        <v>8</v>
      </c>
      <c r="B20" s="73">
        <v>42626</v>
      </c>
      <c r="C20" s="80">
        <v>0</v>
      </c>
      <c r="D20" s="81">
        <v>3</v>
      </c>
      <c r="E20" s="81">
        <v>1</v>
      </c>
      <c r="F20" s="81">
        <v>100</v>
      </c>
      <c r="G20" s="81"/>
      <c r="H20" s="78"/>
      <c r="I20" s="79"/>
      <c r="J20" s="79"/>
      <c r="L20" s="77"/>
      <c r="N20" s="77"/>
    </row>
    <row r="21" spans="1:14" ht="17.100000000000001" customHeight="1" x14ac:dyDescent="0.25">
      <c r="A21" s="142">
        <v>1</v>
      </c>
      <c r="B21" s="73" t="s">
        <v>317</v>
      </c>
      <c r="C21" s="80">
        <v>7</v>
      </c>
      <c r="D21" s="81"/>
      <c r="E21" s="81"/>
      <c r="F21" s="81"/>
      <c r="G21" s="81"/>
      <c r="H21" s="78"/>
      <c r="I21" s="79">
        <v>20</v>
      </c>
      <c r="J21" s="79">
        <v>50</v>
      </c>
      <c r="L21" s="77"/>
      <c r="N21" s="77"/>
    </row>
    <row r="22" spans="1:14" ht="17.100000000000001" customHeight="1" x14ac:dyDescent="0.25">
      <c r="A22" s="76">
        <v>2</v>
      </c>
      <c r="B22" s="73">
        <v>42653</v>
      </c>
      <c r="C22" s="80">
        <v>3</v>
      </c>
      <c r="D22" s="81"/>
      <c r="E22" s="81"/>
      <c r="F22" s="81"/>
      <c r="G22" s="81"/>
      <c r="H22" s="78"/>
      <c r="I22" s="79">
        <v>20</v>
      </c>
      <c r="J22" s="79">
        <v>50</v>
      </c>
      <c r="L22" s="77"/>
      <c r="N22" s="77"/>
    </row>
    <row r="23" spans="1:14" ht="17.100000000000001" customHeight="1" x14ac:dyDescent="0.25">
      <c r="A23" s="76">
        <v>3</v>
      </c>
      <c r="B23" s="73">
        <v>42683</v>
      </c>
      <c r="C23" s="80">
        <v>0</v>
      </c>
      <c r="D23" s="81"/>
      <c r="E23" s="81"/>
      <c r="F23" s="81"/>
      <c r="G23" s="81"/>
      <c r="H23" s="78"/>
      <c r="I23" s="79">
        <v>20</v>
      </c>
      <c r="J23" s="79">
        <v>50</v>
      </c>
      <c r="L23" s="77"/>
      <c r="N23" s="77"/>
    </row>
    <row r="24" spans="1:14" ht="17.100000000000001" customHeight="1" x14ac:dyDescent="0.25">
      <c r="A24" s="76">
        <v>4</v>
      </c>
      <c r="B24" s="73">
        <v>42713</v>
      </c>
      <c r="C24" s="80">
        <v>0</v>
      </c>
      <c r="D24" s="81"/>
      <c r="E24" s="81"/>
      <c r="F24" s="81"/>
      <c r="G24" s="81"/>
      <c r="H24" s="78"/>
      <c r="I24" s="79">
        <v>20</v>
      </c>
      <c r="J24" s="79">
        <v>50</v>
      </c>
      <c r="L24" s="77"/>
      <c r="N24" s="77"/>
    </row>
    <row r="25" spans="1:14" ht="17.100000000000001" customHeight="1" x14ac:dyDescent="0.25">
      <c r="A25" s="76">
        <v>5</v>
      </c>
      <c r="B25" s="73">
        <v>42720</v>
      </c>
      <c r="C25" s="80">
        <v>0</v>
      </c>
      <c r="D25" s="81"/>
      <c r="E25" s="81"/>
      <c r="F25" s="81"/>
      <c r="G25" s="81"/>
      <c r="H25" s="78"/>
      <c r="I25" s="79">
        <v>20</v>
      </c>
      <c r="J25" s="79">
        <v>50</v>
      </c>
      <c r="L25" s="77"/>
      <c r="N25" s="77"/>
    </row>
    <row r="26" spans="1:14" ht="17.100000000000001" customHeight="1" x14ac:dyDescent="0.25">
      <c r="A26" s="142">
        <v>1</v>
      </c>
      <c r="B26" s="73">
        <v>42743</v>
      </c>
      <c r="C26" s="80">
        <v>1</v>
      </c>
      <c r="D26" s="81"/>
      <c r="E26" s="81"/>
      <c r="F26" s="81"/>
      <c r="G26" s="81">
        <v>120</v>
      </c>
      <c r="H26" s="78"/>
      <c r="I26" s="79">
        <v>20</v>
      </c>
      <c r="J26" s="79">
        <v>50</v>
      </c>
      <c r="L26" s="77">
        <v>1</v>
      </c>
      <c r="N26" s="77">
        <v>7</v>
      </c>
    </row>
    <row r="27" spans="1:14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32">
        <f t="shared" ref="C27:C42" si="0">IF(L27=0, "&lt; 1", L27)</f>
        <v>6</v>
      </c>
      <c r="D27" s="60"/>
      <c r="E27" s="81"/>
      <c r="F27" s="81"/>
      <c r="G27" s="60"/>
      <c r="H27" s="25"/>
      <c r="I27" s="26">
        <f>$C$9</f>
        <v>20</v>
      </c>
      <c r="J27" s="26">
        <f>$G$9</f>
        <v>50</v>
      </c>
      <c r="L27" s="19">
        <v>6</v>
      </c>
      <c r="N27" s="19">
        <v>3</v>
      </c>
    </row>
    <row r="28" spans="1:14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32">
        <v>0</v>
      </c>
      <c r="D28" s="60"/>
      <c r="E28" s="81"/>
      <c r="F28" s="81"/>
      <c r="G28" s="60"/>
      <c r="H28" s="25"/>
      <c r="I28" s="26">
        <f>$C$9</f>
        <v>20</v>
      </c>
      <c r="J28" s="26">
        <f>$G$9</f>
        <v>50</v>
      </c>
      <c r="L28" s="19">
        <v>0</v>
      </c>
      <c r="N28" s="19">
        <v>0</v>
      </c>
    </row>
    <row r="29" spans="1:14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32">
        <f t="shared" ref="C29:C34" si="1">IF(L29=0, "&lt; 1", L29)</f>
        <v>10</v>
      </c>
      <c r="D29" s="60"/>
      <c r="E29" s="81"/>
      <c r="F29" s="81"/>
      <c r="G29" s="60"/>
      <c r="H29" s="25"/>
      <c r="I29" s="26">
        <f t="shared" ref="I29:I39" si="2">$C$9</f>
        <v>20</v>
      </c>
      <c r="J29" s="26">
        <f t="shared" ref="J29:J39" si="3">$G$9</f>
        <v>50</v>
      </c>
      <c r="L29" s="19">
        <v>10</v>
      </c>
      <c r="N29" s="19">
        <v>0</v>
      </c>
    </row>
    <row r="30" spans="1:14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32">
        <f t="shared" si="1"/>
        <v>7</v>
      </c>
      <c r="D30" s="60"/>
      <c r="E30" s="81"/>
      <c r="F30" s="81"/>
      <c r="G30" s="60"/>
      <c r="H30" s="25"/>
      <c r="I30" s="26">
        <f t="shared" si="2"/>
        <v>20</v>
      </c>
      <c r="J30" s="26">
        <f t="shared" si="3"/>
        <v>50</v>
      </c>
      <c r="L30" s="19">
        <v>7</v>
      </c>
      <c r="N30" s="19">
        <v>0</v>
      </c>
    </row>
    <row r="31" spans="1:14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32">
        <v>0</v>
      </c>
      <c r="D31" s="60"/>
      <c r="E31" s="81"/>
      <c r="F31" s="81"/>
      <c r="G31" s="60"/>
      <c r="H31" s="25"/>
      <c r="I31" s="26">
        <f t="shared" si="2"/>
        <v>20</v>
      </c>
      <c r="J31" s="26">
        <f t="shared" si="3"/>
        <v>50</v>
      </c>
      <c r="L31" s="19">
        <v>0</v>
      </c>
      <c r="N31" s="19"/>
    </row>
    <row r="32" spans="1:14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32">
        <f t="shared" si="1"/>
        <v>2</v>
      </c>
      <c r="D32" s="60"/>
      <c r="E32" s="81"/>
      <c r="F32" s="81"/>
      <c r="G32" s="60"/>
      <c r="H32" s="25"/>
      <c r="I32" s="26">
        <f t="shared" si="2"/>
        <v>20</v>
      </c>
      <c r="J32" s="26">
        <f t="shared" si="3"/>
        <v>50</v>
      </c>
      <c r="L32" s="19">
        <v>2</v>
      </c>
      <c r="N32" s="19"/>
    </row>
    <row r="33" spans="1:14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32">
        <v>0</v>
      </c>
      <c r="D33" s="60"/>
      <c r="E33" s="81"/>
      <c r="F33" s="81"/>
      <c r="G33" s="60"/>
      <c r="H33" s="25"/>
      <c r="I33" s="26">
        <f t="shared" si="2"/>
        <v>20</v>
      </c>
      <c r="J33" s="26">
        <f t="shared" si="3"/>
        <v>50</v>
      </c>
      <c r="L33" s="19">
        <v>0</v>
      </c>
      <c r="N33" s="19"/>
    </row>
    <row r="34" spans="1:14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32">
        <f t="shared" si="1"/>
        <v>3</v>
      </c>
      <c r="D34" s="60"/>
      <c r="E34" s="81"/>
      <c r="F34" s="81"/>
      <c r="G34" s="60"/>
      <c r="H34" s="25"/>
      <c r="I34" s="26">
        <f t="shared" si="2"/>
        <v>20</v>
      </c>
      <c r="J34" s="26">
        <f t="shared" si="3"/>
        <v>50</v>
      </c>
      <c r="L34" s="19">
        <v>3</v>
      </c>
      <c r="N34" s="19"/>
    </row>
    <row r="35" spans="1:14" ht="17.100000000000001" customHeight="1" x14ac:dyDescent="0.25">
      <c r="A35" s="76" t="e">
        <f>'LAF 1 (21147)'!#REF!</f>
        <v>#REF!</v>
      </c>
      <c r="B35" s="73">
        <v>42988</v>
      </c>
      <c r="C35" s="32">
        <v>3</v>
      </c>
      <c r="D35" s="60"/>
      <c r="E35" s="81"/>
      <c r="F35" s="81"/>
      <c r="G35" s="60"/>
      <c r="H35" s="25"/>
      <c r="I35" s="26">
        <f t="shared" si="2"/>
        <v>20</v>
      </c>
      <c r="J35" s="26">
        <f t="shared" si="3"/>
        <v>50</v>
      </c>
      <c r="L35" s="19"/>
      <c r="N35" s="19"/>
    </row>
    <row r="36" spans="1:14" ht="17.100000000000001" customHeight="1" x14ac:dyDescent="0.25">
      <c r="A36" s="76" t="e">
        <f>'LAF 1 (21147)'!#REF!</f>
        <v>#REF!</v>
      </c>
      <c r="B36" s="73">
        <v>43017</v>
      </c>
      <c r="C36" s="32">
        <v>3</v>
      </c>
      <c r="D36" s="60"/>
      <c r="E36" s="81"/>
      <c r="F36" s="81"/>
      <c r="G36" s="60"/>
      <c r="H36" s="25"/>
      <c r="I36" s="26">
        <f t="shared" si="2"/>
        <v>20</v>
      </c>
      <c r="J36" s="26">
        <f t="shared" si="3"/>
        <v>50</v>
      </c>
      <c r="L36" s="19"/>
      <c r="N36" s="19"/>
    </row>
    <row r="37" spans="1:14" ht="17.100000000000001" customHeight="1" x14ac:dyDescent="0.25">
      <c r="A37" s="76" t="e">
        <f>'LAF 1 (21147)'!#REF!</f>
        <v>#REF!</v>
      </c>
      <c r="B37" s="73">
        <v>43045</v>
      </c>
      <c r="C37" s="32">
        <v>2</v>
      </c>
      <c r="D37" s="60"/>
      <c r="E37" s="81"/>
      <c r="F37" s="81"/>
      <c r="G37" s="60"/>
      <c r="H37" s="25"/>
      <c r="I37" s="26">
        <f t="shared" si="2"/>
        <v>20</v>
      </c>
      <c r="J37" s="26">
        <f t="shared" si="3"/>
        <v>50</v>
      </c>
      <c r="L37" s="19"/>
      <c r="N37" s="19"/>
    </row>
    <row r="38" spans="1:14" ht="17.100000000000001" customHeight="1" x14ac:dyDescent="0.25">
      <c r="A38" s="12">
        <v>13</v>
      </c>
      <c r="B38" s="73">
        <v>43073</v>
      </c>
      <c r="C38" s="87">
        <v>1</v>
      </c>
      <c r="D38" s="60"/>
      <c r="E38" s="81"/>
      <c r="F38" s="81"/>
      <c r="G38" s="60"/>
      <c r="H38" s="25"/>
      <c r="I38" s="79">
        <f t="shared" si="2"/>
        <v>20</v>
      </c>
      <c r="J38" s="79">
        <f t="shared" si="3"/>
        <v>50</v>
      </c>
      <c r="L38" s="19"/>
      <c r="N38" s="19"/>
    </row>
    <row r="39" spans="1:14" ht="17.100000000000001" customHeight="1" x14ac:dyDescent="0.25">
      <c r="A39" s="12">
        <v>14</v>
      </c>
      <c r="B39" s="73">
        <v>43080</v>
      </c>
      <c r="C39" s="80">
        <v>3</v>
      </c>
      <c r="D39" s="60"/>
      <c r="E39" s="81"/>
      <c r="F39" s="81"/>
      <c r="G39" s="60"/>
      <c r="H39" s="25"/>
      <c r="I39" s="79">
        <f t="shared" si="2"/>
        <v>20</v>
      </c>
      <c r="J39" s="79">
        <f t="shared" si="3"/>
        <v>50</v>
      </c>
      <c r="L39" s="19"/>
      <c r="N39" s="19"/>
    </row>
    <row r="40" spans="1:14" ht="17.100000000000001" customHeight="1" x14ac:dyDescent="0.25">
      <c r="A40" s="12" t="s">
        <v>11</v>
      </c>
      <c r="B40" s="33"/>
      <c r="C40" s="32">
        <f t="shared" si="0"/>
        <v>4</v>
      </c>
      <c r="D40" s="60"/>
      <c r="E40" s="81"/>
      <c r="F40" s="81"/>
      <c r="G40" s="60"/>
      <c r="H40" s="27"/>
      <c r="I40" s="26"/>
      <c r="J40" s="26"/>
      <c r="L40" s="12">
        <f>ROUNDUP(AVERAGE(L13:L39), 0)</f>
        <v>4</v>
      </c>
      <c r="M40" s="19"/>
      <c r="N40" s="12">
        <f>ROUNDUP(AVERAGE(N13:N39), 0)</f>
        <v>2</v>
      </c>
    </row>
    <row r="41" spans="1:14" ht="17.100000000000001" customHeight="1" x14ac:dyDescent="0.25">
      <c r="A41" s="12" t="s">
        <v>12</v>
      </c>
      <c r="B41" s="34"/>
      <c r="C41" s="32" t="str">
        <f t="shared" si="0"/>
        <v>&lt; 1</v>
      </c>
      <c r="D41" s="60"/>
      <c r="E41" s="81"/>
      <c r="F41" s="81"/>
      <c r="G41" s="60"/>
      <c r="H41" s="25"/>
      <c r="I41" s="26"/>
      <c r="J41" s="26"/>
      <c r="L41" s="12">
        <f>MIN(L13:L39)</f>
        <v>0</v>
      </c>
      <c r="M41" s="19"/>
      <c r="N41" s="12">
        <f>MIN(N13:N39)</f>
        <v>0</v>
      </c>
    </row>
    <row r="42" spans="1:14" ht="17.100000000000001" customHeight="1" x14ac:dyDescent="0.25">
      <c r="A42" s="12" t="s">
        <v>13</v>
      </c>
      <c r="B42" s="34"/>
      <c r="C42" s="32">
        <f t="shared" si="0"/>
        <v>10</v>
      </c>
      <c r="D42" s="60"/>
      <c r="E42" s="81"/>
      <c r="F42" s="81"/>
      <c r="G42" s="60"/>
      <c r="H42" s="25"/>
      <c r="I42" s="26"/>
      <c r="J42" s="26"/>
      <c r="L42" s="12">
        <f>MAX(L13:L39)</f>
        <v>10</v>
      </c>
      <c r="M42" s="19"/>
      <c r="N42" s="12">
        <f>MAX(N13:N39)</f>
        <v>7</v>
      </c>
    </row>
    <row r="43" spans="1:14" ht="17.100000000000001" customHeight="1" x14ac:dyDescent="0.25">
      <c r="A43" s="12" t="s">
        <v>14</v>
      </c>
      <c r="B43" s="34"/>
      <c r="C43" s="35">
        <f t="shared" ref="C43:C44" si="4">L43</f>
        <v>3.6324157862838948</v>
      </c>
      <c r="D43" s="61"/>
      <c r="E43" s="61"/>
      <c r="F43" s="61"/>
      <c r="G43" s="61"/>
      <c r="H43" s="25"/>
      <c r="I43" s="26"/>
      <c r="J43" s="26"/>
      <c r="L43" s="13">
        <f>STDEV(L13:L39)</f>
        <v>3.6324157862838948</v>
      </c>
      <c r="M43" s="19"/>
      <c r="N43" s="13">
        <f>STDEV(N13:N39)</f>
        <v>3.082207001484488</v>
      </c>
    </row>
    <row r="44" spans="1:14" ht="17.100000000000001" customHeight="1" x14ac:dyDescent="0.25">
      <c r="A44" s="12" t="s">
        <v>15</v>
      </c>
      <c r="B44" s="34"/>
      <c r="C44" s="35">
        <f t="shared" si="4"/>
        <v>90.810394657097376</v>
      </c>
      <c r="D44" s="61"/>
      <c r="E44" s="61"/>
      <c r="F44" s="61"/>
      <c r="G44" s="61"/>
      <c r="H44" s="25"/>
      <c r="I44" s="26"/>
      <c r="J44" s="26"/>
      <c r="L44" s="13">
        <f>IF(L40=0, "NA", L43*100/L40)</f>
        <v>90.810394657097376</v>
      </c>
      <c r="M44" s="19"/>
      <c r="N44" s="13">
        <f>IF(N40=0, "NA", N43*100/N40)</f>
        <v>154.11035007422441</v>
      </c>
    </row>
    <row r="45" spans="1:14" ht="17.100000000000001" customHeight="1" x14ac:dyDescent="0.25">
      <c r="A45" s="196" t="s">
        <v>229</v>
      </c>
      <c r="B45" s="196"/>
      <c r="C45" s="196"/>
      <c r="H45" s="25"/>
      <c r="I45" s="26"/>
      <c r="J45" s="26"/>
      <c r="L45" s="19"/>
      <c r="M45" s="19"/>
    </row>
    <row r="46" spans="1:14" ht="17.100000000000001" customHeight="1" x14ac:dyDescent="0.25">
      <c r="A46" s="197" t="s">
        <v>230</v>
      </c>
      <c r="B46" s="197"/>
      <c r="C46" s="197"/>
      <c r="H46" s="25"/>
      <c r="I46" s="26"/>
      <c r="J46" s="26"/>
      <c r="L46" s="19"/>
      <c r="M46" s="19"/>
    </row>
    <row r="47" spans="1:14" ht="17.100000000000001" customHeight="1" x14ac:dyDescent="0.25">
      <c r="A47" s="12" t="s">
        <v>11</v>
      </c>
      <c r="B47" s="34"/>
      <c r="C47" s="32">
        <f>IF(N40=0, "&lt; 1",N40)</f>
        <v>2</v>
      </c>
      <c r="D47" s="60"/>
      <c r="E47" s="81"/>
      <c r="F47" s="81"/>
      <c r="G47" s="60"/>
      <c r="H47" s="25"/>
      <c r="I47" s="26"/>
      <c r="J47" s="26"/>
      <c r="L47" s="19"/>
      <c r="M47" s="19"/>
    </row>
    <row r="48" spans="1:14" ht="17.100000000000001" customHeight="1" x14ac:dyDescent="0.25">
      <c r="A48" s="12" t="s">
        <v>12</v>
      </c>
      <c r="B48" s="34"/>
      <c r="C48" s="32" t="str">
        <f t="shared" ref="C48:C49" si="5">IF(N41=0, "&lt; 1",N41)</f>
        <v>&lt; 1</v>
      </c>
      <c r="D48" s="60"/>
      <c r="E48" s="81"/>
      <c r="F48" s="81"/>
      <c r="G48" s="60"/>
      <c r="H48" s="25"/>
      <c r="I48" s="26"/>
      <c r="J48" s="26"/>
      <c r="L48" s="19"/>
    </row>
    <row r="49" spans="1:34" ht="17.100000000000001" customHeight="1" x14ac:dyDescent="0.25">
      <c r="A49" s="12" t="s">
        <v>13</v>
      </c>
      <c r="B49" s="34"/>
      <c r="C49" s="32">
        <f t="shared" si="5"/>
        <v>7</v>
      </c>
      <c r="D49" s="60"/>
      <c r="E49" s="81"/>
      <c r="F49" s="81"/>
      <c r="G49" s="60"/>
      <c r="H49" s="25"/>
      <c r="I49" s="26"/>
      <c r="J49" s="26"/>
      <c r="L49" s="19"/>
    </row>
    <row r="50" spans="1:34" ht="17.100000000000001" customHeight="1" x14ac:dyDescent="0.25">
      <c r="A50" s="12" t="s">
        <v>14</v>
      </c>
      <c r="B50" s="34"/>
      <c r="C50" s="35">
        <f>N43</f>
        <v>3.082207001484488</v>
      </c>
      <c r="D50" s="61"/>
      <c r="E50" s="61"/>
      <c r="F50" s="61"/>
      <c r="G50" s="61"/>
      <c r="H50" s="25"/>
      <c r="I50" s="26"/>
      <c r="J50" s="26"/>
      <c r="L50" s="19"/>
    </row>
    <row r="51" spans="1:34" ht="17.100000000000001" customHeight="1" x14ac:dyDescent="0.25">
      <c r="A51" s="12" t="s">
        <v>15</v>
      </c>
      <c r="B51" s="34"/>
      <c r="C51" s="35">
        <f>N44</f>
        <v>154.11035007422441</v>
      </c>
      <c r="D51" s="61"/>
      <c r="E51" s="61"/>
      <c r="F51" s="61"/>
      <c r="G51" s="61"/>
      <c r="H51" s="27"/>
      <c r="I51" s="26"/>
      <c r="J51" s="26"/>
      <c r="L51" s="19"/>
    </row>
    <row r="52" spans="1:34" ht="15.9" customHeight="1" x14ac:dyDescent="0.25"/>
    <row r="53" spans="1:34" s="14" customFormat="1" ht="15.9" customHeight="1" x14ac:dyDescent="0.25">
      <c r="A53" s="15"/>
      <c r="B53" s="11"/>
      <c r="C53" s="11"/>
      <c r="D53" s="11"/>
      <c r="E53" s="11"/>
      <c r="F53" s="11"/>
      <c r="G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F54" s="11"/>
      <c r="G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F55" s="11"/>
      <c r="G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F56" s="11"/>
      <c r="G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F57" s="11"/>
      <c r="G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F58" s="11"/>
      <c r="G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F59" s="11"/>
      <c r="G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F60" s="11"/>
      <c r="G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F61" s="11"/>
      <c r="G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A62" s="16"/>
      <c r="B62" s="11"/>
      <c r="C62" s="11"/>
      <c r="D62" s="11"/>
      <c r="E62" s="11"/>
      <c r="F62" s="11"/>
      <c r="G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B63" s="11"/>
      <c r="C63" s="11"/>
      <c r="D63" s="11"/>
      <c r="E63" s="11"/>
      <c r="F63" s="11"/>
      <c r="G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E64" s="136"/>
      <c r="F64" s="1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5.9" customHeight="1" x14ac:dyDescent="0.25">
      <c r="E65" s="136"/>
      <c r="F65" s="1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5.9" customHeight="1" x14ac:dyDescent="0.25">
      <c r="A66" s="16"/>
      <c r="E66" s="136"/>
      <c r="F66" s="1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s="14" customFormat="1" ht="14.25" customHeight="1" x14ac:dyDescent="0.25">
      <c r="A67" s="198" t="s">
        <v>258</v>
      </c>
      <c r="B67" s="198"/>
      <c r="C67" s="198"/>
      <c r="D67" s="198"/>
      <c r="E67" s="198"/>
      <c r="F67" s="198"/>
      <c r="G67" s="198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s="14" customFormat="1" ht="17.25" customHeight="1" x14ac:dyDescent="0.25">
      <c r="A68" s="199" t="s">
        <v>259</v>
      </c>
      <c r="B68" s="198"/>
      <c r="C68" s="198"/>
      <c r="D68" s="198"/>
      <c r="E68" s="198"/>
      <c r="F68" s="198"/>
      <c r="G68" s="198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5.9" customHeight="1" x14ac:dyDescent="0.25">
      <c r="A69" s="14"/>
      <c r="B69" s="14"/>
      <c r="C69" s="14"/>
      <c r="D69" s="14"/>
      <c r="E69" s="136"/>
      <c r="F69" s="136"/>
      <c r="G69" s="14"/>
    </row>
    <row r="70" spans="1:34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H70" s="20"/>
      <c r="I70" s="20"/>
      <c r="J70" s="20"/>
    </row>
    <row r="71" spans="1:34" s="28" customFormat="1" ht="27.75" customHeight="1" x14ac:dyDescent="0.25">
      <c r="A71" s="200" t="s">
        <v>109</v>
      </c>
      <c r="B71" s="200"/>
      <c r="C71" s="200"/>
      <c r="D71" s="200"/>
      <c r="E71" s="200"/>
      <c r="F71" s="200"/>
      <c r="G71" s="200"/>
      <c r="H71" s="20"/>
      <c r="I71" s="20"/>
      <c r="J71" s="20"/>
    </row>
    <row r="72" spans="1:34" s="28" customFormat="1" ht="32.25" customHeight="1" x14ac:dyDescent="0.25">
      <c r="A72" s="194" t="s">
        <v>145</v>
      </c>
      <c r="B72" s="194"/>
      <c r="C72" s="194"/>
      <c r="D72" s="194"/>
      <c r="E72" s="194"/>
      <c r="F72" s="194"/>
      <c r="G72" s="194"/>
      <c r="H72" s="20"/>
      <c r="I72" s="20"/>
      <c r="J72" s="20"/>
    </row>
    <row r="73" spans="1:34" s="28" customFormat="1" ht="15.9" customHeight="1" x14ac:dyDescent="0.25">
      <c r="H73" s="20"/>
      <c r="I73" s="20"/>
      <c r="J73" s="20"/>
    </row>
    <row r="74" spans="1:34" s="28" customFormat="1" ht="25.5" customHeight="1" x14ac:dyDescent="0.25">
      <c r="B74" s="195" t="s">
        <v>2</v>
      </c>
      <c r="C74" s="195"/>
      <c r="D74" s="195" t="s">
        <v>32</v>
      </c>
      <c r="E74" s="195"/>
      <c r="F74" s="195"/>
      <c r="G74" s="195"/>
      <c r="H74" s="20"/>
      <c r="I74" s="20"/>
      <c r="J74" s="20"/>
    </row>
    <row r="75" spans="1:34" s="28" customFormat="1" ht="38.1" customHeight="1" x14ac:dyDescent="0.25">
      <c r="B75" s="195"/>
      <c r="C75" s="195"/>
      <c r="D75" s="20"/>
      <c r="E75" s="133"/>
      <c r="F75" s="133"/>
      <c r="G75" s="20"/>
      <c r="H75" s="20"/>
      <c r="I75" s="20"/>
      <c r="J75" s="20"/>
    </row>
    <row r="76" spans="1:34" x14ac:dyDescent="0.25">
      <c r="B76" s="30"/>
      <c r="C76" s="30"/>
      <c r="D76" s="30"/>
      <c r="E76" s="30"/>
      <c r="F76" s="30"/>
      <c r="G76" s="30"/>
    </row>
    <row r="77" spans="1:34" x14ac:dyDescent="0.25">
      <c r="B77" s="30"/>
      <c r="C77" s="30"/>
      <c r="D77" s="30"/>
      <c r="E77" s="30"/>
      <c r="F77" s="30"/>
      <c r="G77" s="30"/>
    </row>
  </sheetData>
  <sheetProtection formatCells="0" formatRows="0" insertRows="0" insertHyperlinks="0" deleteRows="0" sort="0" autoFilter="0" pivotTables="0"/>
  <mergeCells count="19">
    <mergeCell ref="B75:C75"/>
    <mergeCell ref="A68:G68"/>
    <mergeCell ref="A70:C70"/>
    <mergeCell ref="A71:G71"/>
    <mergeCell ref="A72:G72"/>
    <mergeCell ref="B74:C74"/>
    <mergeCell ref="D74:G74"/>
    <mergeCell ref="A67:G67"/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5:C45"/>
    <mergeCell ref="A46:C4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77"/>
  <sheetViews>
    <sheetView view="pageBreakPreview" topLeftCell="A49" zoomScaleNormal="100" zoomScaleSheetLayoutView="100" workbookViewId="0">
      <selection activeCell="F41" sqref="F41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8" width="14.33203125" style="11" customWidth="1"/>
    <col min="9" max="9" width="3.44140625" style="14" customWidth="1"/>
    <col min="10" max="11" width="6.88671875" style="14" customWidth="1"/>
    <col min="12" max="12" width="3.33203125" style="11" customWidth="1"/>
    <col min="13" max="13" width="9" style="11" customWidth="1"/>
    <col min="14" max="14" width="5.44140625" style="11" customWidth="1"/>
    <col min="15" max="15" width="10.44140625" style="11" customWidth="1"/>
    <col min="16" max="16384" width="9.109375" style="11"/>
  </cols>
  <sheetData>
    <row r="1" spans="1:15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23"/>
      <c r="J1" s="9"/>
      <c r="K1" s="9"/>
    </row>
    <row r="2" spans="1:15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24"/>
      <c r="J2" s="9"/>
      <c r="K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24"/>
      <c r="J3" s="8"/>
      <c r="K3" s="9"/>
    </row>
    <row r="4" spans="1:15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7"/>
      <c r="J4" s="9"/>
      <c r="K4" s="9"/>
    </row>
    <row r="5" spans="1:15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138"/>
      <c r="F5" s="138"/>
      <c r="G5" s="138"/>
      <c r="H5" s="68" t="str">
        <f>'LAF 1 (21147)'!E5</f>
        <v>02/01/17 - 31/12/17</v>
      </c>
      <c r="I5" s="21"/>
      <c r="J5" s="9"/>
      <c r="K5" s="9"/>
    </row>
    <row r="6" spans="1:15" s="3" customFormat="1" ht="29.25" customHeight="1" x14ac:dyDescent="0.25">
      <c r="A6" s="189" t="s">
        <v>5</v>
      </c>
      <c r="B6" s="190"/>
      <c r="C6" s="43" t="s">
        <v>57</v>
      </c>
      <c r="D6" s="40" t="s">
        <v>8</v>
      </c>
      <c r="E6" s="138"/>
      <c r="F6" s="138"/>
      <c r="G6" s="138"/>
      <c r="H6" s="6">
        <v>11091</v>
      </c>
      <c r="I6" s="8"/>
      <c r="J6" s="9"/>
      <c r="K6" s="9"/>
    </row>
    <row r="7" spans="1:15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138"/>
      <c r="F7" s="138"/>
      <c r="G7" s="138"/>
      <c r="H7" s="6" t="s">
        <v>28</v>
      </c>
      <c r="I7" s="8"/>
      <c r="J7" s="9"/>
      <c r="K7" s="9"/>
    </row>
    <row r="8" spans="1:15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138"/>
      <c r="F8" s="138"/>
      <c r="G8" s="138"/>
      <c r="H8" s="6">
        <v>1</v>
      </c>
      <c r="I8" s="8"/>
      <c r="J8" s="9"/>
      <c r="K8" s="9"/>
    </row>
    <row r="9" spans="1:15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138"/>
      <c r="F9" s="138"/>
      <c r="G9" s="138"/>
      <c r="H9" s="7">
        <f>'LAF 1 (21147)'!E9</f>
        <v>50</v>
      </c>
      <c r="I9" s="22"/>
      <c r="J9" s="9"/>
      <c r="K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5" s="9" customFormat="1" ht="19.5" customHeight="1" x14ac:dyDescent="0.25">
      <c r="A11" s="8"/>
      <c r="B11" s="2"/>
      <c r="C11" s="1" t="s">
        <v>183</v>
      </c>
      <c r="D11" s="1" t="s">
        <v>365</v>
      </c>
      <c r="E11" s="1" t="s">
        <v>366</v>
      </c>
      <c r="F11" s="1" t="s">
        <v>364</v>
      </c>
      <c r="G11" s="17" t="s">
        <v>318</v>
      </c>
      <c r="H11" s="17" t="s">
        <v>319</v>
      </c>
      <c r="I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4" t="s">
        <v>22</v>
      </c>
      <c r="K12" s="14" t="s">
        <v>23</v>
      </c>
      <c r="M12" s="1" t="s">
        <v>183</v>
      </c>
      <c r="N12" s="42"/>
      <c r="O12" s="1" t="s">
        <v>183</v>
      </c>
    </row>
    <row r="13" spans="1:15" ht="17.100000000000001" customHeight="1" x14ac:dyDescent="0.25">
      <c r="A13" s="76">
        <v>1</v>
      </c>
      <c r="B13" s="73">
        <v>42623</v>
      </c>
      <c r="C13" s="32">
        <v>6</v>
      </c>
      <c r="D13" s="60">
        <v>1</v>
      </c>
      <c r="E13" s="81">
        <v>3</v>
      </c>
      <c r="F13" s="81">
        <v>1</v>
      </c>
      <c r="G13" s="81">
        <v>100</v>
      </c>
      <c r="H13" s="60"/>
      <c r="I13" s="25"/>
      <c r="J13" s="26"/>
      <c r="K13" s="26"/>
      <c r="M13" s="19"/>
      <c r="O13" s="19"/>
    </row>
    <row r="14" spans="1:15" ht="17.100000000000001" customHeight="1" x14ac:dyDescent="0.25">
      <c r="A14" s="76">
        <v>2</v>
      </c>
      <c r="B14" s="73">
        <v>42623</v>
      </c>
      <c r="C14" s="80">
        <v>4</v>
      </c>
      <c r="D14" s="81">
        <v>0</v>
      </c>
      <c r="E14" s="81">
        <v>2</v>
      </c>
      <c r="F14" s="81">
        <v>1</v>
      </c>
      <c r="G14" s="81">
        <v>100</v>
      </c>
      <c r="H14" s="81"/>
      <c r="I14" s="78"/>
      <c r="J14" s="79"/>
      <c r="K14" s="79"/>
      <c r="M14" s="77"/>
      <c r="O14" s="77"/>
    </row>
    <row r="15" spans="1:15" ht="17.100000000000001" customHeight="1" x14ac:dyDescent="0.25">
      <c r="A15" s="76">
        <v>3</v>
      </c>
      <c r="B15" s="73">
        <v>42624</v>
      </c>
      <c r="C15" s="80">
        <v>1</v>
      </c>
      <c r="D15" s="81">
        <v>3</v>
      </c>
      <c r="E15" s="81">
        <v>1</v>
      </c>
      <c r="F15" s="81">
        <v>2</v>
      </c>
      <c r="G15" s="81">
        <v>100</v>
      </c>
      <c r="H15" s="81"/>
      <c r="I15" s="78"/>
      <c r="J15" s="79"/>
      <c r="K15" s="79"/>
      <c r="M15" s="77"/>
      <c r="O15" s="77"/>
    </row>
    <row r="16" spans="1:15" ht="17.100000000000001" customHeight="1" x14ac:dyDescent="0.25">
      <c r="A16" s="76">
        <v>4</v>
      </c>
      <c r="B16" s="73">
        <v>42624</v>
      </c>
      <c r="C16" s="80">
        <v>2</v>
      </c>
      <c r="D16" s="81">
        <v>2</v>
      </c>
      <c r="E16" s="81">
        <v>0</v>
      </c>
      <c r="F16" s="81">
        <v>1</v>
      </c>
      <c r="G16" s="81">
        <v>100</v>
      </c>
      <c r="H16" s="81"/>
      <c r="I16" s="78"/>
      <c r="J16" s="79"/>
      <c r="K16" s="79"/>
      <c r="M16" s="77"/>
      <c r="O16" s="77"/>
    </row>
    <row r="17" spans="1:15" ht="17.100000000000001" customHeight="1" x14ac:dyDescent="0.25">
      <c r="A17" s="76">
        <v>5</v>
      </c>
      <c r="B17" s="73">
        <v>42625</v>
      </c>
      <c r="C17" s="80">
        <v>0</v>
      </c>
      <c r="D17" s="81">
        <v>2</v>
      </c>
      <c r="E17" s="81">
        <v>1</v>
      </c>
      <c r="F17" s="81">
        <v>0</v>
      </c>
      <c r="G17" s="81">
        <v>100</v>
      </c>
      <c r="H17" s="81"/>
      <c r="I17" s="78"/>
      <c r="J17" s="79"/>
      <c r="K17" s="79"/>
      <c r="M17" s="77"/>
      <c r="O17" s="77"/>
    </row>
    <row r="18" spans="1:15" ht="17.100000000000001" customHeight="1" x14ac:dyDescent="0.25">
      <c r="A18" s="76">
        <v>6</v>
      </c>
      <c r="B18" s="73">
        <v>42625</v>
      </c>
      <c r="C18" s="80">
        <v>0</v>
      </c>
      <c r="D18" s="81">
        <v>2</v>
      </c>
      <c r="E18" s="81">
        <v>3</v>
      </c>
      <c r="F18" s="81">
        <v>0</v>
      </c>
      <c r="G18" s="81">
        <v>100</v>
      </c>
      <c r="H18" s="81"/>
      <c r="I18" s="78"/>
      <c r="J18" s="79"/>
      <c r="K18" s="79"/>
      <c r="M18" s="77"/>
      <c r="O18" s="77"/>
    </row>
    <row r="19" spans="1:15" ht="17.100000000000001" customHeight="1" x14ac:dyDescent="0.25">
      <c r="A19" s="76">
        <v>7</v>
      </c>
      <c r="B19" s="73">
        <v>42626</v>
      </c>
      <c r="C19" s="80">
        <v>3</v>
      </c>
      <c r="D19" s="81">
        <v>2</v>
      </c>
      <c r="E19" s="81">
        <v>1</v>
      </c>
      <c r="F19" s="81">
        <v>1</v>
      </c>
      <c r="G19" s="81">
        <v>100</v>
      </c>
      <c r="H19" s="81"/>
      <c r="I19" s="78"/>
      <c r="J19" s="79"/>
      <c r="K19" s="79"/>
      <c r="M19" s="77"/>
      <c r="O19" s="77"/>
    </row>
    <row r="20" spans="1:15" ht="17.100000000000001" customHeight="1" x14ac:dyDescent="0.25">
      <c r="A20" s="76">
        <v>8</v>
      </c>
      <c r="B20" s="73">
        <v>42626</v>
      </c>
      <c r="C20" s="80">
        <v>1</v>
      </c>
      <c r="D20" s="81">
        <v>3</v>
      </c>
      <c r="E20" s="81">
        <v>2</v>
      </c>
      <c r="F20" s="81">
        <v>0</v>
      </c>
      <c r="G20" s="81">
        <v>100</v>
      </c>
      <c r="H20" s="81"/>
      <c r="I20" s="78"/>
      <c r="J20" s="79"/>
      <c r="K20" s="79"/>
      <c r="M20" s="77"/>
      <c r="O20" s="77"/>
    </row>
    <row r="21" spans="1:15" ht="17.100000000000001" customHeight="1" x14ac:dyDescent="0.25">
      <c r="A21" s="142">
        <v>1</v>
      </c>
      <c r="B21" s="36" t="s">
        <v>317</v>
      </c>
      <c r="C21" s="80">
        <v>9</v>
      </c>
      <c r="D21" s="81"/>
      <c r="E21" s="81"/>
      <c r="F21" s="81"/>
      <c r="G21" s="81"/>
      <c r="H21" s="81"/>
      <c r="I21" s="78"/>
      <c r="J21" s="79">
        <v>20</v>
      </c>
      <c r="K21" s="79">
        <v>50</v>
      </c>
      <c r="M21" s="77"/>
      <c r="O21" s="77"/>
    </row>
    <row r="22" spans="1:15" ht="17.100000000000001" customHeight="1" x14ac:dyDescent="0.25">
      <c r="A22" s="76">
        <v>2</v>
      </c>
      <c r="B22" s="73">
        <v>42653</v>
      </c>
      <c r="C22" s="80">
        <v>6</v>
      </c>
      <c r="D22" s="81"/>
      <c r="E22" s="81"/>
      <c r="F22" s="81"/>
      <c r="G22" s="81"/>
      <c r="H22" s="81"/>
      <c r="I22" s="78"/>
      <c r="J22" s="79">
        <v>20</v>
      </c>
      <c r="K22" s="79">
        <v>50</v>
      </c>
      <c r="M22" s="77"/>
      <c r="O22" s="77"/>
    </row>
    <row r="23" spans="1:15" ht="17.100000000000001" customHeight="1" x14ac:dyDescent="0.25">
      <c r="A23" s="76">
        <v>3</v>
      </c>
      <c r="B23" s="73">
        <v>42683</v>
      </c>
      <c r="C23" s="80">
        <v>0</v>
      </c>
      <c r="D23" s="81"/>
      <c r="E23" s="81"/>
      <c r="F23" s="81"/>
      <c r="G23" s="81"/>
      <c r="H23" s="81"/>
      <c r="I23" s="78"/>
      <c r="J23" s="79">
        <v>20</v>
      </c>
      <c r="K23" s="79">
        <v>50</v>
      </c>
      <c r="M23" s="77"/>
      <c r="O23" s="77"/>
    </row>
    <row r="24" spans="1:15" ht="17.100000000000001" customHeight="1" x14ac:dyDescent="0.25">
      <c r="A24" s="76">
        <v>4</v>
      </c>
      <c r="B24" s="73">
        <v>42713</v>
      </c>
      <c r="C24" s="80">
        <v>0</v>
      </c>
      <c r="D24" s="81"/>
      <c r="E24" s="81"/>
      <c r="F24" s="81"/>
      <c r="G24" s="81"/>
      <c r="H24" s="81"/>
      <c r="I24" s="78"/>
      <c r="J24" s="79">
        <v>20</v>
      </c>
      <c r="K24" s="79">
        <v>50</v>
      </c>
      <c r="M24" s="77"/>
      <c r="O24" s="77"/>
    </row>
    <row r="25" spans="1:15" ht="17.100000000000001" customHeight="1" x14ac:dyDescent="0.25">
      <c r="A25" s="76">
        <v>5</v>
      </c>
      <c r="B25" s="73">
        <v>42720</v>
      </c>
      <c r="C25" s="80">
        <v>3</v>
      </c>
      <c r="D25" s="81"/>
      <c r="E25" s="81"/>
      <c r="F25" s="81"/>
      <c r="G25" s="81"/>
      <c r="H25" s="81"/>
      <c r="I25" s="78"/>
      <c r="J25" s="79">
        <v>20</v>
      </c>
      <c r="K25" s="79">
        <v>50</v>
      </c>
      <c r="M25" s="77"/>
      <c r="O25" s="77"/>
    </row>
    <row r="26" spans="1:15" ht="17.100000000000001" customHeight="1" x14ac:dyDescent="0.25">
      <c r="A26" s="142">
        <v>1</v>
      </c>
      <c r="B26" s="73">
        <v>42743</v>
      </c>
      <c r="C26" s="80">
        <v>1</v>
      </c>
      <c r="D26" s="81"/>
      <c r="E26" s="81"/>
      <c r="F26" s="81"/>
      <c r="G26" s="81"/>
      <c r="H26" s="81">
        <v>120</v>
      </c>
      <c r="I26" s="78"/>
      <c r="J26" s="79">
        <v>20</v>
      </c>
      <c r="K26" s="79">
        <v>50</v>
      </c>
      <c r="M26" s="77">
        <v>1</v>
      </c>
      <c r="O26" s="77">
        <v>9</v>
      </c>
    </row>
    <row r="27" spans="1:15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32">
        <f t="shared" ref="C27:C42" si="0">IF(M27=0, "&lt; 1", M27)</f>
        <v>9</v>
      </c>
      <c r="D27" s="60"/>
      <c r="E27" s="81"/>
      <c r="F27" s="81"/>
      <c r="G27" s="81"/>
      <c r="H27" s="60"/>
      <c r="I27" s="25"/>
      <c r="J27" s="26">
        <f>$C$9</f>
        <v>20</v>
      </c>
      <c r="K27" s="26">
        <f>$H$9</f>
        <v>50</v>
      </c>
      <c r="M27" s="19">
        <v>9</v>
      </c>
      <c r="O27" s="19">
        <v>6</v>
      </c>
    </row>
    <row r="28" spans="1:15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32">
        <f t="shared" ref="C28:C33" si="1">IF(M28=0, "&lt; 1", M28)</f>
        <v>2</v>
      </c>
      <c r="D28" s="60"/>
      <c r="E28" s="81"/>
      <c r="F28" s="81"/>
      <c r="G28" s="81"/>
      <c r="H28" s="60"/>
      <c r="I28" s="25"/>
      <c r="J28" s="26">
        <f>$C$9</f>
        <v>20</v>
      </c>
      <c r="K28" s="26">
        <f>$H$9</f>
        <v>50</v>
      </c>
      <c r="M28" s="19">
        <v>2</v>
      </c>
      <c r="O28" s="19">
        <v>0</v>
      </c>
    </row>
    <row r="29" spans="1:15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32">
        <f t="shared" si="1"/>
        <v>6</v>
      </c>
      <c r="D29" s="60"/>
      <c r="E29" s="81"/>
      <c r="F29" s="81"/>
      <c r="G29" s="81"/>
      <c r="H29" s="60"/>
      <c r="I29" s="25"/>
      <c r="J29" s="26">
        <f t="shared" ref="J29:J39" si="2">$C$9</f>
        <v>20</v>
      </c>
      <c r="K29" s="26">
        <f t="shared" ref="K29:K39" si="3">$H$9</f>
        <v>50</v>
      </c>
      <c r="M29" s="19">
        <v>6</v>
      </c>
      <c r="O29" s="19">
        <v>0</v>
      </c>
    </row>
    <row r="30" spans="1:15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32">
        <f t="shared" si="1"/>
        <v>4</v>
      </c>
      <c r="D30" s="60"/>
      <c r="E30" s="81"/>
      <c r="F30" s="81"/>
      <c r="G30" s="81"/>
      <c r="H30" s="60"/>
      <c r="I30" s="25"/>
      <c r="J30" s="26">
        <f t="shared" si="2"/>
        <v>20</v>
      </c>
      <c r="K30" s="26">
        <f t="shared" si="3"/>
        <v>50</v>
      </c>
      <c r="M30" s="19">
        <v>4</v>
      </c>
      <c r="O30" s="19">
        <v>3</v>
      </c>
    </row>
    <row r="31" spans="1:15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32">
        <f t="shared" si="1"/>
        <v>1</v>
      </c>
      <c r="D31" s="60"/>
      <c r="E31" s="81"/>
      <c r="F31" s="81"/>
      <c r="G31" s="81"/>
      <c r="H31" s="60"/>
      <c r="I31" s="25"/>
      <c r="J31" s="26">
        <f t="shared" si="2"/>
        <v>20</v>
      </c>
      <c r="K31" s="26">
        <f t="shared" si="3"/>
        <v>50</v>
      </c>
      <c r="M31" s="19">
        <v>1</v>
      </c>
      <c r="O31" s="19"/>
    </row>
    <row r="32" spans="1:15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32">
        <f t="shared" si="1"/>
        <v>5</v>
      </c>
      <c r="D32" s="60"/>
      <c r="E32" s="81"/>
      <c r="F32" s="81"/>
      <c r="G32" s="81"/>
      <c r="H32" s="60"/>
      <c r="I32" s="25"/>
      <c r="J32" s="26">
        <f t="shared" si="2"/>
        <v>20</v>
      </c>
      <c r="K32" s="26">
        <f t="shared" si="3"/>
        <v>50</v>
      </c>
      <c r="M32" s="19">
        <v>5</v>
      </c>
      <c r="O32" s="19"/>
    </row>
    <row r="33" spans="1:15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32">
        <f t="shared" si="1"/>
        <v>1</v>
      </c>
      <c r="D33" s="60"/>
      <c r="E33" s="81"/>
      <c r="F33" s="81"/>
      <c r="G33" s="81"/>
      <c r="H33" s="60"/>
      <c r="I33" s="25"/>
      <c r="J33" s="26">
        <f t="shared" si="2"/>
        <v>20</v>
      </c>
      <c r="K33" s="26">
        <f t="shared" si="3"/>
        <v>50</v>
      </c>
      <c r="M33" s="19">
        <v>1</v>
      </c>
      <c r="O33" s="19"/>
    </row>
    <row r="34" spans="1:15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32">
        <v>0</v>
      </c>
      <c r="D34" s="60"/>
      <c r="E34" s="81"/>
      <c r="F34" s="81"/>
      <c r="G34" s="81"/>
      <c r="H34" s="60"/>
      <c r="I34" s="25"/>
      <c r="J34" s="26">
        <f t="shared" si="2"/>
        <v>20</v>
      </c>
      <c r="K34" s="26">
        <f t="shared" si="3"/>
        <v>50</v>
      </c>
      <c r="M34" s="19">
        <v>0</v>
      </c>
      <c r="O34" s="19"/>
    </row>
    <row r="35" spans="1:15" ht="17.100000000000001" customHeight="1" x14ac:dyDescent="0.25">
      <c r="A35" s="76" t="e">
        <f>'LAF 1 (21147)'!#REF!</f>
        <v>#REF!</v>
      </c>
      <c r="B35" s="73">
        <v>42988</v>
      </c>
      <c r="C35" s="32">
        <v>4</v>
      </c>
      <c r="D35" s="60"/>
      <c r="E35" s="81"/>
      <c r="F35" s="81"/>
      <c r="G35" s="81"/>
      <c r="H35" s="60"/>
      <c r="I35" s="25"/>
      <c r="J35" s="26">
        <f t="shared" si="2"/>
        <v>20</v>
      </c>
      <c r="K35" s="26">
        <f t="shared" si="3"/>
        <v>50</v>
      </c>
      <c r="M35" s="19"/>
      <c r="O35" s="19"/>
    </row>
    <row r="36" spans="1:15" ht="17.100000000000001" customHeight="1" x14ac:dyDescent="0.25">
      <c r="A36" s="76" t="e">
        <f>'LAF 1 (21147)'!#REF!</f>
        <v>#REF!</v>
      </c>
      <c r="B36" s="73">
        <v>43017</v>
      </c>
      <c r="C36" s="32">
        <v>0</v>
      </c>
      <c r="D36" s="60"/>
      <c r="E36" s="81"/>
      <c r="F36" s="81"/>
      <c r="G36" s="81"/>
      <c r="H36" s="60"/>
      <c r="I36" s="25"/>
      <c r="J36" s="26">
        <f t="shared" si="2"/>
        <v>20</v>
      </c>
      <c r="K36" s="26">
        <f t="shared" si="3"/>
        <v>50</v>
      </c>
      <c r="M36" s="19"/>
      <c r="O36" s="19"/>
    </row>
    <row r="37" spans="1:15" ht="17.100000000000001" customHeight="1" x14ac:dyDescent="0.25">
      <c r="A37" s="76" t="e">
        <f>'LAF 1 (21147)'!#REF!</f>
        <v>#REF!</v>
      </c>
      <c r="B37" s="73">
        <v>43045</v>
      </c>
      <c r="C37" s="32">
        <v>3</v>
      </c>
      <c r="D37" s="60"/>
      <c r="E37" s="81"/>
      <c r="F37" s="81"/>
      <c r="G37" s="81"/>
      <c r="H37" s="60"/>
      <c r="I37" s="25"/>
      <c r="J37" s="26">
        <f t="shared" si="2"/>
        <v>20</v>
      </c>
      <c r="K37" s="26">
        <f t="shared" si="3"/>
        <v>50</v>
      </c>
      <c r="M37" s="19"/>
      <c r="O37" s="19"/>
    </row>
    <row r="38" spans="1:15" ht="17.100000000000001" customHeight="1" x14ac:dyDescent="0.25">
      <c r="A38" s="12">
        <v>13</v>
      </c>
      <c r="B38" s="73">
        <v>43073</v>
      </c>
      <c r="C38" s="88">
        <v>2</v>
      </c>
      <c r="D38" s="60"/>
      <c r="E38" s="81"/>
      <c r="F38" s="81"/>
      <c r="G38" s="81"/>
      <c r="H38" s="60"/>
      <c r="I38" s="25"/>
      <c r="J38" s="79">
        <f t="shared" si="2"/>
        <v>20</v>
      </c>
      <c r="K38" s="79">
        <f t="shared" si="3"/>
        <v>50</v>
      </c>
      <c r="M38" s="19"/>
      <c r="O38" s="19"/>
    </row>
    <row r="39" spans="1:15" ht="17.100000000000001" customHeight="1" x14ac:dyDescent="0.25">
      <c r="A39" s="12">
        <v>14</v>
      </c>
      <c r="B39" s="73">
        <v>43080</v>
      </c>
      <c r="C39" s="80">
        <v>1</v>
      </c>
      <c r="D39" s="60"/>
      <c r="E39" s="81"/>
      <c r="F39" s="81"/>
      <c r="G39" s="81"/>
      <c r="H39" s="60"/>
      <c r="I39" s="25"/>
      <c r="J39" s="79">
        <f t="shared" si="2"/>
        <v>20</v>
      </c>
      <c r="K39" s="79">
        <f t="shared" si="3"/>
        <v>50</v>
      </c>
      <c r="M39" s="19"/>
      <c r="O39" s="19"/>
    </row>
    <row r="40" spans="1:15" ht="17.100000000000001" customHeight="1" x14ac:dyDescent="0.25">
      <c r="A40" s="12" t="s">
        <v>11</v>
      </c>
      <c r="B40" s="33"/>
      <c r="C40" s="32">
        <f t="shared" si="0"/>
        <v>4</v>
      </c>
      <c r="D40" s="60"/>
      <c r="E40" s="81"/>
      <c r="F40" s="81"/>
      <c r="G40" s="81"/>
      <c r="H40" s="60"/>
      <c r="I40" s="27"/>
      <c r="J40" s="26"/>
      <c r="K40" s="26"/>
      <c r="M40" s="12">
        <f>ROUNDUP(AVERAGE(M13:M39), 0)</f>
        <v>4</v>
      </c>
      <c r="N40" s="19"/>
      <c r="O40" s="12">
        <f>ROUNDUP(AVERAGE(O13:O39), 0)</f>
        <v>4</v>
      </c>
    </row>
    <row r="41" spans="1:15" ht="17.100000000000001" customHeight="1" x14ac:dyDescent="0.25">
      <c r="A41" s="12" t="s">
        <v>12</v>
      </c>
      <c r="B41" s="34"/>
      <c r="C41" s="32" t="str">
        <f t="shared" si="0"/>
        <v>&lt; 1</v>
      </c>
      <c r="D41" s="60"/>
      <c r="E41" s="81"/>
      <c r="F41" s="81"/>
      <c r="G41" s="81"/>
      <c r="H41" s="60"/>
      <c r="I41" s="25"/>
      <c r="J41" s="26"/>
      <c r="K41" s="26"/>
      <c r="M41" s="12">
        <f>MIN(M13:M39)</f>
        <v>0</v>
      </c>
      <c r="N41" s="19"/>
      <c r="O41" s="12">
        <f>MIN(O13:O39)</f>
        <v>0</v>
      </c>
    </row>
    <row r="42" spans="1:15" ht="17.100000000000001" customHeight="1" x14ac:dyDescent="0.25">
      <c r="A42" s="12" t="s">
        <v>13</v>
      </c>
      <c r="B42" s="34"/>
      <c r="C42" s="32">
        <f t="shared" si="0"/>
        <v>9</v>
      </c>
      <c r="D42" s="60"/>
      <c r="E42" s="81"/>
      <c r="F42" s="81"/>
      <c r="G42" s="81"/>
      <c r="H42" s="60"/>
      <c r="I42" s="25"/>
      <c r="J42" s="26"/>
      <c r="K42" s="26"/>
      <c r="M42" s="12">
        <f>MAX(M13:M39)</f>
        <v>9</v>
      </c>
      <c r="N42" s="19"/>
      <c r="O42" s="12">
        <f>MAX(O13:O39)</f>
        <v>9</v>
      </c>
    </row>
    <row r="43" spans="1:15" ht="17.100000000000001" customHeight="1" x14ac:dyDescent="0.25">
      <c r="A43" s="12" t="s">
        <v>14</v>
      </c>
      <c r="B43" s="34"/>
      <c r="C43" s="35">
        <f t="shared" ref="C43:C44" si="4">M43</f>
        <v>2.9907264074877267</v>
      </c>
      <c r="D43" s="61"/>
      <c r="E43" s="61"/>
      <c r="F43" s="61"/>
      <c r="G43" s="61"/>
      <c r="H43" s="61"/>
      <c r="I43" s="25"/>
      <c r="J43" s="26"/>
      <c r="K43" s="26"/>
      <c r="M43" s="13">
        <f>STDEV(M13:M39)</f>
        <v>2.9907264074877267</v>
      </c>
      <c r="N43" s="19"/>
      <c r="O43" s="13">
        <f>STDEV(O13:O39)</f>
        <v>3.9115214431215892</v>
      </c>
    </row>
    <row r="44" spans="1:15" ht="17.100000000000001" customHeight="1" x14ac:dyDescent="0.25">
      <c r="A44" s="12" t="s">
        <v>15</v>
      </c>
      <c r="B44" s="34"/>
      <c r="C44" s="35">
        <f t="shared" si="4"/>
        <v>74.76816018719316</v>
      </c>
      <c r="D44" s="61"/>
      <c r="E44" s="61"/>
      <c r="F44" s="61"/>
      <c r="G44" s="61"/>
      <c r="H44" s="61"/>
      <c r="I44" s="25"/>
      <c r="J44" s="26"/>
      <c r="K44" s="26"/>
      <c r="M44" s="13">
        <f>IF(M40=0, "NA", M43*100/M40)</f>
        <v>74.76816018719316</v>
      </c>
      <c r="N44" s="19"/>
      <c r="O44" s="13">
        <f>IF(O40=0, "NA", O43*100/O40)</f>
        <v>97.788036078039724</v>
      </c>
    </row>
    <row r="45" spans="1:15" ht="17.100000000000001" customHeight="1" x14ac:dyDescent="0.25">
      <c r="A45" s="196" t="s">
        <v>229</v>
      </c>
      <c r="B45" s="196"/>
      <c r="C45" s="196"/>
      <c r="D45" s="30"/>
      <c r="E45" s="30"/>
      <c r="F45" s="30"/>
      <c r="G45" s="30"/>
      <c r="H45" s="30"/>
      <c r="I45" s="25"/>
      <c r="J45" s="26"/>
      <c r="K45" s="26"/>
      <c r="M45" s="19"/>
      <c r="N45" s="19"/>
    </row>
    <row r="46" spans="1:15" ht="17.100000000000001" customHeight="1" x14ac:dyDescent="0.25">
      <c r="A46" s="197" t="s">
        <v>230</v>
      </c>
      <c r="B46" s="197"/>
      <c r="C46" s="197"/>
      <c r="D46" s="30"/>
      <c r="E46" s="30"/>
      <c r="F46" s="30"/>
      <c r="G46" s="30"/>
      <c r="H46" s="30"/>
      <c r="I46" s="25"/>
      <c r="J46" s="26"/>
      <c r="K46" s="26"/>
      <c r="M46" s="19"/>
      <c r="N46" s="19"/>
    </row>
    <row r="47" spans="1:15" ht="17.100000000000001" customHeight="1" x14ac:dyDescent="0.25">
      <c r="A47" s="12" t="s">
        <v>11</v>
      </c>
      <c r="B47" s="34"/>
      <c r="C47" s="32">
        <f>IF(O40=0, "&lt; 1",O40)</f>
        <v>4</v>
      </c>
      <c r="D47" s="60"/>
      <c r="E47" s="81"/>
      <c r="F47" s="81"/>
      <c r="G47" s="81"/>
      <c r="H47" s="60"/>
      <c r="I47" s="25"/>
      <c r="J47" s="26"/>
      <c r="K47" s="26"/>
      <c r="M47" s="19"/>
      <c r="N47" s="19"/>
    </row>
    <row r="48" spans="1:15" ht="17.100000000000001" customHeight="1" x14ac:dyDescent="0.25">
      <c r="A48" s="12" t="s">
        <v>12</v>
      </c>
      <c r="B48" s="34"/>
      <c r="C48" s="32" t="str">
        <f t="shared" ref="C48:C49" si="5">IF(O41=0, "&lt; 1",O41)</f>
        <v>&lt; 1</v>
      </c>
      <c r="D48" s="60"/>
      <c r="E48" s="81"/>
      <c r="F48" s="81"/>
      <c r="G48" s="81"/>
      <c r="H48" s="60"/>
      <c r="I48" s="25"/>
      <c r="J48" s="26"/>
      <c r="K48" s="26"/>
      <c r="M48" s="19"/>
    </row>
    <row r="49" spans="1:35" ht="17.100000000000001" customHeight="1" x14ac:dyDescent="0.25">
      <c r="A49" s="12" t="s">
        <v>13</v>
      </c>
      <c r="B49" s="34"/>
      <c r="C49" s="32">
        <f t="shared" si="5"/>
        <v>9</v>
      </c>
      <c r="D49" s="60"/>
      <c r="E49" s="81"/>
      <c r="F49" s="81"/>
      <c r="G49" s="81"/>
      <c r="H49" s="60"/>
      <c r="I49" s="25"/>
      <c r="J49" s="26"/>
      <c r="K49" s="26"/>
      <c r="M49" s="19"/>
    </row>
    <row r="50" spans="1:35" ht="17.100000000000001" customHeight="1" x14ac:dyDescent="0.25">
      <c r="A50" s="12" t="s">
        <v>14</v>
      </c>
      <c r="B50" s="34"/>
      <c r="C50" s="35">
        <f>O43</f>
        <v>3.9115214431215892</v>
      </c>
      <c r="D50" s="61"/>
      <c r="E50" s="61"/>
      <c r="F50" s="61"/>
      <c r="G50" s="61"/>
      <c r="H50" s="61"/>
      <c r="I50" s="25"/>
      <c r="J50" s="26"/>
      <c r="K50" s="26"/>
      <c r="M50" s="19"/>
    </row>
    <row r="51" spans="1:35" ht="17.100000000000001" customHeight="1" x14ac:dyDescent="0.25">
      <c r="A51" s="12" t="s">
        <v>15</v>
      </c>
      <c r="B51" s="34"/>
      <c r="C51" s="35">
        <f>O44</f>
        <v>97.788036078039724</v>
      </c>
      <c r="D51" s="61"/>
      <c r="E51" s="61"/>
      <c r="F51" s="61"/>
      <c r="G51" s="61"/>
      <c r="H51" s="61"/>
      <c r="I51" s="27"/>
      <c r="J51" s="26"/>
      <c r="K51" s="26"/>
      <c r="M51" s="19"/>
    </row>
    <row r="52" spans="1:35" ht="15.9" customHeight="1" x14ac:dyDescent="0.25"/>
    <row r="53" spans="1:35" s="14" customFormat="1" ht="15.9" customHeight="1" x14ac:dyDescent="0.25">
      <c r="A53" s="15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A62" s="16"/>
      <c r="B62" s="11"/>
      <c r="C62" s="11"/>
      <c r="D62" s="11"/>
      <c r="E62" s="11"/>
      <c r="F62" s="11"/>
      <c r="G62" s="11"/>
      <c r="H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A63" s="16"/>
      <c r="B63" s="11"/>
      <c r="C63" s="11"/>
      <c r="D63" s="11"/>
      <c r="E63" s="11"/>
      <c r="F63" s="11"/>
      <c r="G63" s="11"/>
      <c r="H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E64" s="136"/>
      <c r="F64" s="136"/>
      <c r="G64" s="13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5.9" customHeight="1" x14ac:dyDescent="0.25">
      <c r="E65" s="136"/>
      <c r="F65" s="136"/>
      <c r="G65" s="13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5.9" customHeight="1" x14ac:dyDescent="0.25">
      <c r="A66" s="16"/>
      <c r="E66" s="136"/>
      <c r="F66" s="136"/>
      <c r="G66" s="13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s="14" customFormat="1" ht="14.25" customHeight="1" x14ac:dyDescent="0.25">
      <c r="A67" s="198" t="s">
        <v>260</v>
      </c>
      <c r="B67" s="198"/>
      <c r="C67" s="198"/>
      <c r="D67" s="198"/>
      <c r="E67" s="198"/>
      <c r="F67" s="198"/>
      <c r="G67" s="198"/>
      <c r="H67" s="19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s="14" customFormat="1" ht="17.25" customHeight="1" x14ac:dyDescent="0.25">
      <c r="A68" s="199" t="s">
        <v>261</v>
      </c>
      <c r="B68" s="198"/>
      <c r="C68" s="198"/>
      <c r="D68" s="198"/>
      <c r="E68" s="198"/>
      <c r="F68" s="198"/>
      <c r="G68" s="198"/>
      <c r="H68" s="19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.9" customHeight="1" x14ac:dyDescent="0.25">
      <c r="A69" s="14"/>
      <c r="B69" s="14"/>
      <c r="C69" s="14"/>
      <c r="D69" s="14"/>
      <c r="E69" s="136"/>
      <c r="F69" s="136"/>
      <c r="G69" s="136"/>
      <c r="H69" s="14"/>
    </row>
    <row r="70" spans="1:35" s="28" customFormat="1" ht="15.9" customHeight="1" x14ac:dyDescent="0.25">
      <c r="A70" s="200" t="s">
        <v>18</v>
      </c>
      <c r="B70" s="200"/>
      <c r="C70" s="200"/>
      <c r="D70" s="39"/>
      <c r="E70" s="137"/>
      <c r="F70" s="137"/>
      <c r="G70" s="137"/>
      <c r="I70" s="20"/>
      <c r="J70" s="20"/>
      <c r="K70" s="20"/>
    </row>
    <row r="71" spans="1:35" s="28" customFormat="1" ht="27.75" customHeight="1" x14ac:dyDescent="0.25">
      <c r="A71" s="200" t="s">
        <v>110</v>
      </c>
      <c r="B71" s="200"/>
      <c r="C71" s="200"/>
      <c r="D71" s="200"/>
      <c r="E71" s="200"/>
      <c r="F71" s="200"/>
      <c r="G71" s="200"/>
      <c r="H71" s="200"/>
      <c r="I71" s="20"/>
      <c r="J71" s="20"/>
      <c r="K71" s="20"/>
    </row>
    <row r="72" spans="1:35" s="28" customFormat="1" ht="32.25" customHeight="1" x14ac:dyDescent="0.25">
      <c r="A72" s="194" t="s">
        <v>146</v>
      </c>
      <c r="B72" s="194"/>
      <c r="C72" s="194"/>
      <c r="D72" s="194"/>
      <c r="E72" s="194"/>
      <c r="F72" s="194"/>
      <c r="G72" s="194"/>
      <c r="H72" s="194"/>
      <c r="I72" s="20"/>
      <c r="J72" s="20"/>
      <c r="K72" s="20"/>
    </row>
    <row r="73" spans="1:35" s="28" customFormat="1" ht="15.9" customHeight="1" x14ac:dyDescent="0.25">
      <c r="I73" s="20"/>
      <c r="J73" s="20"/>
      <c r="K73" s="20"/>
    </row>
    <row r="74" spans="1:35" s="28" customFormat="1" ht="25.5" customHeight="1" x14ac:dyDescent="0.25">
      <c r="B74" s="195" t="s">
        <v>2</v>
      </c>
      <c r="C74" s="195"/>
      <c r="D74" s="195" t="s">
        <v>32</v>
      </c>
      <c r="E74" s="195"/>
      <c r="F74" s="195"/>
      <c r="G74" s="195"/>
      <c r="H74" s="195"/>
      <c r="I74" s="20"/>
      <c r="J74" s="20"/>
      <c r="K74" s="20"/>
    </row>
    <row r="75" spans="1:35" s="28" customFormat="1" ht="38.1" customHeight="1" x14ac:dyDescent="0.25">
      <c r="B75" s="195"/>
      <c r="C75" s="195"/>
      <c r="D75" s="20"/>
      <c r="E75" s="133"/>
      <c r="F75" s="133"/>
      <c r="G75" s="133"/>
      <c r="H75" s="20"/>
      <c r="I75" s="20"/>
      <c r="J75" s="20"/>
      <c r="K75" s="20"/>
    </row>
    <row r="76" spans="1:35" x14ac:dyDescent="0.25">
      <c r="B76" s="30"/>
      <c r="C76" s="30"/>
      <c r="D76" s="30"/>
      <c r="E76" s="30"/>
      <c r="F76" s="30"/>
      <c r="G76" s="30"/>
      <c r="H76" s="30"/>
    </row>
    <row r="77" spans="1:35" x14ac:dyDescent="0.25">
      <c r="B77" s="30"/>
      <c r="C77" s="30"/>
      <c r="D77" s="30"/>
      <c r="E77" s="30"/>
      <c r="F77" s="30"/>
      <c r="G77" s="30"/>
      <c r="H77" s="30"/>
    </row>
  </sheetData>
  <sheetProtection formatCells="0" formatRows="0" insertRows="0" insertHyperlinks="0" deleteRows="0" sort="0" autoFilter="0" pivotTables="0"/>
  <mergeCells count="19">
    <mergeCell ref="B75:C75"/>
    <mergeCell ref="A68:H68"/>
    <mergeCell ref="A70:C70"/>
    <mergeCell ref="A71:H71"/>
    <mergeCell ref="A72:H72"/>
    <mergeCell ref="B74:C74"/>
    <mergeCell ref="D74:H74"/>
    <mergeCell ref="A67:H67"/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45:C45"/>
    <mergeCell ref="A46:C46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81"/>
  <sheetViews>
    <sheetView view="pageBreakPreview" topLeftCell="A50" zoomScale="90" zoomScaleNormal="100" zoomScaleSheetLayoutView="90" workbookViewId="0">
      <selection activeCell="A59" sqref="A59:XFD60"/>
    </sheetView>
  </sheetViews>
  <sheetFormatPr defaultColWidth="9.109375" defaultRowHeight="13.2" x14ac:dyDescent="0.25"/>
  <cols>
    <col min="1" max="1" width="5.109375" style="16" customWidth="1"/>
    <col min="2" max="2" width="11.109375" style="11" customWidth="1"/>
    <col min="3" max="18" width="9" style="11" customWidth="1"/>
    <col min="19" max="19" width="3.44140625" style="14" customWidth="1"/>
    <col min="20" max="21" width="6.88671875" style="14" customWidth="1"/>
    <col min="22" max="22" width="5.5546875" style="11" customWidth="1"/>
    <col min="23" max="23" width="5.6640625" style="11" customWidth="1"/>
    <col min="24" max="24" width="5.5546875" style="11" customWidth="1"/>
    <col min="25" max="25" width="5.44140625" style="11" customWidth="1"/>
    <col min="26" max="26" width="5.33203125" style="11" customWidth="1"/>
    <col min="27" max="27" width="4.44140625" style="11" customWidth="1"/>
    <col min="28" max="28" width="5.88671875" style="11" customWidth="1"/>
    <col min="29" max="31" width="5.33203125" style="11" customWidth="1"/>
    <col min="32" max="16384" width="9.109375" style="11"/>
  </cols>
  <sheetData>
    <row r="1" spans="1:31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23"/>
      <c r="T1" s="9"/>
      <c r="U1" s="9"/>
    </row>
    <row r="2" spans="1:31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4"/>
      <c r="T2" s="9"/>
      <c r="U2" s="9"/>
    </row>
    <row r="3" spans="1:31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4"/>
      <c r="T3" s="8"/>
      <c r="U3" s="9"/>
    </row>
    <row r="4" spans="1:31" s="3" customFormat="1" ht="27" customHeight="1" x14ac:dyDescent="0.25">
      <c r="A4" s="189" t="s">
        <v>19</v>
      </c>
      <c r="B4" s="190"/>
      <c r="C4" s="207"/>
      <c r="D4" s="193"/>
      <c r="E4" s="193"/>
      <c r="F4" s="193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7"/>
      <c r="T4" s="9"/>
      <c r="U4" s="9"/>
    </row>
    <row r="5" spans="1:31" s="3" customFormat="1" ht="27" customHeight="1" x14ac:dyDescent="0.25">
      <c r="A5" s="189" t="s">
        <v>4</v>
      </c>
      <c r="B5" s="190"/>
      <c r="C5" s="207"/>
      <c r="D5" s="115"/>
      <c r="E5" s="202" t="s">
        <v>1</v>
      </c>
      <c r="F5" s="20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21"/>
      <c r="T5" s="9"/>
      <c r="U5" s="9"/>
    </row>
    <row r="6" spans="1:31" s="3" customFormat="1" ht="29.25" customHeight="1" x14ac:dyDescent="0.25">
      <c r="A6" s="189" t="s">
        <v>5</v>
      </c>
      <c r="B6" s="190"/>
      <c r="C6" s="207"/>
      <c r="D6" s="115"/>
      <c r="E6" s="202" t="s">
        <v>8</v>
      </c>
      <c r="F6" s="208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8"/>
      <c r="T6" s="9"/>
      <c r="U6" s="9"/>
    </row>
    <row r="7" spans="1:31" s="3" customFormat="1" ht="27" customHeight="1" x14ac:dyDescent="0.25">
      <c r="A7" s="189" t="s">
        <v>6</v>
      </c>
      <c r="B7" s="190"/>
      <c r="C7" s="207"/>
      <c r="D7" s="115"/>
      <c r="E7" s="202" t="s">
        <v>9</v>
      </c>
      <c r="F7" s="208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8"/>
      <c r="T7" s="9"/>
      <c r="U7" s="9"/>
    </row>
    <row r="8" spans="1:31" s="3" customFormat="1" ht="27" customHeight="1" x14ac:dyDescent="0.25">
      <c r="A8" s="189" t="s">
        <v>7</v>
      </c>
      <c r="B8" s="190"/>
      <c r="C8" s="207"/>
      <c r="D8" s="115"/>
      <c r="E8" s="202" t="s">
        <v>10</v>
      </c>
      <c r="F8" s="208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8"/>
      <c r="T8" s="9"/>
      <c r="U8" s="9"/>
    </row>
    <row r="9" spans="1:31" s="3" customFormat="1" ht="27" customHeight="1" x14ac:dyDescent="0.25">
      <c r="A9" s="189" t="s">
        <v>20</v>
      </c>
      <c r="B9" s="190"/>
      <c r="C9" s="207"/>
      <c r="D9" s="118"/>
      <c r="E9" s="202" t="s">
        <v>21</v>
      </c>
      <c r="F9" s="208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22"/>
      <c r="T9" s="9"/>
      <c r="U9" s="9"/>
    </row>
    <row r="10" spans="1:31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8"/>
      <c r="T10" s="9"/>
      <c r="U10" s="9"/>
    </row>
    <row r="11" spans="1:31" s="9" customFormat="1" ht="27.75" customHeight="1" x14ac:dyDescent="0.25">
      <c r="A11" s="8"/>
      <c r="B11" s="2"/>
      <c r="C11" s="126" t="s">
        <v>184</v>
      </c>
      <c r="D11" s="126" t="s">
        <v>185</v>
      </c>
      <c r="E11" s="126" t="s">
        <v>186</v>
      </c>
      <c r="F11" s="127" t="s">
        <v>187</v>
      </c>
      <c r="G11" s="126" t="s">
        <v>367</v>
      </c>
      <c r="H11" s="126" t="s">
        <v>368</v>
      </c>
      <c r="I11" s="126" t="s">
        <v>369</v>
      </c>
      <c r="J11" s="126" t="s">
        <v>370</v>
      </c>
      <c r="K11" s="126" t="s">
        <v>371</v>
      </c>
      <c r="L11" s="126" t="s">
        <v>372</v>
      </c>
      <c r="M11" s="126" t="s">
        <v>373</v>
      </c>
      <c r="N11" s="126" t="s">
        <v>374</v>
      </c>
      <c r="O11" s="126" t="s">
        <v>375</v>
      </c>
      <c r="P11" s="126" t="s">
        <v>376</v>
      </c>
      <c r="Q11" s="17" t="s">
        <v>318</v>
      </c>
      <c r="R11" s="17" t="s">
        <v>319</v>
      </c>
      <c r="S11" s="17"/>
    </row>
    <row r="12" spans="1:31" ht="25.5" customHeight="1" x14ac:dyDescent="0.25">
      <c r="A12" s="1" t="s">
        <v>16</v>
      </c>
      <c r="B12" s="10" t="s">
        <v>24</v>
      </c>
      <c r="C12" s="126" t="s">
        <v>17</v>
      </c>
      <c r="D12" s="126" t="s">
        <v>17</v>
      </c>
      <c r="E12" s="126" t="s">
        <v>17</v>
      </c>
      <c r="F12" s="127" t="s">
        <v>17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4" t="s">
        <v>22</v>
      </c>
      <c r="U12" s="14" t="s">
        <v>23</v>
      </c>
      <c r="W12" s="41" t="s">
        <v>184</v>
      </c>
      <c r="X12" s="41" t="s">
        <v>185</v>
      </c>
      <c r="Y12" s="41" t="s">
        <v>186</v>
      </c>
      <c r="Z12" s="41" t="s">
        <v>187</v>
      </c>
      <c r="AA12" s="42"/>
      <c r="AB12" s="41" t="s">
        <v>184</v>
      </c>
      <c r="AC12" s="41" t="s">
        <v>185</v>
      </c>
      <c r="AD12" s="41" t="s">
        <v>186</v>
      </c>
      <c r="AE12" s="41" t="s">
        <v>187</v>
      </c>
    </row>
    <row r="13" spans="1:31" ht="17.100000000000001" customHeight="1" x14ac:dyDescent="0.25">
      <c r="A13" s="76">
        <v>1</v>
      </c>
      <c r="B13" s="73">
        <v>42623</v>
      </c>
      <c r="C13" s="121">
        <v>10</v>
      </c>
      <c r="D13" s="121">
        <v>14</v>
      </c>
      <c r="E13" s="121">
        <v>11</v>
      </c>
      <c r="F13" s="127">
        <v>9</v>
      </c>
      <c r="G13" s="17">
        <v>6</v>
      </c>
      <c r="H13" s="17">
        <v>12</v>
      </c>
      <c r="I13" s="17">
        <v>7</v>
      </c>
      <c r="J13" s="17">
        <v>1</v>
      </c>
      <c r="K13" s="17">
        <v>5</v>
      </c>
      <c r="L13" s="17">
        <v>3</v>
      </c>
      <c r="M13" s="17">
        <v>7</v>
      </c>
      <c r="N13" s="17">
        <v>2</v>
      </c>
      <c r="O13" s="17">
        <v>4</v>
      </c>
      <c r="P13" s="17">
        <v>6</v>
      </c>
      <c r="Q13" s="17">
        <v>100</v>
      </c>
      <c r="R13" s="17"/>
      <c r="S13" s="25"/>
      <c r="T13" s="26"/>
      <c r="U13" s="26"/>
      <c r="W13" s="19"/>
      <c r="X13" s="19"/>
      <c r="Y13" s="19"/>
      <c r="Z13" s="19"/>
      <c r="AB13" s="19"/>
      <c r="AC13" s="19"/>
      <c r="AD13" s="19"/>
      <c r="AE13" s="19"/>
    </row>
    <row r="14" spans="1:31" ht="17.100000000000001" customHeight="1" x14ac:dyDescent="0.25">
      <c r="A14" s="76">
        <v>2</v>
      </c>
      <c r="B14" s="73">
        <v>42623</v>
      </c>
      <c r="C14" s="121">
        <v>4</v>
      </c>
      <c r="D14" s="121">
        <v>5</v>
      </c>
      <c r="E14" s="121">
        <v>6</v>
      </c>
      <c r="F14" s="127">
        <v>5</v>
      </c>
      <c r="G14" s="17">
        <v>4</v>
      </c>
      <c r="H14" s="17">
        <v>7</v>
      </c>
      <c r="I14" s="17">
        <v>5</v>
      </c>
      <c r="J14" s="17">
        <v>8</v>
      </c>
      <c r="K14" s="17">
        <v>4</v>
      </c>
      <c r="L14" s="17">
        <v>1</v>
      </c>
      <c r="M14" s="17">
        <v>10</v>
      </c>
      <c r="N14" s="17">
        <v>3</v>
      </c>
      <c r="O14" s="17">
        <v>3</v>
      </c>
      <c r="P14" s="17">
        <v>2</v>
      </c>
      <c r="Q14" s="17">
        <v>100</v>
      </c>
      <c r="R14" s="17"/>
      <c r="S14" s="78"/>
      <c r="T14" s="79"/>
      <c r="U14" s="79"/>
      <c r="W14" s="77"/>
      <c r="X14" s="77"/>
      <c r="Y14" s="77"/>
      <c r="Z14" s="77"/>
      <c r="AB14" s="77"/>
      <c r="AC14" s="77"/>
      <c r="AD14" s="77"/>
      <c r="AE14" s="77"/>
    </row>
    <row r="15" spans="1:31" ht="17.100000000000001" customHeight="1" x14ac:dyDescent="0.25">
      <c r="A15" s="76">
        <v>3</v>
      </c>
      <c r="B15" s="73">
        <v>42624</v>
      </c>
      <c r="C15" s="121">
        <v>11</v>
      </c>
      <c r="D15" s="121">
        <v>3</v>
      </c>
      <c r="E15" s="121">
        <v>7</v>
      </c>
      <c r="F15" s="127">
        <v>4</v>
      </c>
      <c r="G15" s="17">
        <v>3</v>
      </c>
      <c r="H15" s="17">
        <v>2</v>
      </c>
      <c r="I15" s="17">
        <v>2</v>
      </c>
      <c r="J15" s="17">
        <v>0</v>
      </c>
      <c r="K15" s="17">
        <v>0</v>
      </c>
      <c r="L15" s="17">
        <v>0</v>
      </c>
      <c r="M15" s="17">
        <v>3</v>
      </c>
      <c r="N15" s="17">
        <v>1</v>
      </c>
      <c r="O15" s="17">
        <v>3</v>
      </c>
      <c r="P15" s="17">
        <v>1</v>
      </c>
      <c r="Q15" s="17">
        <v>100</v>
      </c>
      <c r="R15" s="17"/>
      <c r="S15" s="78"/>
      <c r="T15" s="79"/>
      <c r="U15" s="79"/>
      <c r="W15" s="77"/>
      <c r="X15" s="77"/>
      <c r="Y15" s="77"/>
      <c r="Z15" s="77"/>
      <c r="AB15" s="77"/>
      <c r="AC15" s="77"/>
      <c r="AD15" s="77"/>
      <c r="AE15" s="77"/>
    </row>
    <row r="16" spans="1:31" ht="17.100000000000001" customHeight="1" x14ac:dyDescent="0.25">
      <c r="A16" s="76">
        <v>4</v>
      </c>
      <c r="B16" s="73">
        <v>42624</v>
      </c>
      <c r="C16" s="121">
        <v>9</v>
      </c>
      <c r="D16" s="121">
        <v>3</v>
      </c>
      <c r="E16" s="121">
        <v>2</v>
      </c>
      <c r="F16" s="127">
        <v>2</v>
      </c>
      <c r="G16" s="17">
        <v>1</v>
      </c>
      <c r="H16" s="17">
        <v>4</v>
      </c>
      <c r="I16" s="17">
        <v>12</v>
      </c>
      <c r="J16" s="17">
        <v>1</v>
      </c>
      <c r="K16" s="17">
        <v>0</v>
      </c>
      <c r="L16" s="17">
        <v>3</v>
      </c>
      <c r="M16" s="17">
        <v>1</v>
      </c>
      <c r="N16" s="17">
        <v>1</v>
      </c>
      <c r="O16" s="17">
        <v>1</v>
      </c>
      <c r="P16" s="17">
        <v>5</v>
      </c>
      <c r="Q16" s="17">
        <v>100</v>
      </c>
      <c r="R16" s="17"/>
      <c r="S16" s="78"/>
      <c r="T16" s="79"/>
      <c r="U16" s="79"/>
      <c r="W16" s="77"/>
      <c r="X16" s="77"/>
      <c r="Y16" s="77"/>
      <c r="Z16" s="77"/>
      <c r="AB16" s="77"/>
      <c r="AC16" s="77"/>
      <c r="AD16" s="77"/>
      <c r="AE16" s="77"/>
    </row>
    <row r="17" spans="1:31" ht="17.100000000000001" customHeight="1" x14ac:dyDescent="0.25">
      <c r="A17" s="76">
        <v>5</v>
      </c>
      <c r="B17" s="73">
        <v>42625</v>
      </c>
      <c r="C17" s="121">
        <v>2</v>
      </c>
      <c r="D17" s="121">
        <v>11</v>
      </c>
      <c r="E17" s="121">
        <v>17</v>
      </c>
      <c r="F17" s="127">
        <v>12</v>
      </c>
      <c r="G17" s="17">
        <v>4</v>
      </c>
      <c r="H17" s="17">
        <v>3</v>
      </c>
      <c r="I17" s="17">
        <v>6</v>
      </c>
      <c r="J17" s="17">
        <v>14</v>
      </c>
      <c r="K17" s="17">
        <v>5</v>
      </c>
      <c r="L17" s="17">
        <v>10</v>
      </c>
      <c r="M17" s="17">
        <v>5</v>
      </c>
      <c r="N17" s="17">
        <v>2</v>
      </c>
      <c r="O17" s="17">
        <v>4</v>
      </c>
      <c r="P17" s="17">
        <v>3</v>
      </c>
      <c r="Q17" s="17">
        <v>100</v>
      </c>
      <c r="R17" s="17"/>
      <c r="S17" s="78"/>
      <c r="T17" s="79"/>
      <c r="U17" s="79"/>
      <c r="W17" s="77"/>
      <c r="X17" s="77"/>
      <c r="Y17" s="77"/>
      <c r="Z17" s="77"/>
      <c r="AB17" s="77"/>
      <c r="AC17" s="77"/>
      <c r="AD17" s="77"/>
      <c r="AE17" s="77"/>
    </row>
    <row r="18" spans="1:31" ht="17.100000000000001" customHeight="1" x14ac:dyDescent="0.25">
      <c r="A18" s="76">
        <v>6</v>
      </c>
      <c r="B18" s="73">
        <v>42625</v>
      </c>
      <c r="C18" s="121">
        <v>5</v>
      </c>
      <c r="D18" s="121">
        <v>5</v>
      </c>
      <c r="E18" s="121">
        <v>10</v>
      </c>
      <c r="F18" s="127">
        <v>13</v>
      </c>
      <c r="G18" s="17">
        <v>8</v>
      </c>
      <c r="H18" s="17">
        <v>3</v>
      </c>
      <c r="I18" s="17">
        <v>10</v>
      </c>
      <c r="J18" s="17">
        <v>9</v>
      </c>
      <c r="K18" s="17">
        <v>3</v>
      </c>
      <c r="L18" s="17">
        <v>5</v>
      </c>
      <c r="M18" s="17">
        <v>12</v>
      </c>
      <c r="N18" s="17">
        <v>10</v>
      </c>
      <c r="O18" s="17">
        <v>9</v>
      </c>
      <c r="P18" s="17">
        <v>5</v>
      </c>
      <c r="Q18" s="17">
        <v>100</v>
      </c>
      <c r="R18" s="17"/>
      <c r="S18" s="78"/>
      <c r="T18" s="79"/>
      <c r="U18" s="79"/>
      <c r="W18" s="77"/>
      <c r="X18" s="77"/>
      <c r="Y18" s="77"/>
      <c r="Z18" s="77"/>
      <c r="AB18" s="77"/>
      <c r="AC18" s="77"/>
      <c r="AD18" s="77"/>
      <c r="AE18" s="77"/>
    </row>
    <row r="19" spans="1:31" ht="17.100000000000001" customHeight="1" x14ac:dyDescent="0.25">
      <c r="A19" s="76">
        <v>7</v>
      </c>
      <c r="B19" s="73">
        <v>42626</v>
      </c>
      <c r="C19" s="121">
        <v>3</v>
      </c>
      <c r="D19" s="121">
        <v>3</v>
      </c>
      <c r="E19" s="121">
        <v>11</v>
      </c>
      <c r="F19" s="127">
        <v>7</v>
      </c>
      <c r="G19" s="17">
        <v>9</v>
      </c>
      <c r="H19" s="17">
        <v>2</v>
      </c>
      <c r="I19" s="17">
        <v>2</v>
      </c>
      <c r="J19" s="17">
        <v>10</v>
      </c>
      <c r="K19" s="17">
        <v>6</v>
      </c>
      <c r="L19" s="17">
        <v>7</v>
      </c>
      <c r="M19" s="17">
        <v>11</v>
      </c>
      <c r="N19" s="17">
        <v>14</v>
      </c>
      <c r="O19" s="17">
        <v>2</v>
      </c>
      <c r="P19" s="17">
        <v>3</v>
      </c>
      <c r="Q19" s="17">
        <v>100</v>
      </c>
      <c r="R19" s="17"/>
      <c r="S19" s="78"/>
      <c r="T19" s="79"/>
      <c r="U19" s="79"/>
      <c r="W19" s="77"/>
      <c r="X19" s="77"/>
      <c r="Y19" s="77"/>
      <c r="Z19" s="77"/>
      <c r="AB19" s="77"/>
      <c r="AC19" s="77"/>
      <c r="AD19" s="77"/>
      <c r="AE19" s="77"/>
    </row>
    <row r="20" spans="1:31" ht="17.100000000000001" customHeight="1" x14ac:dyDescent="0.25">
      <c r="A20" s="76">
        <v>8</v>
      </c>
      <c r="B20" s="73">
        <v>42626</v>
      </c>
      <c r="C20" s="121">
        <v>6</v>
      </c>
      <c r="D20" s="121">
        <v>1</v>
      </c>
      <c r="E20" s="121">
        <v>14</v>
      </c>
      <c r="F20" s="127">
        <v>18</v>
      </c>
      <c r="G20" s="17">
        <v>2</v>
      </c>
      <c r="H20" s="17">
        <v>5</v>
      </c>
      <c r="I20" s="17">
        <v>7</v>
      </c>
      <c r="J20" s="17">
        <v>5</v>
      </c>
      <c r="K20" s="17">
        <v>11</v>
      </c>
      <c r="L20" s="17">
        <v>13</v>
      </c>
      <c r="M20" s="17">
        <v>7</v>
      </c>
      <c r="N20" s="17">
        <v>7</v>
      </c>
      <c r="O20" s="17">
        <v>6</v>
      </c>
      <c r="P20" s="17">
        <v>1</v>
      </c>
      <c r="Q20" s="17">
        <v>100</v>
      </c>
      <c r="R20" s="17"/>
      <c r="S20" s="78"/>
      <c r="T20" s="79"/>
      <c r="U20" s="79"/>
      <c r="W20" s="77"/>
      <c r="X20" s="77"/>
      <c r="Y20" s="77"/>
      <c r="Z20" s="77"/>
      <c r="AB20" s="77"/>
      <c r="AC20" s="77"/>
      <c r="AD20" s="77"/>
      <c r="AE20" s="77"/>
    </row>
    <row r="21" spans="1:31" ht="17.100000000000001" customHeight="1" x14ac:dyDescent="0.25">
      <c r="A21" s="142">
        <v>1</v>
      </c>
      <c r="B21" s="73" t="s">
        <v>317</v>
      </c>
      <c r="C21" s="121">
        <v>4</v>
      </c>
      <c r="D21" s="121">
        <v>5</v>
      </c>
      <c r="E21" s="17">
        <v>8</v>
      </c>
      <c r="F21" s="127">
        <v>12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78"/>
      <c r="T21" s="79">
        <v>20</v>
      </c>
      <c r="U21" s="79">
        <v>50</v>
      </c>
      <c r="W21" s="77"/>
      <c r="X21" s="77"/>
      <c r="Y21" s="77"/>
      <c r="Z21" s="77"/>
      <c r="AB21" s="77"/>
      <c r="AC21" s="77"/>
      <c r="AD21" s="77"/>
      <c r="AE21" s="77"/>
    </row>
    <row r="22" spans="1:31" ht="17.100000000000001" customHeight="1" x14ac:dyDescent="0.25">
      <c r="A22" s="76">
        <v>2</v>
      </c>
      <c r="B22" s="73">
        <v>42653</v>
      </c>
      <c r="C22" s="121">
        <v>10</v>
      </c>
      <c r="D22" s="121">
        <v>13</v>
      </c>
      <c r="E22" s="17">
        <v>11</v>
      </c>
      <c r="F22" s="127">
        <v>9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78"/>
      <c r="T22" s="79">
        <v>20</v>
      </c>
      <c r="U22" s="79">
        <v>50</v>
      </c>
      <c r="W22" s="77"/>
      <c r="X22" s="77"/>
      <c r="Y22" s="77"/>
      <c r="Z22" s="77"/>
      <c r="AB22" s="77"/>
      <c r="AC22" s="77"/>
      <c r="AD22" s="77"/>
      <c r="AE22" s="77"/>
    </row>
    <row r="23" spans="1:31" ht="17.100000000000001" customHeight="1" x14ac:dyDescent="0.25">
      <c r="A23" s="76">
        <v>3</v>
      </c>
      <c r="B23" s="73">
        <v>42683</v>
      </c>
      <c r="C23" s="121">
        <v>7</v>
      </c>
      <c r="D23" s="121">
        <v>15</v>
      </c>
      <c r="E23" s="17">
        <v>13</v>
      </c>
      <c r="F23" s="127">
        <v>4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78"/>
      <c r="T23" s="79">
        <v>20</v>
      </c>
      <c r="U23" s="79">
        <v>50</v>
      </c>
      <c r="W23" s="77"/>
      <c r="X23" s="77"/>
      <c r="Y23" s="77"/>
      <c r="Z23" s="77"/>
      <c r="AB23" s="77"/>
      <c r="AC23" s="77"/>
      <c r="AD23" s="77"/>
      <c r="AE23" s="77"/>
    </row>
    <row r="24" spans="1:31" ht="17.100000000000001" customHeight="1" x14ac:dyDescent="0.25">
      <c r="A24" s="76">
        <v>4</v>
      </c>
      <c r="B24" s="73">
        <v>42713</v>
      </c>
      <c r="C24" s="121">
        <v>5</v>
      </c>
      <c r="D24" s="121">
        <v>7</v>
      </c>
      <c r="E24" s="17">
        <v>8</v>
      </c>
      <c r="F24" s="127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78"/>
      <c r="T24" s="79">
        <v>20</v>
      </c>
      <c r="U24" s="79">
        <v>50</v>
      </c>
      <c r="W24" s="77"/>
      <c r="X24" s="77"/>
      <c r="Y24" s="77"/>
      <c r="Z24" s="77"/>
      <c r="AB24" s="77"/>
      <c r="AC24" s="77"/>
      <c r="AD24" s="77"/>
      <c r="AE24" s="77"/>
    </row>
    <row r="25" spans="1:31" ht="17.100000000000001" customHeight="1" x14ac:dyDescent="0.25">
      <c r="A25" s="76">
        <v>5</v>
      </c>
      <c r="B25" s="73">
        <v>42720</v>
      </c>
      <c r="C25" s="121">
        <v>9</v>
      </c>
      <c r="D25" s="121">
        <v>15</v>
      </c>
      <c r="E25" s="17">
        <v>16</v>
      </c>
      <c r="F25" s="127">
        <v>6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78"/>
      <c r="T25" s="79">
        <v>20</v>
      </c>
      <c r="U25" s="79">
        <v>50</v>
      </c>
      <c r="W25" s="77"/>
      <c r="X25" s="77"/>
      <c r="Y25" s="77"/>
      <c r="Z25" s="77"/>
      <c r="AB25" s="77"/>
      <c r="AC25" s="77"/>
      <c r="AD25" s="77"/>
      <c r="AE25" s="77"/>
    </row>
    <row r="26" spans="1:31" ht="17.100000000000001" customHeight="1" x14ac:dyDescent="0.25">
      <c r="A26" s="142">
        <v>1</v>
      </c>
      <c r="B26" s="73">
        <v>42743</v>
      </c>
      <c r="C26" s="121">
        <v>10</v>
      </c>
      <c r="D26" s="121">
        <v>9</v>
      </c>
      <c r="E26" s="121">
        <v>7</v>
      </c>
      <c r="F26" s="127">
        <v>6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>
        <v>120</v>
      </c>
      <c r="S26" s="78"/>
      <c r="T26" s="79">
        <v>20</v>
      </c>
      <c r="U26" s="79">
        <v>50</v>
      </c>
      <c r="W26" s="77">
        <v>10</v>
      </c>
      <c r="X26" s="77">
        <v>9</v>
      </c>
      <c r="Y26" s="77">
        <v>7</v>
      </c>
      <c r="Z26" s="77">
        <v>6</v>
      </c>
      <c r="AB26" s="77">
        <v>4</v>
      </c>
      <c r="AC26" s="77">
        <v>5</v>
      </c>
      <c r="AD26" s="77">
        <v>8</v>
      </c>
      <c r="AE26" s="77">
        <v>12</v>
      </c>
    </row>
    <row r="27" spans="1:31" ht="17.100000000000001" customHeight="1" x14ac:dyDescent="0.25">
      <c r="A27" s="12">
        <f>'LAF 1 (21147)'!A27</f>
        <v>2</v>
      </c>
      <c r="B27" s="73">
        <f>'Preparation room 2 (11069)'!B27</f>
        <v>43537</v>
      </c>
      <c r="C27" s="121">
        <f>IF(W27=0, "&lt; 1", W27)</f>
        <v>7</v>
      </c>
      <c r="D27" s="121">
        <f>IF(X27=0, "&lt; 1", X27)</f>
        <v>7</v>
      </c>
      <c r="E27" s="121">
        <f>IF(Y27=0, "&lt; 1", Y27)</f>
        <v>4</v>
      </c>
      <c r="F27" s="127">
        <v>8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5"/>
      <c r="T27" s="79">
        <v>20</v>
      </c>
      <c r="U27" s="79">
        <v>50</v>
      </c>
      <c r="W27" s="19">
        <v>7</v>
      </c>
      <c r="X27" s="19">
        <v>7</v>
      </c>
      <c r="Y27" s="19">
        <v>4</v>
      </c>
      <c r="Z27" s="19">
        <v>8</v>
      </c>
      <c r="AB27" s="19">
        <v>10</v>
      </c>
      <c r="AC27" s="19">
        <v>13</v>
      </c>
      <c r="AD27" s="19">
        <v>11</v>
      </c>
      <c r="AE27" s="19">
        <v>9</v>
      </c>
    </row>
    <row r="28" spans="1:31" ht="17.100000000000001" customHeight="1" x14ac:dyDescent="0.25">
      <c r="A28" s="12">
        <f>'LAF 1 (21147)'!A28</f>
        <v>3</v>
      </c>
      <c r="B28" s="73">
        <f>'Preparation room 2 (11069)'!B28</f>
        <v>43565</v>
      </c>
      <c r="C28" s="121">
        <f t="shared" ref="C28" si="0">IF(W28=0, "&lt; 1", W28)</f>
        <v>5</v>
      </c>
      <c r="D28" s="121">
        <f t="shared" ref="D28" si="1">IF(X28=0, "&lt; 1", X28)</f>
        <v>9</v>
      </c>
      <c r="E28" s="121">
        <f t="shared" ref="E28" si="2">IF(Y28=0, "&lt; 1", Y28)</f>
        <v>6</v>
      </c>
      <c r="F28" s="127">
        <v>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5"/>
      <c r="T28" s="79">
        <v>20</v>
      </c>
      <c r="U28" s="79">
        <v>50</v>
      </c>
      <c r="W28" s="19">
        <v>5</v>
      </c>
      <c r="X28" s="19">
        <v>9</v>
      </c>
      <c r="Y28" s="19">
        <v>6</v>
      </c>
      <c r="Z28" s="19">
        <v>8</v>
      </c>
      <c r="AB28" s="19">
        <v>7</v>
      </c>
      <c r="AC28" s="19">
        <v>15</v>
      </c>
      <c r="AD28" s="19">
        <v>13</v>
      </c>
      <c r="AE28" s="19">
        <v>4</v>
      </c>
    </row>
    <row r="29" spans="1:31" ht="17.100000000000001" customHeight="1" x14ac:dyDescent="0.25">
      <c r="A29" s="12">
        <f>'LAF 1 (21147)'!A29</f>
        <v>4</v>
      </c>
      <c r="B29" s="73">
        <f>'Preparation room 2 (11069)'!B29</f>
        <v>42812</v>
      </c>
      <c r="C29" s="121">
        <f t="shared" ref="C29:C34" si="3">IF(W29=0, "&lt; 1", W29)</f>
        <v>6</v>
      </c>
      <c r="D29" s="121">
        <f t="shared" ref="D29:D34" si="4">IF(X29=0, "&lt; 1", X29)</f>
        <v>3</v>
      </c>
      <c r="E29" s="121">
        <f t="shared" ref="E29:E34" si="5">IF(Y29=0, "&lt; 1", Y29)</f>
        <v>11</v>
      </c>
      <c r="F29" s="127">
        <v>4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5"/>
      <c r="T29" s="79">
        <v>20</v>
      </c>
      <c r="U29" s="79">
        <v>50</v>
      </c>
      <c r="W29" s="19">
        <v>6</v>
      </c>
      <c r="X29" s="19">
        <v>3</v>
      </c>
      <c r="Y29" s="19">
        <v>11</v>
      </c>
      <c r="Z29" s="19">
        <v>4</v>
      </c>
      <c r="AB29" s="19">
        <v>5</v>
      </c>
      <c r="AC29" s="19">
        <v>7</v>
      </c>
      <c r="AD29" s="19">
        <v>8</v>
      </c>
      <c r="AE29" s="19">
        <v>1</v>
      </c>
    </row>
    <row r="30" spans="1:31" ht="17.100000000000001" customHeight="1" x14ac:dyDescent="0.25">
      <c r="A30" s="12">
        <f>'LAF 1 (21147)'!A30</f>
        <v>5</v>
      </c>
      <c r="B30" s="73">
        <f>'Preparation room 2 (11069)'!B30</f>
        <v>42832</v>
      </c>
      <c r="C30" s="121">
        <f t="shared" si="3"/>
        <v>1</v>
      </c>
      <c r="D30" s="121">
        <f t="shared" si="4"/>
        <v>9</v>
      </c>
      <c r="E30" s="121">
        <v>0</v>
      </c>
      <c r="F30" s="127">
        <v>2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5"/>
      <c r="T30" s="79">
        <v>20</v>
      </c>
      <c r="U30" s="79">
        <v>50</v>
      </c>
      <c r="W30" s="19">
        <v>1</v>
      </c>
      <c r="X30" s="19">
        <v>9</v>
      </c>
      <c r="Y30" s="19">
        <v>0</v>
      </c>
      <c r="Z30" s="19">
        <v>2</v>
      </c>
      <c r="AB30" s="19">
        <v>9</v>
      </c>
      <c r="AC30" s="19">
        <v>15</v>
      </c>
      <c r="AD30" s="19">
        <v>16</v>
      </c>
      <c r="AE30" s="19">
        <v>6</v>
      </c>
    </row>
    <row r="31" spans="1:31" ht="17.100000000000001" customHeight="1" x14ac:dyDescent="0.25">
      <c r="A31" s="12" t="e">
        <f>'LAF 1 (21147)'!#REF!</f>
        <v>#REF!</v>
      </c>
      <c r="B31" s="73">
        <f>'Preparation room 2 (11069)'!B31</f>
        <v>43622</v>
      </c>
      <c r="C31" s="121">
        <f t="shared" si="3"/>
        <v>7</v>
      </c>
      <c r="D31" s="121">
        <f t="shared" si="4"/>
        <v>8</v>
      </c>
      <c r="E31" s="121">
        <f t="shared" si="5"/>
        <v>13</v>
      </c>
      <c r="F31" s="127">
        <v>11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5"/>
      <c r="T31" s="79">
        <v>20</v>
      </c>
      <c r="U31" s="79">
        <v>50</v>
      </c>
      <c r="W31" s="19">
        <v>7</v>
      </c>
      <c r="X31" s="19">
        <v>8</v>
      </c>
      <c r="Y31" s="19">
        <v>13</v>
      </c>
      <c r="Z31" s="19">
        <v>11</v>
      </c>
      <c r="AB31" s="19"/>
      <c r="AC31" s="19"/>
      <c r="AD31" s="19"/>
      <c r="AE31" s="19"/>
    </row>
    <row r="32" spans="1:31" ht="17.100000000000001" customHeight="1" x14ac:dyDescent="0.25">
      <c r="A32" s="12">
        <f>'LAF 1 (21147)'!A31</f>
        <v>7</v>
      </c>
      <c r="B32" s="73" t="e">
        <f>'Preparation room 2 (11069)'!B32</f>
        <v>#REF!</v>
      </c>
      <c r="C32" s="121">
        <f t="shared" si="3"/>
        <v>3</v>
      </c>
      <c r="D32" s="121">
        <f t="shared" si="4"/>
        <v>2</v>
      </c>
      <c r="E32" s="121">
        <f t="shared" si="5"/>
        <v>7</v>
      </c>
      <c r="F32" s="127">
        <v>5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5"/>
      <c r="T32" s="79">
        <v>20</v>
      </c>
      <c r="U32" s="79">
        <v>50</v>
      </c>
      <c r="W32" s="19">
        <v>3</v>
      </c>
      <c r="X32" s="19">
        <v>2</v>
      </c>
      <c r="Y32" s="19">
        <v>7</v>
      </c>
      <c r="Z32" s="19">
        <v>5</v>
      </c>
      <c r="AB32" s="19"/>
      <c r="AC32" s="19"/>
      <c r="AD32" s="19"/>
      <c r="AE32" s="19"/>
    </row>
    <row r="33" spans="1:31" ht="17.100000000000001" customHeight="1" x14ac:dyDescent="0.25">
      <c r="A33" s="12">
        <f>'LAF 1 (21147)'!A32</f>
        <v>8</v>
      </c>
      <c r="B33" s="73">
        <f>'Preparation room 2 (11069)'!B33</f>
        <v>42905</v>
      </c>
      <c r="C33" s="121">
        <f t="shared" si="3"/>
        <v>2</v>
      </c>
      <c r="D33" s="121">
        <f t="shared" si="4"/>
        <v>5</v>
      </c>
      <c r="E33" s="121">
        <f t="shared" si="5"/>
        <v>7</v>
      </c>
      <c r="F33" s="127">
        <v>4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5"/>
      <c r="T33" s="79">
        <v>20</v>
      </c>
      <c r="U33" s="79">
        <v>50</v>
      </c>
      <c r="W33" s="19">
        <v>2</v>
      </c>
      <c r="X33" s="19">
        <v>5</v>
      </c>
      <c r="Y33" s="19">
        <v>7</v>
      </c>
      <c r="Z33" s="19">
        <v>4</v>
      </c>
      <c r="AB33" s="19"/>
      <c r="AC33" s="19"/>
      <c r="AD33" s="19"/>
      <c r="AE33" s="19"/>
    </row>
    <row r="34" spans="1:31" ht="17.100000000000001" customHeight="1" x14ac:dyDescent="0.25">
      <c r="A34" s="76">
        <f>'LAF 1 (21147)'!A33</f>
        <v>9</v>
      </c>
      <c r="B34" s="73">
        <f>'Preparation room 2 (11069)'!B34</f>
        <v>43678</v>
      </c>
      <c r="C34" s="121">
        <f t="shared" si="3"/>
        <v>2</v>
      </c>
      <c r="D34" s="121">
        <f t="shared" si="4"/>
        <v>4</v>
      </c>
      <c r="E34" s="121">
        <f t="shared" si="5"/>
        <v>4</v>
      </c>
      <c r="F34" s="127">
        <v>2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5"/>
      <c r="T34" s="79">
        <v>20</v>
      </c>
      <c r="U34" s="79">
        <v>50</v>
      </c>
      <c r="W34" s="19">
        <v>2</v>
      </c>
      <c r="X34" s="19">
        <v>4</v>
      </c>
      <c r="Y34" s="19">
        <v>4</v>
      </c>
      <c r="Z34" s="19">
        <v>2</v>
      </c>
      <c r="AB34" s="19"/>
      <c r="AC34" s="19"/>
      <c r="AD34" s="19"/>
      <c r="AE34" s="19"/>
    </row>
    <row r="35" spans="1:31" ht="17.100000000000001" customHeight="1" x14ac:dyDescent="0.25">
      <c r="A35" s="76" t="e">
        <f>'LAF 1 (21147)'!#REF!</f>
        <v>#REF!</v>
      </c>
      <c r="B35" s="73">
        <v>42988</v>
      </c>
      <c r="C35" s="121">
        <v>5</v>
      </c>
      <c r="D35" s="121">
        <v>8</v>
      </c>
      <c r="E35" s="121">
        <v>4</v>
      </c>
      <c r="F35" s="127">
        <v>2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5"/>
      <c r="T35" s="79">
        <v>20</v>
      </c>
      <c r="U35" s="79">
        <v>50</v>
      </c>
      <c r="W35" s="19"/>
      <c r="X35" s="19"/>
      <c r="Y35" s="19"/>
      <c r="Z35" s="19"/>
      <c r="AB35" s="19"/>
      <c r="AC35" s="19"/>
      <c r="AD35" s="19"/>
      <c r="AE35" s="19"/>
    </row>
    <row r="36" spans="1:31" ht="17.100000000000001" customHeight="1" x14ac:dyDescent="0.25">
      <c r="A36" s="76" t="e">
        <f>'LAF 1 (21147)'!#REF!</f>
        <v>#REF!</v>
      </c>
      <c r="B36" s="73">
        <v>43017</v>
      </c>
      <c r="C36" s="121">
        <v>3</v>
      </c>
      <c r="D36" s="121">
        <v>14</v>
      </c>
      <c r="E36" s="121">
        <v>10</v>
      </c>
      <c r="F36" s="127">
        <v>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5"/>
      <c r="T36" s="79">
        <v>20</v>
      </c>
      <c r="U36" s="79">
        <v>50</v>
      </c>
      <c r="W36" s="19"/>
      <c r="X36" s="19"/>
      <c r="Y36" s="19"/>
      <c r="Z36" s="19"/>
      <c r="AB36" s="19"/>
      <c r="AC36" s="19"/>
      <c r="AD36" s="19"/>
      <c r="AE36" s="19"/>
    </row>
    <row r="37" spans="1:31" ht="17.100000000000001" customHeight="1" x14ac:dyDescent="0.25">
      <c r="A37" s="76" t="e">
        <f>'LAF 1 (21147)'!#REF!</f>
        <v>#REF!</v>
      </c>
      <c r="B37" s="73">
        <v>43045</v>
      </c>
      <c r="C37" s="121">
        <v>6</v>
      </c>
      <c r="D37" s="121">
        <v>13</v>
      </c>
      <c r="E37" s="121">
        <v>10</v>
      </c>
      <c r="F37" s="127">
        <v>10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5"/>
      <c r="T37" s="79">
        <v>20</v>
      </c>
      <c r="U37" s="79">
        <v>50</v>
      </c>
      <c r="W37" s="19"/>
      <c r="X37" s="19"/>
      <c r="Y37" s="19"/>
      <c r="Z37" s="19"/>
      <c r="AB37" s="19"/>
      <c r="AC37" s="19"/>
      <c r="AD37" s="19"/>
      <c r="AE37" s="19"/>
    </row>
    <row r="38" spans="1:31" ht="17.100000000000001" customHeight="1" x14ac:dyDescent="0.25">
      <c r="A38" s="76">
        <v>13</v>
      </c>
      <c r="B38" s="73">
        <v>43073</v>
      </c>
      <c r="C38" s="125">
        <v>12</v>
      </c>
      <c r="D38" s="125">
        <v>9</v>
      </c>
      <c r="E38" s="125">
        <v>10</v>
      </c>
      <c r="F38" s="125">
        <v>2</v>
      </c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25"/>
      <c r="T38" s="79">
        <v>20</v>
      </c>
      <c r="U38" s="79">
        <v>50</v>
      </c>
      <c r="W38" s="19"/>
      <c r="X38" s="19"/>
      <c r="Y38" s="19"/>
      <c r="Z38" s="19"/>
      <c r="AB38" s="19"/>
      <c r="AC38" s="19"/>
      <c r="AD38" s="19"/>
      <c r="AE38" s="19"/>
    </row>
    <row r="39" spans="1:31" ht="17.100000000000001" customHeight="1" x14ac:dyDescent="0.25">
      <c r="A39" s="12">
        <v>14</v>
      </c>
      <c r="B39" s="73">
        <v>43080</v>
      </c>
      <c r="C39" s="121">
        <v>4</v>
      </c>
      <c r="D39" s="121">
        <v>2</v>
      </c>
      <c r="E39" s="121">
        <v>6</v>
      </c>
      <c r="F39" s="121">
        <v>8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25"/>
      <c r="T39" s="79">
        <v>20</v>
      </c>
      <c r="U39" s="79">
        <v>50</v>
      </c>
      <c r="W39" s="19"/>
      <c r="X39" s="19"/>
      <c r="Y39" s="19"/>
      <c r="Z39" s="19"/>
      <c r="AB39" s="19"/>
      <c r="AC39" s="19"/>
      <c r="AD39" s="19"/>
      <c r="AE39" s="19"/>
    </row>
    <row r="40" spans="1:31" ht="17.100000000000001" customHeight="1" x14ac:dyDescent="0.25">
      <c r="A40" s="12" t="s">
        <v>11</v>
      </c>
      <c r="B40" s="33"/>
      <c r="C40" s="121">
        <f>IF(W40=0, "&lt; 1", W40)</f>
        <v>5</v>
      </c>
      <c r="D40" s="121">
        <f>IF(X40=0, "&lt; 1", X40)</f>
        <v>7</v>
      </c>
      <c r="E40" s="121">
        <f>IF(Y40=0, "&lt; 1", Y40)</f>
        <v>7</v>
      </c>
      <c r="F40" s="127">
        <v>6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7"/>
      <c r="T40" s="26"/>
      <c r="U40" s="26"/>
      <c r="W40" s="12">
        <f>ROUNDUP(AVERAGE(W13:W39), 0)</f>
        <v>5</v>
      </c>
      <c r="X40" s="12">
        <f>ROUNDUP(AVERAGE(X13:X39), 0)</f>
        <v>7</v>
      </c>
      <c r="Y40" s="12">
        <f>ROUNDUP(AVERAGE(Y13:Y39), 0)</f>
        <v>7</v>
      </c>
      <c r="Z40" s="12">
        <f>ROUNDUP(AVERAGE(Z13:Z39), 0)</f>
        <v>6</v>
      </c>
      <c r="AA40" s="19"/>
      <c r="AB40" s="12">
        <f>ROUNDUP(AVERAGE(AB13:AB39), 0)</f>
        <v>7</v>
      </c>
      <c r="AC40" s="12">
        <f>ROUNDUP(AVERAGE(AC13:AC39), 0)</f>
        <v>11</v>
      </c>
      <c r="AD40" s="12">
        <f>ROUNDUP(AVERAGE(AD13:AD39), 0)</f>
        <v>12</v>
      </c>
      <c r="AE40" s="12">
        <f>ROUNDUP(AVERAGE(AE13:AE39), 0)</f>
        <v>7</v>
      </c>
    </row>
    <row r="41" spans="1:31" ht="17.100000000000001" customHeight="1" x14ac:dyDescent="0.25">
      <c r="A41" s="12" t="s">
        <v>12</v>
      </c>
      <c r="B41" s="34"/>
      <c r="C41" s="121">
        <f>MIN(C13:C39)</f>
        <v>1</v>
      </c>
      <c r="D41" s="121">
        <f>MIN(D13:D39)</f>
        <v>1</v>
      </c>
      <c r="E41" s="121">
        <f>MIN(E13:E39)</f>
        <v>0</v>
      </c>
      <c r="F41" s="127">
        <v>2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5"/>
      <c r="T41" s="26"/>
      <c r="U41" s="26"/>
      <c r="W41" s="12">
        <f>MIN(W13:W39)</f>
        <v>1</v>
      </c>
      <c r="X41" s="12">
        <f>MIN(X13:X39)</f>
        <v>2</v>
      </c>
      <c r="Y41" s="12">
        <f>MIN(Y13:Y39)</f>
        <v>0</v>
      </c>
      <c r="Z41" s="12">
        <f>MIN(Z13:Z39)</f>
        <v>2</v>
      </c>
      <c r="AA41" s="19"/>
      <c r="AB41" s="12">
        <f>MIN(AB13:AB39)</f>
        <v>4</v>
      </c>
      <c r="AC41" s="12">
        <f>MIN(AC13:AC39)</f>
        <v>5</v>
      </c>
      <c r="AD41" s="12">
        <f>MIN(AD13:AD39)</f>
        <v>8</v>
      </c>
      <c r="AE41" s="12">
        <f>MIN(AE13:AE39)</f>
        <v>1</v>
      </c>
    </row>
    <row r="42" spans="1:31" ht="17.100000000000001" customHeight="1" x14ac:dyDescent="0.25">
      <c r="A42" s="12" t="s">
        <v>13</v>
      </c>
      <c r="B42" s="34"/>
      <c r="C42" s="121">
        <f>MAX(C13:C39)</f>
        <v>12</v>
      </c>
      <c r="D42" s="121">
        <f>MAX(D13:D39)</f>
        <v>15</v>
      </c>
      <c r="E42" s="121">
        <f>MAX(E13:E39)</f>
        <v>17</v>
      </c>
      <c r="F42" s="127">
        <v>11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5"/>
      <c r="T42" s="26"/>
      <c r="U42" s="26"/>
      <c r="W42" s="12">
        <f>MAX(W13:W39)</f>
        <v>10</v>
      </c>
      <c r="X42" s="12">
        <f>MAX(X13:X39)</f>
        <v>9</v>
      </c>
      <c r="Y42" s="12">
        <f>MAX(Y13:Y39)</f>
        <v>13</v>
      </c>
      <c r="Z42" s="12">
        <f>MAX(Z13:Z39)</f>
        <v>11</v>
      </c>
      <c r="AA42" s="19"/>
      <c r="AB42" s="12">
        <f>MAX(AB13:AB39)</f>
        <v>10</v>
      </c>
      <c r="AC42" s="12">
        <f>MAX(AC13:AC39)</f>
        <v>15</v>
      </c>
      <c r="AD42" s="12">
        <f>MAX(AD13:AD39)</f>
        <v>16</v>
      </c>
      <c r="AE42" s="12">
        <f>MAX(AE13:AE39)</f>
        <v>12</v>
      </c>
    </row>
    <row r="43" spans="1:31" ht="17.100000000000001" customHeight="1" x14ac:dyDescent="0.25">
      <c r="A43" s="12" t="s">
        <v>14</v>
      </c>
      <c r="B43" s="34"/>
      <c r="C43" s="123">
        <f t="shared" ref="C43:E44" si="6">W43</f>
        <v>2.9907264074877267</v>
      </c>
      <c r="D43" s="123">
        <f t="shared" si="6"/>
        <v>2.7738861628488727</v>
      </c>
      <c r="E43" s="123">
        <f t="shared" si="6"/>
        <v>3.844187531556932</v>
      </c>
      <c r="F43" s="123">
        <v>3.0046260628866577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25"/>
      <c r="T43" s="26"/>
      <c r="U43" s="26"/>
      <c r="W43" s="13">
        <f>STDEV(W13:W39)</f>
        <v>2.9907264074877267</v>
      </c>
      <c r="X43" s="13">
        <f>STDEV(X13:X39)</f>
        <v>2.7738861628488727</v>
      </c>
      <c r="Y43" s="13">
        <f>STDEV(Y13:Y39)</f>
        <v>3.844187531556932</v>
      </c>
      <c r="Z43" s="13">
        <f>STDEV(Z13:Z39)</f>
        <v>3.0046260628866577</v>
      </c>
      <c r="AA43" s="19"/>
      <c r="AB43" s="13">
        <f>STDEV(AB13:AB39)</f>
        <v>2.5495097567963922</v>
      </c>
      <c r="AC43" s="13">
        <f>STDEV(AC13:AC39)</f>
        <v>4.6904157598234297</v>
      </c>
      <c r="AD43" s="13">
        <f>STDEV(AD13:AD39)</f>
        <v>3.4205262752974122</v>
      </c>
      <c r="AE43" s="13">
        <f>STDEV(AE13:AE39)</f>
        <v>4.2778499272414869</v>
      </c>
    </row>
    <row r="44" spans="1:31" ht="17.100000000000001" customHeight="1" x14ac:dyDescent="0.25">
      <c r="A44" s="12" t="s">
        <v>15</v>
      </c>
      <c r="B44" s="34"/>
      <c r="C44" s="123">
        <f t="shared" si="6"/>
        <v>59.81452814975453</v>
      </c>
      <c r="D44" s="123">
        <f t="shared" si="6"/>
        <v>39.626945183555328</v>
      </c>
      <c r="E44" s="123">
        <f t="shared" si="6"/>
        <v>54.916964736527596</v>
      </c>
      <c r="F44" s="123">
        <v>50.077101048110961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25"/>
      <c r="T44" s="26"/>
      <c r="U44" s="26"/>
      <c r="W44" s="13">
        <f t="shared" ref="W44:Z44" si="7">IF(W40=0, "NA", W43*100/W40)</f>
        <v>59.81452814975453</v>
      </c>
      <c r="X44" s="13">
        <f t="shared" si="7"/>
        <v>39.626945183555328</v>
      </c>
      <c r="Y44" s="13">
        <f t="shared" si="7"/>
        <v>54.916964736527596</v>
      </c>
      <c r="Z44" s="13">
        <f t="shared" si="7"/>
        <v>50.077101048110961</v>
      </c>
      <c r="AA44" s="19"/>
      <c r="AB44" s="13">
        <f t="shared" ref="AB44:AE44" si="8">IF(AB40=0, "NA", AB43*100/AB40)</f>
        <v>36.42156795423417</v>
      </c>
      <c r="AC44" s="13">
        <f t="shared" si="8"/>
        <v>42.640143271122092</v>
      </c>
      <c r="AD44" s="13">
        <f t="shared" si="8"/>
        <v>28.504385627478438</v>
      </c>
      <c r="AE44" s="13">
        <f t="shared" si="8"/>
        <v>61.112141817735527</v>
      </c>
    </row>
    <row r="45" spans="1:31" ht="17.100000000000001" customHeight="1" x14ac:dyDescent="0.25">
      <c r="A45" s="196" t="s">
        <v>229</v>
      </c>
      <c r="B45" s="196"/>
      <c r="C45" s="196"/>
      <c r="D45" s="37"/>
      <c r="E45" s="3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5"/>
      <c r="T45" s="26"/>
      <c r="U45" s="26"/>
      <c r="W45" s="19"/>
      <c r="X45" s="19"/>
      <c r="Y45" s="19"/>
      <c r="Z45" s="19"/>
      <c r="AA45" s="19"/>
    </row>
    <row r="46" spans="1:31" ht="17.100000000000001" customHeight="1" x14ac:dyDescent="0.25">
      <c r="A46" s="197" t="s">
        <v>230</v>
      </c>
      <c r="B46" s="197"/>
      <c r="C46" s="197"/>
      <c r="D46" s="38"/>
      <c r="E46" s="3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5"/>
      <c r="T46" s="26"/>
      <c r="U46" s="26"/>
      <c r="W46" s="19"/>
      <c r="X46" s="19"/>
      <c r="Y46" s="19"/>
      <c r="Z46" s="19"/>
      <c r="AA46" s="19"/>
    </row>
    <row r="47" spans="1:31" ht="17.100000000000001" customHeight="1" x14ac:dyDescent="0.25">
      <c r="A47" s="12" t="s">
        <v>11</v>
      </c>
      <c r="B47" s="34"/>
      <c r="C47" s="121">
        <f>IF(AB40=0, "&lt; 1", AB40)</f>
        <v>7</v>
      </c>
      <c r="D47" s="121">
        <f>IF(AC40=0, "&lt; 1", AC40)</f>
        <v>11</v>
      </c>
      <c r="E47" s="121">
        <f>IF(AD40=0, "&lt; 1", AD40)</f>
        <v>12</v>
      </c>
      <c r="F47" s="121">
        <f t="shared" ref="F47:F49" si="9">IF(AE40=0, "&lt; 1", AE40)</f>
        <v>7</v>
      </c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25"/>
      <c r="T47" s="26"/>
      <c r="U47" s="26"/>
      <c r="W47" s="19"/>
      <c r="X47" s="19"/>
      <c r="Y47" s="19"/>
      <c r="Z47" s="19"/>
      <c r="AA47" s="19"/>
    </row>
    <row r="48" spans="1:31" ht="17.100000000000001" customHeight="1" x14ac:dyDescent="0.25">
      <c r="A48" s="12" t="s">
        <v>12</v>
      </c>
      <c r="B48" s="34"/>
      <c r="C48" s="121">
        <f t="shared" ref="C48:C49" si="10">IF(AB41=0, "&lt; 1", AB41)</f>
        <v>4</v>
      </c>
      <c r="D48" s="121">
        <f>IF(AC41=0, "&lt; 1", AC41)</f>
        <v>5</v>
      </c>
      <c r="E48" s="121">
        <f>IF(AD41=0, "&lt; 1", AD41)</f>
        <v>8</v>
      </c>
      <c r="F48" s="121">
        <f t="shared" si="9"/>
        <v>1</v>
      </c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25"/>
      <c r="T48" s="26"/>
      <c r="U48" s="26"/>
      <c r="W48" s="19"/>
      <c r="X48" s="19"/>
      <c r="Y48" s="19"/>
      <c r="Z48" s="19"/>
    </row>
    <row r="49" spans="1:26" ht="17.100000000000001" customHeight="1" x14ac:dyDescent="0.25">
      <c r="A49" s="12" t="s">
        <v>13</v>
      </c>
      <c r="B49" s="34"/>
      <c r="C49" s="121">
        <f t="shared" si="10"/>
        <v>10</v>
      </c>
      <c r="D49" s="121">
        <f>IF(AC42=0, "&lt; 1", AC42)</f>
        <v>15</v>
      </c>
      <c r="E49" s="121">
        <f>IF(AD42=0, "&lt; 1", AD42)</f>
        <v>16</v>
      </c>
      <c r="F49" s="121">
        <f t="shared" si="9"/>
        <v>12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25"/>
      <c r="T49" s="26"/>
      <c r="U49" s="26"/>
      <c r="W49" s="19"/>
      <c r="X49" s="19"/>
      <c r="Y49" s="19"/>
      <c r="Z49" s="19"/>
    </row>
    <row r="50" spans="1:26" ht="17.100000000000001" customHeight="1" x14ac:dyDescent="0.25">
      <c r="A50" s="12" t="s">
        <v>14</v>
      </c>
      <c r="B50" s="34"/>
      <c r="C50" s="123">
        <f t="shared" ref="C50:F51" si="11">AB43</f>
        <v>2.5495097567963922</v>
      </c>
      <c r="D50" s="123">
        <f t="shared" si="11"/>
        <v>4.6904157598234297</v>
      </c>
      <c r="E50" s="123">
        <f t="shared" si="11"/>
        <v>3.4205262752974122</v>
      </c>
      <c r="F50" s="123">
        <f t="shared" si="11"/>
        <v>4.2778499272414869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25"/>
      <c r="T50" s="26"/>
      <c r="U50" s="26"/>
      <c r="W50" s="19"/>
      <c r="X50" s="19"/>
      <c r="Y50" s="19"/>
      <c r="Z50" s="19"/>
    </row>
    <row r="51" spans="1:26" ht="17.100000000000001" customHeight="1" x14ac:dyDescent="0.25">
      <c r="A51" s="12" t="s">
        <v>15</v>
      </c>
      <c r="B51" s="34"/>
      <c r="C51" s="123">
        <f t="shared" si="11"/>
        <v>36.42156795423417</v>
      </c>
      <c r="D51" s="123">
        <f t="shared" si="11"/>
        <v>42.640143271122092</v>
      </c>
      <c r="E51" s="123">
        <f t="shared" si="11"/>
        <v>28.504385627478438</v>
      </c>
      <c r="F51" s="123">
        <f t="shared" si="11"/>
        <v>61.112141817735527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27"/>
      <c r="T51" s="26"/>
      <c r="U51" s="26"/>
      <c r="W51" s="19"/>
      <c r="X51" s="19"/>
      <c r="Y51" s="19"/>
      <c r="Z51" s="19"/>
    </row>
    <row r="52" spans="1:26" ht="15.9" customHeight="1" x14ac:dyDescent="0.25"/>
    <row r="53" spans="1:26" ht="15.9" customHeight="1" x14ac:dyDescent="0.25">
      <c r="A53" s="15"/>
    </row>
    <row r="54" spans="1:26" ht="15.9" customHeight="1" x14ac:dyDescent="0.25"/>
    <row r="55" spans="1:26" ht="15.9" customHeight="1" x14ac:dyDescent="0.25"/>
    <row r="56" spans="1:26" ht="15.9" customHeight="1" x14ac:dyDescent="0.25"/>
    <row r="57" spans="1:26" ht="15.9" customHeight="1" x14ac:dyDescent="0.25"/>
    <row r="58" spans="1:26" ht="15.9" customHeight="1" x14ac:dyDescent="0.25"/>
    <row r="59" spans="1:26" ht="15.9" customHeight="1" x14ac:dyDescent="0.25">
      <c r="S59" s="151"/>
      <c r="T59" s="151"/>
      <c r="U59" s="151"/>
    </row>
    <row r="60" spans="1:26" ht="15.9" customHeight="1" x14ac:dyDescent="0.25">
      <c r="S60" s="151"/>
      <c r="T60" s="151"/>
      <c r="U60" s="151"/>
    </row>
    <row r="61" spans="1:26" ht="15.9" customHeight="1" x14ac:dyDescent="0.25">
      <c r="S61" s="151"/>
      <c r="T61" s="151"/>
      <c r="U61" s="151"/>
    </row>
    <row r="62" spans="1:26" ht="15.9" customHeight="1" x14ac:dyDescent="0.25">
      <c r="S62" s="151"/>
      <c r="T62" s="151"/>
      <c r="U62" s="151"/>
    </row>
    <row r="63" spans="1:26" ht="15.9" customHeight="1" x14ac:dyDescent="0.25"/>
    <row r="64" spans="1:26" ht="15.9" customHeight="1" x14ac:dyDescent="0.25"/>
    <row r="65" spans="1:21" ht="15.9" customHeight="1" x14ac:dyDescent="0.25"/>
    <row r="66" spans="1:21" ht="15.9" customHeight="1" x14ac:dyDescent="0.25"/>
    <row r="67" spans="1:21" ht="15.9" customHeight="1" x14ac:dyDescent="0.25"/>
    <row r="68" spans="1:21" ht="15.9" customHeight="1" x14ac:dyDescent="0.25">
      <c r="A68" s="14"/>
      <c r="B68" s="14"/>
      <c r="C68" s="14"/>
      <c r="D68" s="14"/>
      <c r="E68" s="14"/>
      <c r="F68" s="14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13"/>
    </row>
    <row r="69" spans="1:21" ht="15.9" customHeight="1" x14ac:dyDescent="0.25">
      <c r="A69" s="14"/>
      <c r="B69" s="14"/>
      <c r="C69" s="14"/>
      <c r="D69" s="14"/>
      <c r="E69" s="14"/>
      <c r="F69" s="14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13"/>
    </row>
    <row r="70" spans="1:21" ht="15.9" customHeight="1" x14ac:dyDescent="0.25">
      <c r="B70" s="14"/>
      <c r="C70" s="14"/>
      <c r="D70" s="14"/>
      <c r="E70" s="14"/>
      <c r="F70" s="14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13"/>
    </row>
    <row r="71" spans="1:21" ht="14.25" customHeight="1" x14ac:dyDescent="0.25">
      <c r="A71" s="198" t="s">
        <v>262</v>
      </c>
      <c r="B71" s="198"/>
      <c r="C71" s="198"/>
      <c r="D71" s="198"/>
      <c r="E71" s="198"/>
      <c r="F71" s="198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13"/>
    </row>
    <row r="72" spans="1:21" ht="16.5" customHeight="1" x14ac:dyDescent="0.25">
      <c r="A72" s="199" t="s">
        <v>263</v>
      </c>
      <c r="B72" s="198"/>
      <c r="C72" s="198"/>
      <c r="D72" s="198"/>
      <c r="E72" s="198"/>
      <c r="F72" s="198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13"/>
    </row>
    <row r="73" spans="1:21" ht="15.9" customHeight="1" x14ac:dyDescent="0.25">
      <c r="A73" s="14"/>
      <c r="B73" s="14"/>
      <c r="C73" s="14"/>
      <c r="D73" s="14"/>
      <c r="E73" s="14"/>
      <c r="F73" s="14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13"/>
    </row>
    <row r="74" spans="1:21" s="28" customFormat="1" ht="15.9" customHeight="1" x14ac:dyDescent="0.25">
      <c r="A74" s="200" t="s">
        <v>18</v>
      </c>
      <c r="B74" s="200"/>
      <c r="C74" s="200"/>
      <c r="D74" s="39"/>
      <c r="E74" s="39"/>
      <c r="S74" s="20"/>
      <c r="T74" s="20"/>
      <c r="U74" s="20"/>
    </row>
    <row r="75" spans="1:21" s="28" customFormat="1" ht="27.75" customHeight="1" x14ac:dyDescent="0.25">
      <c r="A75" s="200" t="s">
        <v>111</v>
      </c>
      <c r="B75" s="200"/>
      <c r="C75" s="200"/>
      <c r="D75" s="200"/>
      <c r="E75" s="200"/>
      <c r="F75" s="200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14"/>
      <c r="S75" s="20"/>
      <c r="T75" s="20"/>
      <c r="U75" s="20"/>
    </row>
    <row r="76" spans="1:21" s="28" customFormat="1" ht="32.25" customHeight="1" x14ac:dyDescent="0.25">
      <c r="A76" s="194" t="s">
        <v>147</v>
      </c>
      <c r="B76" s="194"/>
      <c r="C76" s="194"/>
      <c r="D76" s="194"/>
      <c r="E76" s="194"/>
      <c r="F76" s="194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11"/>
      <c r="S76" s="20"/>
      <c r="T76" s="20"/>
      <c r="U76" s="20"/>
    </row>
    <row r="77" spans="1:21" s="28" customFormat="1" ht="15.9" customHeight="1" x14ac:dyDescent="0.25">
      <c r="S77" s="20"/>
      <c r="T77" s="20"/>
      <c r="U77" s="20"/>
    </row>
    <row r="78" spans="1:21" s="28" customFormat="1" ht="25.5" customHeight="1" x14ac:dyDescent="0.25">
      <c r="B78" s="195" t="s">
        <v>2</v>
      </c>
      <c r="C78" s="195"/>
      <c r="D78" s="20"/>
      <c r="E78" s="20"/>
      <c r="F78" s="112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12"/>
      <c r="S78" s="20"/>
      <c r="T78" s="20"/>
      <c r="U78" s="20"/>
    </row>
    <row r="79" spans="1:21" s="28" customFormat="1" ht="38.1" customHeight="1" x14ac:dyDescent="0.25">
      <c r="B79" s="195"/>
      <c r="C79" s="195"/>
      <c r="D79" s="20"/>
      <c r="E79" s="20"/>
      <c r="F79" s="112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12"/>
      <c r="S79" s="20"/>
      <c r="T79" s="20"/>
      <c r="U79" s="20"/>
    </row>
    <row r="80" spans="1:21" x14ac:dyDescent="0.25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 x14ac:dyDescent="0.25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</sheetData>
  <sheetProtection formatCells="0" formatRows="0" insertRows="0" insertHyperlinks="0" deleteRows="0" sort="0" autoFilter="0" pivotTables="0"/>
  <mergeCells count="23">
    <mergeCell ref="A76:F76"/>
    <mergeCell ref="B78:C78"/>
    <mergeCell ref="B79:C79"/>
    <mergeCell ref="A75:F75"/>
    <mergeCell ref="A8:C8"/>
    <mergeCell ref="E8:F8"/>
    <mergeCell ref="A9:C9"/>
    <mergeCell ref="E9:F9"/>
    <mergeCell ref="A45:C45"/>
    <mergeCell ref="A46:C46"/>
    <mergeCell ref="A71:F71"/>
    <mergeCell ref="A72:F72"/>
    <mergeCell ref="A74:C74"/>
    <mergeCell ref="A6:C6"/>
    <mergeCell ref="E6:F6"/>
    <mergeCell ref="A7:C7"/>
    <mergeCell ref="E7:F7"/>
    <mergeCell ref="A1:F1"/>
    <mergeCell ref="A2:F2"/>
    <mergeCell ref="A4:C4"/>
    <mergeCell ref="D4:F4"/>
    <mergeCell ref="A5:C5"/>
    <mergeCell ref="E5:F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51" max="6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69"/>
  <sheetViews>
    <sheetView view="pageBreakPreview" topLeftCell="A36" zoomScaleNormal="100" zoomScaleSheetLayoutView="100" workbookViewId="0">
      <selection activeCell="E61" sqref="E61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8.109375" style="11" customWidth="1"/>
    <col min="11" max="11" width="4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37</v>
      </c>
      <c r="D6" s="40" t="s">
        <v>8</v>
      </c>
      <c r="E6" s="6">
        <v>11073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189</v>
      </c>
      <c r="D11" s="17" t="s">
        <v>319</v>
      </c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22</v>
      </c>
      <c r="H12" s="14" t="s">
        <v>23</v>
      </c>
      <c r="J12" s="1" t="s">
        <v>189</v>
      </c>
      <c r="K12" s="42"/>
      <c r="L12" s="1" t="s">
        <v>189</v>
      </c>
    </row>
    <row r="13" spans="1:12" ht="17.100000000000001" customHeight="1" x14ac:dyDescent="0.25">
      <c r="A13" s="142">
        <v>1</v>
      </c>
      <c r="B13" s="73" t="s">
        <v>317</v>
      </c>
      <c r="C13" s="80">
        <v>1</v>
      </c>
      <c r="D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42653</v>
      </c>
      <c r="C14" s="80">
        <v>5</v>
      </c>
      <c r="D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42683</v>
      </c>
      <c r="C15" s="80">
        <v>4</v>
      </c>
      <c r="D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42713</v>
      </c>
      <c r="C16" s="80">
        <v>0</v>
      </c>
      <c r="D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42720</v>
      </c>
      <c r="C17" s="80">
        <v>3</v>
      </c>
      <c r="D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42743</v>
      </c>
      <c r="C18" s="80">
        <v>6</v>
      </c>
      <c r="D18" s="81">
        <v>120</v>
      </c>
      <c r="F18" s="78"/>
      <c r="G18" s="79">
        <v>20</v>
      </c>
      <c r="H18" s="79">
        <v>50</v>
      </c>
      <c r="J18" s="77">
        <v>6</v>
      </c>
      <c r="L18" s="77">
        <v>1</v>
      </c>
    </row>
    <row r="19" spans="1:12" ht="17.100000000000001" customHeight="1" x14ac:dyDescent="0.25">
      <c r="A19" s="12">
        <f>'LAF 1 (21147)'!A27</f>
        <v>2</v>
      </c>
      <c r="B19" s="73">
        <f>'Preparation room 2 (11069)'!B27</f>
        <v>43537</v>
      </c>
      <c r="C19" s="32">
        <f t="shared" ref="C19:C34" si="0">IF(J19=0, "&lt; 1", J19)</f>
        <v>4</v>
      </c>
      <c r="D19" s="60"/>
      <c r="F19" s="25"/>
      <c r="G19" s="26">
        <f>$C$9</f>
        <v>20</v>
      </c>
      <c r="H19" s="26">
        <f>$E$9</f>
        <v>50</v>
      </c>
      <c r="J19" s="19">
        <v>4</v>
      </c>
      <c r="L19" s="19">
        <v>5</v>
      </c>
    </row>
    <row r="20" spans="1:12" ht="17.100000000000001" customHeight="1" x14ac:dyDescent="0.25">
      <c r="A20" s="12">
        <f>'LAF 1 (21147)'!A28</f>
        <v>3</v>
      </c>
      <c r="B20" s="73">
        <f>'Preparation room 2 (11069)'!B28</f>
        <v>43565</v>
      </c>
      <c r="C20" s="32">
        <f t="shared" ref="C20:C23" si="1">IF(J20=0, "&lt; 1", J20)</f>
        <v>2</v>
      </c>
      <c r="D20" s="60"/>
      <c r="F20" s="25"/>
      <c r="G20" s="26">
        <f>$C$9</f>
        <v>20</v>
      </c>
      <c r="H20" s="26">
        <f>$E$9</f>
        <v>50</v>
      </c>
      <c r="J20" s="19">
        <v>2</v>
      </c>
      <c r="L20" s="19">
        <v>4</v>
      </c>
    </row>
    <row r="21" spans="1:12" ht="17.100000000000001" customHeight="1" x14ac:dyDescent="0.25">
      <c r="A21" s="12">
        <f>'LAF 1 (21147)'!A29</f>
        <v>4</v>
      </c>
      <c r="B21" s="73">
        <f>'Preparation room 2 (11069)'!B29</f>
        <v>42812</v>
      </c>
      <c r="C21" s="32">
        <f t="shared" si="1"/>
        <v>3</v>
      </c>
      <c r="D21" s="60"/>
      <c r="F21" s="25"/>
      <c r="G21" s="26">
        <f t="shared" ref="G21:G31" si="2">$C$9</f>
        <v>20</v>
      </c>
      <c r="H21" s="26">
        <f t="shared" ref="H21:H31" si="3">$E$9</f>
        <v>50</v>
      </c>
      <c r="J21" s="19">
        <v>3</v>
      </c>
      <c r="L21" s="19">
        <v>0</v>
      </c>
    </row>
    <row r="22" spans="1:12" ht="17.100000000000001" customHeight="1" x14ac:dyDescent="0.25">
      <c r="A22" s="12">
        <f>'LAF 1 (21147)'!A30</f>
        <v>5</v>
      </c>
      <c r="B22" s="73">
        <f>'Preparation room 2 (11069)'!B30</f>
        <v>42832</v>
      </c>
      <c r="C22" s="32">
        <v>0</v>
      </c>
      <c r="D22" s="60"/>
      <c r="F22" s="25"/>
      <c r="G22" s="26">
        <f t="shared" si="2"/>
        <v>20</v>
      </c>
      <c r="H22" s="26">
        <f t="shared" si="3"/>
        <v>50</v>
      </c>
      <c r="J22" s="19">
        <v>0</v>
      </c>
      <c r="L22" s="19">
        <v>3</v>
      </c>
    </row>
    <row r="23" spans="1:12" ht="17.100000000000001" customHeight="1" x14ac:dyDescent="0.25">
      <c r="A23" s="12" t="e">
        <f>'LAF 1 (21147)'!#REF!</f>
        <v>#REF!</v>
      </c>
      <c r="B23" s="73">
        <f>'Preparation room 2 (11069)'!B31</f>
        <v>43622</v>
      </c>
      <c r="C23" s="32">
        <f t="shared" si="1"/>
        <v>3</v>
      </c>
      <c r="D23" s="60"/>
      <c r="F23" s="25"/>
      <c r="G23" s="26">
        <f t="shared" si="2"/>
        <v>20</v>
      </c>
      <c r="H23" s="26">
        <f t="shared" si="3"/>
        <v>50</v>
      </c>
      <c r="J23" s="19">
        <v>3</v>
      </c>
      <c r="L23" s="19"/>
    </row>
    <row r="24" spans="1:12" ht="17.100000000000001" customHeight="1" x14ac:dyDescent="0.25">
      <c r="A24" s="12">
        <f>'LAF 1 (21147)'!A31</f>
        <v>7</v>
      </c>
      <c r="B24" s="73" t="e">
        <f>'Preparation room 2 (11069)'!B32</f>
        <v>#REF!</v>
      </c>
      <c r="C24" s="32">
        <v>0</v>
      </c>
      <c r="D24" s="60"/>
      <c r="F24" s="25"/>
      <c r="G24" s="26">
        <f t="shared" si="2"/>
        <v>20</v>
      </c>
      <c r="H24" s="26">
        <f t="shared" si="3"/>
        <v>50</v>
      </c>
      <c r="J24" s="19">
        <v>0</v>
      </c>
      <c r="L24" s="19"/>
    </row>
    <row r="25" spans="1:12" ht="17.100000000000001" customHeight="1" x14ac:dyDescent="0.25">
      <c r="A25" s="12">
        <f>'LAF 1 (21147)'!A32</f>
        <v>8</v>
      </c>
      <c r="B25" s="73">
        <f>'Preparation room 2 (11069)'!B33</f>
        <v>42905</v>
      </c>
      <c r="C25" s="32">
        <v>0</v>
      </c>
      <c r="D25" s="60"/>
      <c r="F25" s="25"/>
      <c r="G25" s="26">
        <f t="shared" si="2"/>
        <v>20</v>
      </c>
      <c r="H25" s="26">
        <f t="shared" si="3"/>
        <v>50</v>
      </c>
      <c r="J25" s="19">
        <v>0</v>
      </c>
      <c r="L25" s="19"/>
    </row>
    <row r="26" spans="1:12" ht="17.100000000000001" customHeight="1" x14ac:dyDescent="0.25">
      <c r="A26" s="76">
        <f>'LAF 1 (21147)'!A33</f>
        <v>9</v>
      </c>
      <c r="B26" s="73">
        <f>'Preparation room 2 (11069)'!B34</f>
        <v>43678</v>
      </c>
      <c r="C26" s="32">
        <v>0</v>
      </c>
      <c r="D26" s="60"/>
      <c r="F26" s="25"/>
      <c r="G26" s="26">
        <f t="shared" si="2"/>
        <v>20</v>
      </c>
      <c r="H26" s="26">
        <f t="shared" si="3"/>
        <v>50</v>
      </c>
      <c r="J26" s="19">
        <v>0</v>
      </c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3</v>
      </c>
      <c r="D27" s="60"/>
      <c r="F27" s="25"/>
      <c r="G27" s="26">
        <f t="shared" si="2"/>
        <v>20</v>
      </c>
      <c r="H27" s="26">
        <f t="shared" si="3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43017</v>
      </c>
      <c r="C28" s="32">
        <v>3</v>
      </c>
      <c r="D28" s="60"/>
      <c r="F28" s="25"/>
      <c r="G28" s="26">
        <f t="shared" si="2"/>
        <v>20</v>
      </c>
      <c r="H28" s="26">
        <f t="shared" si="3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43045</v>
      </c>
      <c r="C29" s="32">
        <v>1</v>
      </c>
      <c r="D29" s="60"/>
      <c r="F29" s="25"/>
      <c r="G29" s="26">
        <f t="shared" si="2"/>
        <v>20</v>
      </c>
      <c r="H29" s="26">
        <f t="shared" si="3"/>
        <v>50</v>
      </c>
      <c r="J29" s="19"/>
      <c r="L29" s="19"/>
    </row>
    <row r="30" spans="1:12" ht="17.100000000000001" customHeight="1" x14ac:dyDescent="0.25">
      <c r="A30" s="12">
        <v>13</v>
      </c>
      <c r="B30" s="153">
        <v>43073</v>
      </c>
      <c r="C30" s="89">
        <v>1</v>
      </c>
      <c r="D30" s="60"/>
      <c r="F30" s="25"/>
      <c r="G30" s="79">
        <f t="shared" si="2"/>
        <v>20</v>
      </c>
      <c r="H30" s="79">
        <f t="shared" si="3"/>
        <v>50</v>
      </c>
      <c r="J30" s="19"/>
      <c r="L30" s="19"/>
    </row>
    <row r="31" spans="1:12" ht="17.100000000000001" customHeight="1" x14ac:dyDescent="0.25">
      <c r="A31" s="12">
        <v>14</v>
      </c>
      <c r="B31" s="73">
        <v>43080</v>
      </c>
      <c r="C31" s="80">
        <v>4</v>
      </c>
      <c r="D31" s="60"/>
      <c r="F31" s="25"/>
      <c r="G31" s="79">
        <f t="shared" si="2"/>
        <v>20</v>
      </c>
      <c r="H31" s="79">
        <f t="shared" si="3"/>
        <v>50</v>
      </c>
      <c r="J31" s="19"/>
      <c r="L31" s="19"/>
    </row>
    <row r="32" spans="1:12" ht="17.100000000000001" customHeight="1" x14ac:dyDescent="0.25">
      <c r="A32" s="12" t="s">
        <v>11</v>
      </c>
      <c r="B32" s="33"/>
      <c r="C32" s="32">
        <f t="shared" si="0"/>
        <v>2</v>
      </c>
      <c r="D32" s="60"/>
      <c r="F32" s="27"/>
      <c r="G32" s="26"/>
      <c r="H32" s="26"/>
      <c r="J32" s="12">
        <f>ROUNDUP(AVERAGE(J13:J31), 0)</f>
        <v>2</v>
      </c>
      <c r="K32" s="19"/>
      <c r="L32" s="12">
        <f>ROUNDUP(AVERAGE(L13:L31), 0)</f>
        <v>3</v>
      </c>
    </row>
    <row r="33" spans="1:33" ht="17.100000000000001" customHeight="1" x14ac:dyDescent="0.25">
      <c r="A33" s="12" t="s">
        <v>12</v>
      </c>
      <c r="B33" s="34"/>
      <c r="C33" s="32">
        <v>0</v>
      </c>
      <c r="D33" s="60"/>
      <c r="F33" s="25"/>
      <c r="G33" s="26"/>
      <c r="H33" s="26"/>
      <c r="J33" s="12">
        <f>MIN(J13:J31)</f>
        <v>0</v>
      </c>
      <c r="K33" s="19"/>
      <c r="L33" s="12">
        <f>MIN(L13:L31)</f>
        <v>0</v>
      </c>
    </row>
    <row r="34" spans="1:33" ht="17.100000000000001" customHeight="1" x14ac:dyDescent="0.25">
      <c r="A34" s="12" t="s">
        <v>13</v>
      </c>
      <c r="B34" s="34"/>
      <c r="C34" s="32">
        <f t="shared" si="0"/>
        <v>6</v>
      </c>
      <c r="D34" s="60"/>
      <c r="F34" s="25"/>
      <c r="G34" s="26"/>
      <c r="H34" s="26"/>
      <c r="J34" s="12">
        <f>MAX(J13:J31)</f>
        <v>6</v>
      </c>
      <c r="K34" s="19"/>
      <c r="L34" s="12">
        <f>MAX(L13:L31)</f>
        <v>5</v>
      </c>
    </row>
    <row r="35" spans="1:33" ht="17.100000000000001" customHeight="1" x14ac:dyDescent="0.25">
      <c r="A35" s="12" t="s">
        <v>14</v>
      </c>
      <c r="B35" s="34"/>
      <c r="C35" s="35">
        <f>J35</f>
        <v>2.179449471770337</v>
      </c>
      <c r="D35" s="61"/>
      <c r="F35" s="25"/>
      <c r="G35" s="26"/>
      <c r="H35" s="26"/>
      <c r="J35" s="13">
        <f>STDEV(J13:J31)</f>
        <v>2.179449471770337</v>
      </c>
      <c r="K35" s="19"/>
      <c r="L35" s="13">
        <f>STDEV(L13:L31)</f>
        <v>2.0736441353327724</v>
      </c>
    </row>
    <row r="36" spans="1:33" ht="17.100000000000001" customHeight="1" x14ac:dyDescent="0.25">
      <c r="A36" s="12" t="s">
        <v>15</v>
      </c>
      <c r="B36" s="34"/>
      <c r="C36" s="35">
        <f>J36</f>
        <v>108.97247358851685</v>
      </c>
      <c r="D36" s="61"/>
      <c r="F36" s="25"/>
      <c r="G36" s="26"/>
      <c r="H36" s="26"/>
      <c r="J36" s="13">
        <f>IF(J32=0, "NA", J35*100/J32)</f>
        <v>108.97247358851685</v>
      </c>
      <c r="K36" s="19"/>
      <c r="L36" s="13">
        <f>IF(L32=0, "NA", L35*100/L32)</f>
        <v>69.121471177759076</v>
      </c>
    </row>
    <row r="37" spans="1:33" ht="17.100000000000001" customHeight="1" x14ac:dyDescent="0.25">
      <c r="A37" s="196" t="s">
        <v>229</v>
      </c>
      <c r="B37" s="196"/>
      <c r="C37" s="196"/>
      <c r="F37" s="25"/>
      <c r="G37" s="26"/>
      <c r="H37" s="26"/>
      <c r="J37" s="19"/>
      <c r="K37" s="19"/>
    </row>
    <row r="38" spans="1:33" ht="17.100000000000001" customHeight="1" x14ac:dyDescent="0.25">
      <c r="A38" s="197" t="s">
        <v>230</v>
      </c>
      <c r="B38" s="197"/>
      <c r="C38" s="197"/>
      <c r="F38" s="25"/>
      <c r="G38" s="26"/>
      <c r="H38" s="26"/>
      <c r="J38" s="19"/>
      <c r="K38" s="19"/>
    </row>
    <row r="39" spans="1:33" ht="17.100000000000001" customHeight="1" x14ac:dyDescent="0.25">
      <c r="A39" s="12" t="s">
        <v>11</v>
      </c>
      <c r="B39" s="34"/>
      <c r="C39" s="32">
        <f>IF(L32=0, "&lt; 1", L32)</f>
        <v>3</v>
      </c>
      <c r="D39" s="60"/>
      <c r="F39" s="25"/>
      <c r="G39" s="26"/>
      <c r="H39" s="26"/>
      <c r="J39" s="19"/>
      <c r="K39" s="19"/>
    </row>
    <row r="40" spans="1:33" ht="17.100000000000001" customHeight="1" x14ac:dyDescent="0.25">
      <c r="A40" s="12" t="s">
        <v>12</v>
      </c>
      <c r="B40" s="34"/>
      <c r="C40" s="32" t="str">
        <f t="shared" ref="C40:C41" si="4">IF(L33=0, "&lt; 1", L33)</f>
        <v>&lt; 1</v>
      </c>
      <c r="D40" s="60"/>
      <c r="F40" s="25"/>
      <c r="G40" s="26"/>
      <c r="H40" s="26"/>
      <c r="J40" s="19"/>
    </row>
    <row r="41" spans="1:33" ht="17.100000000000001" customHeight="1" x14ac:dyDescent="0.25">
      <c r="A41" s="12" t="s">
        <v>13</v>
      </c>
      <c r="B41" s="34"/>
      <c r="C41" s="32">
        <f t="shared" si="4"/>
        <v>5</v>
      </c>
      <c r="D41" s="60"/>
      <c r="F41" s="25"/>
      <c r="G41" s="26"/>
      <c r="H41" s="26"/>
      <c r="J41" s="19"/>
    </row>
    <row r="42" spans="1:33" ht="17.100000000000001" customHeight="1" x14ac:dyDescent="0.25">
      <c r="A42" s="12" t="s">
        <v>14</v>
      </c>
      <c r="B42" s="34"/>
      <c r="C42" s="35">
        <f>L35</f>
        <v>2.0736441353327724</v>
      </c>
      <c r="D42" s="61"/>
      <c r="F42" s="25"/>
      <c r="G42" s="26"/>
      <c r="H42" s="26"/>
      <c r="J42" s="19"/>
    </row>
    <row r="43" spans="1:33" ht="17.100000000000001" customHeight="1" x14ac:dyDescent="0.25">
      <c r="A43" s="12" t="s">
        <v>15</v>
      </c>
      <c r="B43" s="34"/>
      <c r="C43" s="35">
        <f>L36</f>
        <v>69.121471177759076</v>
      </c>
      <c r="D43" s="61"/>
      <c r="F43" s="27"/>
      <c r="G43" s="26"/>
      <c r="H43" s="26"/>
      <c r="J43" s="19"/>
    </row>
    <row r="44" spans="1:33" ht="15.9" customHeight="1" x14ac:dyDescent="0.25"/>
    <row r="45" spans="1:33" s="14" customFormat="1" ht="15.9" customHeight="1" x14ac:dyDescent="0.25">
      <c r="A45" s="15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s="14" customFormat="1" ht="15.9" customHeight="1" x14ac:dyDescent="0.25">
      <c r="A58" s="1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s="14" customFormat="1" ht="14.25" customHeight="1" x14ac:dyDescent="0.25">
      <c r="A59" s="198" t="s">
        <v>266</v>
      </c>
      <c r="B59" s="198"/>
      <c r="C59" s="198"/>
      <c r="D59" s="198"/>
      <c r="E59" s="19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s="14" customFormat="1" ht="17.25" customHeight="1" x14ac:dyDescent="0.25">
      <c r="A60" s="199" t="s">
        <v>267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5.9" customHeight="1" x14ac:dyDescent="0.25">
      <c r="A61" s="14"/>
      <c r="B61" s="14"/>
      <c r="C61" s="14"/>
      <c r="D61" s="14"/>
      <c r="E61" s="14"/>
    </row>
    <row r="62" spans="1:33" s="28" customFormat="1" ht="15.9" customHeight="1" x14ac:dyDescent="0.25">
      <c r="A62" s="200" t="s">
        <v>18</v>
      </c>
      <c r="B62" s="200"/>
      <c r="C62" s="200"/>
      <c r="D62" s="39"/>
      <c r="F62" s="20"/>
      <c r="G62" s="20"/>
      <c r="H62" s="20"/>
    </row>
    <row r="63" spans="1:33" s="28" customFormat="1" ht="27.75" customHeight="1" x14ac:dyDescent="0.25">
      <c r="A63" s="200" t="s">
        <v>88</v>
      </c>
      <c r="B63" s="200"/>
      <c r="C63" s="200"/>
      <c r="D63" s="200"/>
      <c r="E63" s="200"/>
      <c r="F63" s="20"/>
      <c r="G63" s="20"/>
      <c r="H63" s="20"/>
    </row>
    <row r="64" spans="1:33" s="28" customFormat="1" ht="32.25" customHeight="1" x14ac:dyDescent="0.25">
      <c r="A64" s="194" t="s">
        <v>125</v>
      </c>
      <c r="B64" s="194"/>
      <c r="C64" s="194"/>
      <c r="D64" s="194"/>
      <c r="E64" s="194"/>
      <c r="F64" s="20"/>
      <c r="G64" s="20"/>
      <c r="H64" s="20"/>
    </row>
    <row r="65" spans="2:8" s="28" customFormat="1" ht="15.9" customHeight="1" x14ac:dyDescent="0.25">
      <c r="F65" s="20"/>
      <c r="G65" s="20"/>
      <c r="H65" s="20"/>
    </row>
    <row r="66" spans="2:8" s="28" customFormat="1" ht="25.5" customHeight="1" x14ac:dyDescent="0.25">
      <c r="B66" s="195" t="s">
        <v>2</v>
      </c>
      <c r="C66" s="195"/>
      <c r="D66" s="195" t="s">
        <v>32</v>
      </c>
      <c r="E66" s="195"/>
      <c r="F66" s="20"/>
      <c r="G66" s="20"/>
      <c r="H66" s="20"/>
    </row>
    <row r="67" spans="2:8" s="28" customFormat="1" ht="38.1" customHeight="1" x14ac:dyDescent="0.25">
      <c r="B67" s="195"/>
      <c r="C67" s="195"/>
      <c r="D67" s="20"/>
      <c r="E67" s="20"/>
      <c r="F67" s="20"/>
      <c r="G67" s="20"/>
      <c r="H67" s="20"/>
    </row>
    <row r="68" spans="2:8" x14ac:dyDescent="0.25">
      <c r="B68" s="30"/>
      <c r="C68" s="30"/>
      <c r="D68" s="30"/>
      <c r="E68" s="30"/>
    </row>
    <row r="69" spans="2:8" x14ac:dyDescent="0.25">
      <c r="B69" s="30"/>
      <c r="C69" s="30"/>
      <c r="D69" s="30"/>
      <c r="E69" s="30"/>
    </row>
  </sheetData>
  <sheetProtection formatCells="0" formatRows="0" insertRows="0" insertHyperlinks="0" deleteRows="0" sort="0" autoFilter="0" pivotTables="0"/>
  <mergeCells count="19">
    <mergeCell ref="B67:C67"/>
    <mergeCell ref="A60:E60"/>
    <mergeCell ref="A62:C62"/>
    <mergeCell ref="A63:E63"/>
    <mergeCell ref="A64:E64"/>
    <mergeCell ref="B66:C66"/>
    <mergeCell ref="D66:E66"/>
    <mergeCell ref="A59:E59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7:C37"/>
    <mergeCell ref="A38:C38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3" max="6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70"/>
  <sheetViews>
    <sheetView view="pageBreakPreview" topLeftCell="A43" zoomScaleNormal="100" zoomScaleSheetLayoutView="100" workbookViewId="0">
      <selection activeCell="D62" sqref="D62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2.44140625" style="11" customWidth="1"/>
    <col min="6" max="6" width="23.5546875" style="11" customWidth="1"/>
    <col min="7" max="7" width="3.44140625" style="14" customWidth="1"/>
    <col min="8" max="9" width="6.88671875" style="14" customWidth="1"/>
    <col min="10" max="10" width="3.5546875" style="11" customWidth="1"/>
    <col min="11" max="11" width="7" style="11" customWidth="1"/>
    <col min="12" max="12" width="6.5546875" style="11" customWidth="1"/>
    <col min="13" max="13" width="7.109375" style="11" customWidth="1"/>
    <col min="14" max="14" width="5.33203125" style="11" customWidth="1"/>
    <col min="15" max="15" width="4.44140625" style="11" customWidth="1"/>
    <col min="16" max="16" width="7" style="11" customWidth="1"/>
    <col min="17" max="17" width="6.33203125" style="11" customWidth="1"/>
    <col min="18" max="18" width="6.6640625" style="11" customWidth="1"/>
    <col min="19" max="19" width="5.109375" style="11" customWidth="1"/>
    <col min="20" max="16384" width="9.109375" style="11"/>
  </cols>
  <sheetData>
    <row r="1" spans="1:19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23"/>
      <c r="H1" s="9"/>
      <c r="I1" s="9"/>
    </row>
    <row r="2" spans="1:19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24"/>
      <c r="H2" s="9"/>
      <c r="I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9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7"/>
      <c r="H4" s="9"/>
      <c r="I4" s="9"/>
    </row>
    <row r="5" spans="1:19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5" t="str">
        <f>'LAF 1 (21147)'!E5</f>
        <v>02/01/17 - 31/12/17</v>
      </c>
      <c r="G5" s="21"/>
      <c r="H5" s="9"/>
      <c r="I5" s="9"/>
    </row>
    <row r="6" spans="1:19" s="3" customFormat="1" ht="29.25" customHeight="1" x14ac:dyDescent="0.25">
      <c r="A6" s="189" t="s">
        <v>5</v>
      </c>
      <c r="B6" s="190"/>
      <c r="C6" s="201" t="s">
        <v>41</v>
      </c>
      <c r="D6" s="201"/>
      <c r="E6" s="40" t="s">
        <v>8</v>
      </c>
      <c r="F6" s="6">
        <v>11065</v>
      </c>
      <c r="G6" s="8"/>
      <c r="H6" s="9"/>
      <c r="I6" s="9"/>
    </row>
    <row r="7" spans="1:19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6" t="s">
        <v>28</v>
      </c>
      <c r="G7" s="8"/>
      <c r="H7" s="9"/>
      <c r="I7" s="9"/>
    </row>
    <row r="8" spans="1:19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6">
        <v>3</v>
      </c>
      <c r="G8" s="8"/>
      <c r="H8" s="9"/>
      <c r="I8" s="9"/>
    </row>
    <row r="9" spans="1:19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7">
        <f>'LAF 1 (21147)'!E9</f>
        <v>50</v>
      </c>
      <c r="G9" s="22"/>
      <c r="H9" s="9"/>
      <c r="I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9" s="9" customFormat="1" ht="19.5" customHeight="1" x14ac:dyDescent="0.25">
      <c r="A11" s="8"/>
      <c r="B11" s="2"/>
      <c r="C11" s="1" t="s">
        <v>190</v>
      </c>
      <c r="D11" s="1" t="s">
        <v>191</v>
      </c>
      <c r="E11" s="1" t="s">
        <v>192</v>
      </c>
      <c r="F11" s="17" t="s">
        <v>319</v>
      </c>
      <c r="G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4" t="s">
        <v>22</v>
      </c>
      <c r="I12" s="14" t="s">
        <v>23</v>
      </c>
      <c r="K12" s="1" t="s">
        <v>190</v>
      </c>
      <c r="L12" s="1" t="s">
        <v>191</v>
      </c>
      <c r="M12" s="1" t="s">
        <v>192</v>
      </c>
      <c r="N12" s="1"/>
      <c r="O12" s="42"/>
      <c r="P12" s="1" t="s">
        <v>190</v>
      </c>
      <c r="Q12" s="1" t="s">
        <v>191</v>
      </c>
      <c r="R12" s="1" t="s">
        <v>192</v>
      </c>
      <c r="S12" s="1"/>
    </row>
    <row r="13" spans="1:19" ht="17.100000000000001" customHeight="1" x14ac:dyDescent="0.25">
      <c r="A13" s="142">
        <v>1</v>
      </c>
      <c r="B13" s="73" t="s">
        <v>317</v>
      </c>
      <c r="C13" s="80">
        <v>1</v>
      </c>
      <c r="D13" s="80">
        <v>3</v>
      </c>
      <c r="E13" s="80">
        <v>2</v>
      </c>
      <c r="F13" s="81"/>
      <c r="G13" s="78"/>
      <c r="H13" s="79">
        <v>20</v>
      </c>
      <c r="I13" s="79">
        <v>50</v>
      </c>
      <c r="K13" s="77"/>
      <c r="L13" s="77"/>
      <c r="M13" s="77"/>
      <c r="N13" s="77"/>
      <c r="P13" s="77"/>
      <c r="Q13" s="77"/>
      <c r="R13" s="77"/>
      <c r="S13" s="77"/>
    </row>
    <row r="14" spans="1:19" ht="17.100000000000001" customHeight="1" x14ac:dyDescent="0.25">
      <c r="A14" s="76">
        <v>2</v>
      </c>
      <c r="B14" s="73">
        <v>42669</v>
      </c>
      <c r="C14" s="80">
        <v>0</v>
      </c>
      <c r="D14" s="80">
        <v>0</v>
      </c>
      <c r="E14" s="80">
        <v>0</v>
      </c>
      <c r="F14" s="81"/>
      <c r="G14" s="78"/>
      <c r="H14" s="79">
        <v>20</v>
      </c>
      <c r="I14" s="79">
        <v>50</v>
      </c>
      <c r="K14" s="77"/>
      <c r="L14" s="77"/>
      <c r="M14" s="77"/>
      <c r="N14" s="77"/>
      <c r="P14" s="77"/>
      <c r="Q14" s="77"/>
      <c r="R14" s="77"/>
      <c r="S14" s="77"/>
    </row>
    <row r="15" spans="1:19" ht="17.100000000000001" customHeight="1" x14ac:dyDescent="0.25">
      <c r="A15" s="76">
        <v>3</v>
      </c>
      <c r="B15" s="73">
        <v>42699</v>
      </c>
      <c r="C15" s="80">
        <v>4</v>
      </c>
      <c r="D15" s="80">
        <v>1</v>
      </c>
      <c r="E15" s="80">
        <v>1</v>
      </c>
      <c r="F15" s="81"/>
      <c r="G15" s="78"/>
      <c r="H15" s="79">
        <v>20</v>
      </c>
      <c r="I15" s="79">
        <v>50</v>
      </c>
      <c r="K15" s="77"/>
      <c r="L15" s="77"/>
      <c r="M15" s="77"/>
      <c r="N15" s="77"/>
      <c r="P15" s="77"/>
      <c r="Q15" s="77"/>
      <c r="R15" s="77"/>
      <c r="S15" s="77"/>
    </row>
    <row r="16" spans="1:19" ht="17.100000000000001" customHeight="1" x14ac:dyDescent="0.25">
      <c r="A16" s="76">
        <v>4</v>
      </c>
      <c r="B16" s="73">
        <v>42720</v>
      </c>
      <c r="C16" s="80">
        <v>3</v>
      </c>
      <c r="D16" s="80">
        <v>2</v>
      </c>
      <c r="E16" s="80">
        <v>1</v>
      </c>
      <c r="F16" s="81"/>
      <c r="G16" s="78"/>
      <c r="H16" s="79">
        <v>20</v>
      </c>
      <c r="I16" s="79">
        <v>50</v>
      </c>
      <c r="K16" s="77"/>
      <c r="L16" s="77"/>
      <c r="M16" s="77"/>
      <c r="N16" s="77"/>
      <c r="P16" s="77"/>
      <c r="Q16" s="77"/>
      <c r="R16" s="77"/>
      <c r="S16" s="77"/>
    </row>
    <row r="17" spans="1:19" ht="17.100000000000001" customHeight="1" x14ac:dyDescent="0.25">
      <c r="A17" s="76">
        <v>5</v>
      </c>
      <c r="B17" s="73">
        <v>42729</v>
      </c>
      <c r="C17" s="80">
        <v>13</v>
      </c>
      <c r="D17" s="80">
        <v>8</v>
      </c>
      <c r="E17" s="80">
        <v>9</v>
      </c>
      <c r="F17" s="81"/>
      <c r="G17" s="78"/>
      <c r="H17" s="79">
        <v>20</v>
      </c>
      <c r="I17" s="79">
        <v>50</v>
      </c>
      <c r="K17" s="77"/>
      <c r="L17" s="77"/>
      <c r="M17" s="77"/>
      <c r="N17" s="77"/>
      <c r="P17" s="77"/>
      <c r="Q17" s="77"/>
      <c r="R17" s="77"/>
      <c r="S17" s="77"/>
    </row>
    <row r="18" spans="1:19" ht="17.100000000000001" customHeight="1" x14ac:dyDescent="0.25">
      <c r="A18" s="142">
        <v>1</v>
      </c>
      <c r="B18" s="73">
        <v>42759</v>
      </c>
      <c r="C18" s="80">
        <v>2</v>
      </c>
      <c r="D18" s="80">
        <v>5</v>
      </c>
      <c r="E18" s="80">
        <v>1</v>
      </c>
      <c r="F18" s="81">
        <v>120</v>
      </c>
      <c r="G18" s="78"/>
      <c r="H18" s="79">
        <v>20</v>
      </c>
      <c r="I18" s="79">
        <v>50</v>
      </c>
      <c r="K18" s="77">
        <v>2</v>
      </c>
      <c r="L18" s="77">
        <v>5</v>
      </c>
      <c r="M18" s="77">
        <v>1</v>
      </c>
      <c r="N18" s="77"/>
      <c r="P18" s="77">
        <v>1</v>
      </c>
      <c r="Q18" s="77">
        <v>3</v>
      </c>
      <c r="R18" s="77">
        <v>2</v>
      </c>
      <c r="S18" s="77"/>
    </row>
    <row r="19" spans="1:19" ht="17.100000000000001" customHeight="1" x14ac:dyDescent="0.25">
      <c r="A19" s="12">
        <v>2</v>
      </c>
      <c r="B19" s="73">
        <v>42789</v>
      </c>
      <c r="C19" s="32">
        <f t="shared" ref="C19:E33" si="0">IF(K19=0, "&lt; 1", K19)</f>
        <v>2</v>
      </c>
      <c r="D19" s="32">
        <v>0</v>
      </c>
      <c r="E19" s="32">
        <f t="shared" si="0"/>
        <v>1</v>
      </c>
      <c r="F19" s="60"/>
      <c r="G19" s="25"/>
      <c r="H19" s="26">
        <f>$C$9</f>
        <v>20</v>
      </c>
      <c r="I19" s="26">
        <f>$F$9</f>
        <v>50</v>
      </c>
      <c r="K19" s="19">
        <v>2</v>
      </c>
      <c r="L19" s="19">
        <v>0</v>
      </c>
      <c r="M19" s="19">
        <v>1</v>
      </c>
      <c r="N19" s="19"/>
      <c r="P19" s="19">
        <v>0</v>
      </c>
      <c r="Q19" s="19">
        <v>0</v>
      </c>
      <c r="R19" s="19">
        <v>0</v>
      </c>
      <c r="S19" s="19"/>
    </row>
    <row r="20" spans="1:19" ht="17.100000000000001" customHeight="1" x14ac:dyDescent="0.25">
      <c r="A20" s="12">
        <v>3</v>
      </c>
      <c r="B20" s="73">
        <v>42812</v>
      </c>
      <c r="C20" s="32">
        <f t="shared" si="0"/>
        <v>5</v>
      </c>
      <c r="D20" s="32">
        <f t="shared" si="0"/>
        <v>5</v>
      </c>
      <c r="E20" s="32">
        <f t="shared" si="0"/>
        <v>3</v>
      </c>
      <c r="F20" s="60"/>
      <c r="G20" s="25"/>
      <c r="H20" s="26">
        <f>$C$9</f>
        <v>20</v>
      </c>
      <c r="I20" s="26">
        <f>$F$9</f>
        <v>50</v>
      </c>
      <c r="K20" s="19">
        <v>5</v>
      </c>
      <c r="L20" s="19">
        <v>5</v>
      </c>
      <c r="M20" s="19">
        <v>3</v>
      </c>
      <c r="N20" s="19"/>
      <c r="P20" s="19">
        <v>4</v>
      </c>
      <c r="Q20" s="19">
        <v>1</v>
      </c>
      <c r="R20" s="19">
        <v>1</v>
      </c>
      <c r="S20" s="19"/>
    </row>
    <row r="21" spans="1:19" ht="17.100000000000001" customHeight="1" x14ac:dyDescent="0.25">
      <c r="A21" s="12">
        <v>4</v>
      </c>
      <c r="B21" s="73">
        <v>42817</v>
      </c>
      <c r="C21" s="32">
        <f t="shared" ref="C21:C25" si="1">IF(K21=0, "&lt; 1", K21)</f>
        <v>6</v>
      </c>
      <c r="D21" s="32">
        <f t="shared" ref="D21:D25" si="2">IF(L21=0, "&lt; 1", L21)</f>
        <v>1</v>
      </c>
      <c r="E21" s="32">
        <f t="shared" ref="E21:E24" si="3">IF(M21=0, "&lt; 1", M21)</f>
        <v>2</v>
      </c>
      <c r="F21" s="60"/>
      <c r="G21" s="25"/>
      <c r="H21" s="26">
        <f t="shared" ref="H21:H32" si="4">$C$9</f>
        <v>20</v>
      </c>
      <c r="I21" s="26">
        <f t="shared" ref="I21:I32" si="5">$F$9</f>
        <v>50</v>
      </c>
      <c r="K21" s="19">
        <v>6</v>
      </c>
      <c r="L21" s="19">
        <v>1</v>
      </c>
      <c r="M21" s="19">
        <v>2</v>
      </c>
      <c r="N21" s="19"/>
      <c r="P21" s="19">
        <v>3</v>
      </c>
      <c r="Q21" s="19">
        <v>2</v>
      </c>
      <c r="R21" s="19">
        <v>1</v>
      </c>
      <c r="S21" s="19"/>
    </row>
    <row r="22" spans="1:19" ht="17.100000000000001" customHeight="1" x14ac:dyDescent="0.25">
      <c r="A22" s="12">
        <v>5</v>
      </c>
      <c r="B22" s="73">
        <v>42846</v>
      </c>
      <c r="C22" s="32">
        <f t="shared" si="1"/>
        <v>2</v>
      </c>
      <c r="D22" s="32">
        <f t="shared" si="2"/>
        <v>1</v>
      </c>
      <c r="E22" s="32">
        <f t="shared" si="3"/>
        <v>6</v>
      </c>
      <c r="F22" s="60"/>
      <c r="G22" s="25"/>
      <c r="H22" s="26">
        <f t="shared" si="4"/>
        <v>20</v>
      </c>
      <c r="I22" s="26">
        <f t="shared" si="5"/>
        <v>50</v>
      </c>
      <c r="K22" s="19">
        <v>2</v>
      </c>
      <c r="L22" s="19">
        <v>1</v>
      </c>
      <c r="M22" s="19">
        <v>6</v>
      </c>
      <c r="N22" s="19"/>
      <c r="P22" s="19">
        <v>13</v>
      </c>
      <c r="Q22" s="19">
        <v>8</v>
      </c>
      <c r="R22" s="19">
        <v>9</v>
      </c>
      <c r="S22" s="19"/>
    </row>
    <row r="23" spans="1:19" ht="17.100000000000001" customHeight="1" x14ac:dyDescent="0.25">
      <c r="A23" s="12">
        <v>6</v>
      </c>
      <c r="B23" s="73">
        <v>42875</v>
      </c>
      <c r="C23" s="32">
        <v>0</v>
      </c>
      <c r="D23" s="32">
        <v>0</v>
      </c>
      <c r="E23" s="32">
        <v>0</v>
      </c>
      <c r="F23" s="60"/>
      <c r="G23" s="25"/>
      <c r="H23" s="26">
        <f t="shared" si="4"/>
        <v>20</v>
      </c>
      <c r="I23" s="26">
        <f t="shared" si="5"/>
        <v>50</v>
      </c>
      <c r="K23" s="19">
        <v>0</v>
      </c>
      <c r="L23" s="19">
        <v>0</v>
      </c>
      <c r="M23" s="19">
        <v>0</v>
      </c>
      <c r="N23" s="19"/>
      <c r="P23" s="19"/>
      <c r="Q23" s="19"/>
      <c r="R23" s="19"/>
      <c r="S23" s="19"/>
    </row>
    <row r="24" spans="1:19" ht="17.100000000000001" customHeight="1" x14ac:dyDescent="0.25">
      <c r="A24" s="12">
        <v>7</v>
      </c>
      <c r="B24" s="73">
        <v>42905</v>
      </c>
      <c r="C24" s="32">
        <f t="shared" si="1"/>
        <v>1</v>
      </c>
      <c r="D24" s="32">
        <v>0</v>
      </c>
      <c r="E24" s="32">
        <f t="shared" si="3"/>
        <v>1</v>
      </c>
      <c r="F24" s="60"/>
      <c r="G24" s="25"/>
      <c r="H24" s="26">
        <f t="shared" si="4"/>
        <v>20</v>
      </c>
      <c r="I24" s="26">
        <f t="shared" si="5"/>
        <v>50</v>
      </c>
      <c r="K24" s="19">
        <v>1</v>
      </c>
      <c r="L24" s="19">
        <v>0</v>
      </c>
      <c r="M24" s="19">
        <v>1</v>
      </c>
      <c r="N24" s="19"/>
      <c r="P24" s="19"/>
      <c r="Q24" s="19"/>
      <c r="R24" s="19"/>
      <c r="S24" s="19"/>
    </row>
    <row r="25" spans="1:19" ht="17.100000000000001" customHeight="1" x14ac:dyDescent="0.25">
      <c r="A25" s="12">
        <v>8</v>
      </c>
      <c r="B25" s="73">
        <v>42937</v>
      </c>
      <c r="C25" s="32">
        <f t="shared" si="1"/>
        <v>1</v>
      </c>
      <c r="D25" s="32">
        <f t="shared" si="2"/>
        <v>2</v>
      </c>
      <c r="E25" s="32">
        <v>0</v>
      </c>
      <c r="F25" s="60"/>
      <c r="G25" s="25"/>
      <c r="H25" s="26">
        <f t="shared" si="4"/>
        <v>20</v>
      </c>
      <c r="I25" s="26">
        <f t="shared" si="5"/>
        <v>50</v>
      </c>
      <c r="K25" s="19">
        <v>1</v>
      </c>
      <c r="L25" s="19">
        <v>2</v>
      </c>
      <c r="M25" s="19">
        <v>0</v>
      </c>
      <c r="N25" s="19"/>
      <c r="P25" s="19"/>
      <c r="Q25" s="19"/>
      <c r="R25" s="19"/>
      <c r="S25" s="19"/>
    </row>
    <row r="26" spans="1:19" ht="17.100000000000001" customHeight="1" x14ac:dyDescent="0.25">
      <c r="A26" s="12">
        <v>9</v>
      </c>
      <c r="B26" s="73">
        <v>42966</v>
      </c>
      <c r="C26" s="32">
        <v>4</v>
      </c>
      <c r="D26" s="32">
        <v>2</v>
      </c>
      <c r="E26" s="32">
        <v>1</v>
      </c>
      <c r="F26" s="60"/>
      <c r="G26" s="25"/>
      <c r="H26" s="26">
        <f t="shared" si="4"/>
        <v>20</v>
      </c>
      <c r="I26" s="26">
        <f t="shared" si="5"/>
        <v>50</v>
      </c>
      <c r="K26" s="19"/>
      <c r="L26" s="19"/>
      <c r="M26" s="19"/>
      <c r="N26" s="19"/>
      <c r="P26" s="19"/>
      <c r="Q26" s="19"/>
      <c r="R26" s="19"/>
      <c r="S26" s="19"/>
    </row>
    <row r="27" spans="1:19" ht="17.100000000000001" customHeight="1" x14ac:dyDescent="0.25">
      <c r="A27" s="12">
        <v>10</v>
      </c>
      <c r="B27" s="73">
        <v>42988</v>
      </c>
      <c r="C27" s="32">
        <v>10</v>
      </c>
      <c r="D27" s="32">
        <v>7</v>
      </c>
      <c r="E27" s="32">
        <v>8</v>
      </c>
      <c r="F27" s="60"/>
      <c r="G27" s="25"/>
      <c r="H27" s="26">
        <f t="shared" si="4"/>
        <v>20</v>
      </c>
      <c r="I27" s="26">
        <f t="shared" si="5"/>
        <v>50</v>
      </c>
      <c r="K27" s="19"/>
      <c r="L27" s="19"/>
      <c r="M27" s="19"/>
      <c r="N27" s="19"/>
      <c r="P27" s="19"/>
      <c r="Q27" s="19"/>
      <c r="R27" s="19"/>
      <c r="S27" s="19"/>
    </row>
    <row r="28" spans="1:19" ht="17.100000000000001" customHeight="1" x14ac:dyDescent="0.25">
      <c r="A28" s="12">
        <v>11</v>
      </c>
      <c r="B28" s="73">
        <v>43002</v>
      </c>
      <c r="C28" s="32">
        <v>1</v>
      </c>
      <c r="D28" s="32">
        <v>1</v>
      </c>
      <c r="E28" s="32">
        <v>2</v>
      </c>
      <c r="F28" s="60"/>
      <c r="G28" s="25"/>
      <c r="H28" s="26">
        <f t="shared" si="4"/>
        <v>20</v>
      </c>
      <c r="I28" s="26">
        <f t="shared" si="5"/>
        <v>50</v>
      </c>
      <c r="K28" s="19"/>
      <c r="L28" s="19"/>
      <c r="M28" s="19"/>
      <c r="N28" s="19"/>
      <c r="P28" s="19"/>
      <c r="Q28" s="19"/>
      <c r="R28" s="19"/>
      <c r="S28" s="19"/>
    </row>
    <row r="29" spans="1:19" ht="17.100000000000001" customHeight="1" x14ac:dyDescent="0.25">
      <c r="A29" s="12">
        <v>12</v>
      </c>
      <c r="B29" s="73">
        <v>43031</v>
      </c>
      <c r="C29" s="32">
        <v>5</v>
      </c>
      <c r="D29" s="32">
        <v>1</v>
      </c>
      <c r="E29" s="32">
        <v>3</v>
      </c>
      <c r="F29" s="60"/>
      <c r="G29" s="25"/>
      <c r="H29" s="26">
        <f t="shared" si="4"/>
        <v>20</v>
      </c>
      <c r="I29" s="26">
        <f t="shared" si="5"/>
        <v>50</v>
      </c>
      <c r="K29" s="19"/>
      <c r="L29" s="19"/>
      <c r="M29" s="19"/>
      <c r="N29" s="19"/>
      <c r="P29" s="19"/>
      <c r="Q29" s="19"/>
      <c r="R29" s="19"/>
      <c r="S29" s="19"/>
    </row>
    <row r="30" spans="1:19" ht="17.100000000000001" customHeight="1" x14ac:dyDescent="0.25">
      <c r="A30" s="12">
        <v>13</v>
      </c>
      <c r="B30" s="73">
        <v>43059</v>
      </c>
      <c r="C30" s="90">
        <v>0</v>
      </c>
      <c r="D30" s="90">
        <v>0</v>
      </c>
      <c r="E30" s="90">
        <v>0</v>
      </c>
      <c r="F30" s="60"/>
      <c r="G30" s="25"/>
      <c r="H30" s="79">
        <f t="shared" si="4"/>
        <v>20</v>
      </c>
      <c r="I30" s="79">
        <f t="shared" si="5"/>
        <v>50</v>
      </c>
      <c r="K30" s="19"/>
      <c r="L30" s="19"/>
      <c r="M30" s="19"/>
      <c r="N30" s="19"/>
      <c r="P30" s="19"/>
      <c r="Q30" s="19"/>
      <c r="R30" s="19"/>
      <c r="S30" s="19"/>
    </row>
    <row r="31" spans="1:19" ht="17.100000000000001" customHeight="1" x14ac:dyDescent="0.25">
      <c r="A31" s="76"/>
      <c r="B31" s="73">
        <v>43080</v>
      </c>
      <c r="C31" s="80">
        <v>4</v>
      </c>
      <c r="D31" s="80">
        <v>2</v>
      </c>
      <c r="E31" s="80">
        <v>3</v>
      </c>
      <c r="F31" s="81"/>
      <c r="G31" s="78"/>
      <c r="H31" s="79">
        <f t="shared" si="4"/>
        <v>20</v>
      </c>
      <c r="I31" s="79">
        <f t="shared" si="5"/>
        <v>50</v>
      </c>
      <c r="K31" s="77"/>
      <c r="L31" s="77"/>
      <c r="M31" s="77"/>
      <c r="N31" s="77"/>
      <c r="P31" s="77"/>
      <c r="Q31" s="77"/>
      <c r="R31" s="77"/>
      <c r="S31" s="77"/>
    </row>
    <row r="32" spans="1:19" ht="17.100000000000001" customHeight="1" x14ac:dyDescent="0.25">
      <c r="A32" s="12"/>
      <c r="B32" s="73">
        <v>43087</v>
      </c>
      <c r="C32" s="80">
        <v>3</v>
      </c>
      <c r="D32" s="80">
        <v>0</v>
      </c>
      <c r="E32" s="80">
        <v>5</v>
      </c>
      <c r="F32" s="60"/>
      <c r="G32" s="25"/>
      <c r="H32" s="79">
        <f t="shared" si="4"/>
        <v>20</v>
      </c>
      <c r="I32" s="79">
        <f t="shared" si="5"/>
        <v>50</v>
      </c>
      <c r="K32" s="19"/>
      <c r="L32" s="19"/>
      <c r="M32" s="19"/>
      <c r="N32" s="19"/>
      <c r="P32" s="19"/>
      <c r="Q32" s="19"/>
      <c r="R32" s="19"/>
      <c r="S32" s="19"/>
    </row>
    <row r="33" spans="1:19" ht="17.100000000000001" customHeight="1" x14ac:dyDescent="0.25">
      <c r="A33" s="12" t="s">
        <v>11</v>
      </c>
      <c r="B33" s="33"/>
      <c r="C33" s="32">
        <f t="shared" si="0"/>
        <v>3</v>
      </c>
      <c r="D33" s="32">
        <f t="shared" si="0"/>
        <v>2</v>
      </c>
      <c r="E33" s="32">
        <f t="shared" si="0"/>
        <v>2</v>
      </c>
      <c r="F33" s="60"/>
      <c r="G33" s="27"/>
      <c r="H33" s="26"/>
      <c r="I33" s="26"/>
      <c r="K33" s="12">
        <f>ROUNDUP(AVERAGE(K13:K32), 0)</f>
        <v>3</v>
      </c>
      <c r="L33" s="12">
        <f>ROUNDUP(AVERAGE(L13:L32), 0)</f>
        <v>2</v>
      </c>
      <c r="M33" s="12">
        <f>ROUNDUP(AVERAGE(M13:M32), 0)</f>
        <v>2</v>
      </c>
      <c r="N33" s="12"/>
      <c r="O33" s="19"/>
      <c r="P33" s="12">
        <f>ROUNDUP(AVERAGE(P13:P32), 0)</f>
        <v>5</v>
      </c>
      <c r="Q33" s="12">
        <f>ROUNDUP(AVERAGE(Q13:Q32), 0)</f>
        <v>3</v>
      </c>
      <c r="R33" s="12">
        <f>ROUNDUP(AVERAGE(R13:R32), 0)</f>
        <v>3</v>
      </c>
      <c r="S33" s="12"/>
    </row>
    <row r="34" spans="1:19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80">
        <f>MIN(E13:E32)</f>
        <v>0</v>
      </c>
      <c r="F34" s="60"/>
      <c r="G34" s="25"/>
      <c r="H34" s="26"/>
      <c r="I34" s="26"/>
      <c r="K34" s="12">
        <f>MIN(K13:K32)</f>
        <v>0</v>
      </c>
      <c r="L34" s="12">
        <f>MIN(L13:L32)</f>
        <v>0</v>
      </c>
      <c r="M34" s="12">
        <f>MIN(M13:M32)</f>
        <v>0</v>
      </c>
      <c r="N34" s="12"/>
      <c r="O34" s="19"/>
      <c r="P34" s="12">
        <f>MIN(P13:P32)</f>
        <v>0</v>
      </c>
      <c r="Q34" s="12">
        <f>MIN(Q13:Q32)</f>
        <v>0</v>
      </c>
      <c r="R34" s="12">
        <f>MIN(R13:R32)</f>
        <v>0</v>
      </c>
      <c r="S34" s="12"/>
    </row>
    <row r="35" spans="1:19" ht="17.100000000000001" customHeight="1" x14ac:dyDescent="0.25">
      <c r="A35" s="12" t="s">
        <v>13</v>
      </c>
      <c r="B35" s="34"/>
      <c r="C35" s="32">
        <f>MAX(C13:C32)</f>
        <v>13</v>
      </c>
      <c r="D35" s="80">
        <f>MAX(D13:D32)</f>
        <v>8</v>
      </c>
      <c r="E35" s="80">
        <f>MAX(E13:E32)</f>
        <v>9</v>
      </c>
      <c r="F35" s="60"/>
      <c r="G35" s="25"/>
      <c r="H35" s="26"/>
      <c r="I35" s="26"/>
      <c r="K35" s="12">
        <f>MAX(K13:K32)</f>
        <v>6</v>
      </c>
      <c r="L35" s="12">
        <f>MAX(L13:L32)</f>
        <v>5</v>
      </c>
      <c r="M35" s="12">
        <f>MAX(M13:M32)</f>
        <v>6</v>
      </c>
      <c r="N35" s="12"/>
      <c r="O35" s="19"/>
      <c r="P35" s="12">
        <f>MAX(P13:P32)</f>
        <v>13</v>
      </c>
      <c r="Q35" s="12">
        <f>MAX(Q13:Q32)</f>
        <v>8</v>
      </c>
      <c r="R35" s="12">
        <f>MAX(R13:R32)</f>
        <v>9</v>
      </c>
      <c r="S35" s="12"/>
    </row>
    <row r="36" spans="1:19" ht="17.100000000000001" customHeight="1" x14ac:dyDescent="0.25">
      <c r="A36" s="12" t="s">
        <v>14</v>
      </c>
      <c r="B36" s="34"/>
      <c r="C36" s="35">
        <f t="shared" ref="C36:E37" si="6">K36</f>
        <v>2.0658792662827961</v>
      </c>
      <c r="D36" s="35">
        <f t="shared" si="6"/>
        <v>2.1213203435596424</v>
      </c>
      <c r="E36" s="35">
        <f t="shared" si="6"/>
        <v>1.9820624179302297</v>
      </c>
      <c r="F36" s="61"/>
      <c r="G36" s="25"/>
      <c r="H36" s="26"/>
      <c r="I36" s="26"/>
      <c r="K36" s="13">
        <f>STDEV(K13:K32)</f>
        <v>2.0658792662827961</v>
      </c>
      <c r="L36" s="13">
        <f>STDEV(L13:L32)</f>
        <v>2.1213203435596424</v>
      </c>
      <c r="M36" s="13">
        <f>STDEV(M13:M32)</f>
        <v>1.9820624179302297</v>
      </c>
      <c r="N36" s="13"/>
      <c r="O36" s="19"/>
      <c r="P36" s="13">
        <f>STDEV(P13:P32)</f>
        <v>5.1672042731055257</v>
      </c>
      <c r="Q36" s="13">
        <f>STDEV(Q13:Q32)</f>
        <v>3.1144823004794873</v>
      </c>
      <c r="R36" s="13">
        <f>STDEV(R13:R32)</f>
        <v>3.646916505762094</v>
      </c>
      <c r="S36" s="13"/>
    </row>
    <row r="37" spans="1:19" ht="17.100000000000001" customHeight="1" x14ac:dyDescent="0.25">
      <c r="A37" s="12" t="s">
        <v>15</v>
      </c>
      <c r="B37" s="34"/>
      <c r="C37" s="35">
        <f t="shared" si="6"/>
        <v>68.862642209426539</v>
      </c>
      <c r="D37" s="35">
        <f t="shared" si="6"/>
        <v>106.06601717798212</v>
      </c>
      <c r="E37" s="35">
        <f t="shared" si="6"/>
        <v>99.103120896511484</v>
      </c>
      <c r="F37" s="61"/>
      <c r="G37" s="25"/>
      <c r="H37" s="26"/>
      <c r="I37" s="26"/>
      <c r="K37" s="13">
        <f>IF(K33=0, "NA", K36*100/K33)</f>
        <v>68.862642209426539</v>
      </c>
      <c r="L37" s="13">
        <f>IF(L33=0, "NA", L36*100/L33)</f>
        <v>106.06601717798212</v>
      </c>
      <c r="M37" s="13">
        <f>IF(M33=0, "NA", M36*100/M33)</f>
        <v>99.103120896511484</v>
      </c>
      <c r="N37" s="13"/>
      <c r="O37" s="19"/>
      <c r="P37" s="13">
        <f>IF(P33=0, "NA", P36*100/P33)</f>
        <v>103.34408546211053</v>
      </c>
      <c r="Q37" s="13">
        <f>IF(Q33=0, "NA", Q36*100/Q33)</f>
        <v>103.81607668264958</v>
      </c>
      <c r="R37" s="13">
        <f>IF(R33=0, "NA", R36*100/R33)</f>
        <v>121.56388352540313</v>
      </c>
      <c r="S37" s="13"/>
    </row>
    <row r="38" spans="1:19" ht="17.100000000000001" customHeight="1" x14ac:dyDescent="0.25">
      <c r="A38" s="196" t="s">
        <v>229</v>
      </c>
      <c r="B38" s="196"/>
      <c r="C38" s="196"/>
      <c r="D38" s="37"/>
      <c r="E38" s="3"/>
      <c r="F38" s="3"/>
      <c r="G38" s="25"/>
      <c r="H38" s="26"/>
      <c r="I38" s="26"/>
      <c r="K38" s="19"/>
      <c r="L38" s="19"/>
      <c r="M38" s="19"/>
      <c r="N38" s="19"/>
      <c r="O38" s="19"/>
    </row>
    <row r="39" spans="1:19" ht="17.100000000000001" customHeight="1" x14ac:dyDescent="0.25">
      <c r="A39" s="197" t="s">
        <v>230</v>
      </c>
      <c r="B39" s="197"/>
      <c r="C39" s="197"/>
      <c r="D39" s="38"/>
      <c r="E39" s="3"/>
      <c r="F39" s="3"/>
      <c r="G39" s="25"/>
      <c r="H39" s="26"/>
      <c r="I39" s="26"/>
      <c r="K39" s="19"/>
      <c r="L39" s="19"/>
      <c r="M39" s="19"/>
      <c r="N39" s="19"/>
      <c r="O39" s="19"/>
    </row>
    <row r="40" spans="1:19" ht="17.100000000000001" customHeight="1" x14ac:dyDescent="0.25">
      <c r="A40" s="12" t="s">
        <v>11</v>
      </c>
      <c r="B40" s="34"/>
      <c r="C40" s="32">
        <f>IF(P33=0, "&lt; 1", P33)</f>
        <v>5</v>
      </c>
      <c r="D40" s="32">
        <f t="shared" ref="D40:E42" si="7">IF(Q33=0, "&lt; 1", Q33)</f>
        <v>3</v>
      </c>
      <c r="E40" s="32">
        <f t="shared" si="7"/>
        <v>3</v>
      </c>
      <c r="F40" s="60"/>
      <c r="G40" s="25"/>
      <c r="H40" s="26"/>
      <c r="I40" s="26"/>
      <c r="K40" s="19"/>
      <c r="L40" s="19"/>
      <c r="M40" s="19"/>
      <c r="N40" s="19"/>
      <c r="O40" s="19"/>
    </row>
    <row r="41" spans="1:19" ht="17.100000000000001" customHeight="1" x14ac:dyDescent="0.25">
      <c r="A41" s="12" t="s">
        <v>12</v>
      </c>
      <c r="B41" s="34"/>
      <c r="C41" s="32" t="str">
        <f t="shared" ref="C41:C42" si="8">IF(P34=0, "&lt; 1", P34)</f>
        <v>&lt; 1</v>
      </c>
      <c r="D41" s="32" t="str">
        <f t="shared" si="7"/>
        <v>&lt; 1</v>
      </c>
      <c r="E41" s="32" t="str">
        <f t="shared" si="7"/>
        <v>&lt; 1</v>
      </c>
      <c r="F41" s="60"/>
      <c r="G41" s="25"/>
      <c r="H41" s="26"/>
      <c r="I41" s="26"/>
      <c r="K41" s="19"/>
      <c r="L41" s="19"/>
      <c r="M41" s="19"/>
      <c r="N41" s="19"/>
    </row>
    <row r="42" spans="1:19" ht="17.100000000000001" customHeight="1" x14ac:dyDescent="0.25">
      <c r="A42" s="12" t="s">
        <v>13</v>
      </c>
      <c r="B42" s="34"/>
      <c r="C42" s="32">
        <f t="shared" si="8"/>
        <v>13</v>
      </c>
      <c r="D42" s="32">
        <f t="shared" si="7"/>
        <v>8</v>
      </c>
      <c r="E42" s="32">
        <f t="shared" si="7"/>
        <v>9</v>
      </c>
      <c r="F42" s="60"/>
      <c r="G42" s="25"/>
      <c r="H42" s="26"/>
      <c r="I42" s="26"/>
      <c r="K42" s="19"/>
      <c r="L42" s="19"/>
      <c r="M42" s="19"/>
      <c r="N42" s="19"/>
    </row>
    <row r="43" spans="1:19" ht="17.100000000000001" customHeight="1" x14ac:dyDescent="0.25">
      <c r="A43" s="12" t="s">
        <v>14</v>
      </c>
      <c r="B43" s="34"/>
      <c r="C43" s="35">
        <f>P36</f>
        <v>5.1672042731055257</v>
      </c>
      <c r="D43" s="35">
        <f t="shared" ref="D43:E44" si="9">Q36</f>
        <v>3.1144823004794873</v>
      </c>
      <c r="E43" s="35">
        <f t="shared" si="9"/>
        <v>3.646916505762094</v>
      </c>
      <c r="F43" s="61"/>
      <c r="G43" s="25"/>
      <c r="H43" s="26"/>
      <c r="I43" s="26"/>
      <c r="K43" s="19"/>
      <c r="L43" s="19"/>
      <c r="M43" s="19"/>
      <c r="N43" s="19"/>
    </row>
    <row r="44" spans="1:19" ht="17.100000000000001" customHeight="1" x14ac:dyDescent="0.25">
      <c r="A44" s="12" t="s">
        <v>15</v>
      </c>
      <c r="B44" s="34"/>
      <c r="C44" s="35">
        <f>P37</f>
        <v>103.34408546211053</v>
      </c>
      <c r="D44" s="35">
        <f t="shared" si="9"/>
        <v>103.81607668264958</v>
      </c>
      <c r="E44" s="35">
        <f t="shared" si="9"/>
        <v>121.56388352540313</v>
      </c>
      <c r="F44" s="61"/>
      <c r="G44" s="27"/>
      <c r="H44" s="26"/>
      <c r="I44" s="26"/>
      <c r="K44" s="19"/>
      <c r="L44" s="19"/>
      <c r="M44" s="19"/>
      <c r="N44" s="19"/>
    </row>
    <row r="45" spans="1:19" ht="15.9" customHeight="1" x14ac:dyDescent="0.25"/>
    <row r="46" spans="1:19" ht="15.9" customHeight="1" x14ac:dyDescent="0.25">
      <c r="A46" s="15"/>
    </row>
    <row r="47" spans="1:19" ht="15.9" customHeight="1" x14ac:dyDescent="0.25"/>
    <row r="48" spans="1:19" ht="15.9" customHeight="1" x14ac:dyDescent="0.25"/>
    <row r="49" spans="1:9" ht="15.9" customHeight="1" x14ac:dyDescent="0.25"/>
    <row r="50" spans="1:9" ht="15.9" customHeight="1" x14ac:dyDescent="0.25"/>
    <row r="51" spans="1:9" ht="15.9" customHeight="1" x14ac:dyDescent="0.25"/>
    <row r="52" spans="1:9" ht="15.9" customHeight="1" x14ac:dyDescent="0.25"/>
    <row r="53" spans="1:9" ht="15.9" customHeight="1" x14ac:dyDescent="0.25"/>
    <row r="54" spans="1:9" ht="15.9" customHeight="1" x14ac:dyDescent="0.25"/>
    <row r="55" spans="1:9" ht="15.9" customHeight="1" x14ac:dyDescent="0.25"/>
    <row r="56" spans="1:9" ht="15.9" customHeight="1" x14ac:dyDescent="0.25"/>
    <row r="57" spans="1:9" ht="15.9" customHeight="1" x14ac:dyDescent="0.25">
      <c r="A57" s="14"/>
      <c r="B57" s="14"/>
      <c r="C57" s="14"/>
      <c r="D57" s="14"/>
      <c r="E57" s="14"/>
      <c r="F57" s="14"/>
    </row>
    <row r="58" spans="1:9" ht="15.9" customHeight="1" x14ac:dyDescent="0.25">
      <c r="A58" s="14"/>
      <c r="B58" s="14"/>
      <c r="C58" s="14"/>
      <c r="D58" s="14"/>
      <c r="E58" s="14"/>
      <c r="F58" s="14"/>
    </row>
    <row r="59" spans="1:9" ht="15.9" customHeight="1" x14ac:dyDescent="0.25">
      <c r="B59" s="14"/>
      <c r="C59" s="14"/>
      <c r="D59" s="14"/>
      <c r="E59" s="14"/>
      <c r="F59" s="14"/>
    </row>
    <row r="60" spans="1:9" ht="14.25" customHeight="1" x14ac:dyDescent="0.25">
      <c r="A60" s="198" t="s">
        <v>268</v>
      </c>
      <c r="B60" s="198"/>
      <c r="C60" s="198"/>
      <c r="D60" s="198"/>
      <c r="E60" s="198"/>
      <c r="F60" s="198"/>
    </row>
    <row r="61" spans="1:9" ht="15" customHeight="1" x14ac:dyDescent="0.25">
      <c r="A61" s="199" t="s">
        <v>269</v>
      </c>
      <c r="B61" s="198"/>
      <c r="C61" s="198"/>
      <c r="D61" s="198"/>
      <c r="E61" s="198"/>
      <c r="F61" s="198"/>
    </row>
    <row r="62" spans="1:9" ht="15.9" customHeight="1" x14ac:dyDescent="0.25">
      <c r="A62" s="14"/>
      <c r="B62" s="14"/>
      <c r="C62" s="14"/>
      <c r="D62" s="14"/>
      <c r="E62" s="14"/>
      <c r="F62" s="14"/>
    </row>
    <row r="63" spans="1:9" s="28" customFormat="1" ht="15.9" customHeight="1" x14ac:dyDescent="0.25">
      <c r="A63" s="200" t="s">
        <v>18</v>
      </c>
      <c r="B63" s="200"/>
      <c r="C63" s="200"/>
      <c r="D63" s="39"/>
      <c r="E63" s="39"/>
      <c r="G63" s="20"/>
      <c r="H63" s="20"/>
      <c r="I63" s="20"/>
    </row>
    <row r="64" spans="1:9" s="28" customFormat="1" ht="27.75" customHeight="1" x14ac:dyDescent="0.25">
      <c r="A64" s="200" t="s">
        <v>92</v>
      </c>
      <c r="B64" s="200"/>
      <c r="C64" s="200"/>
      <c r="D64" s="200"/>
      <c r="E64" s="200"/>
      <c r="F64" s="200"/>
      <c r="G64" s="20"/>
      <c r="H64" s="20"/>
      <c r="I64" s="20"/>
    </row>
    <row r="65" spans="1:9" s="28" customFormat="1" ht="29.25" customHeight="1" x14ac:dyDescent="0.25">
      <c r="A65" s="194" t="s">
        <v>129</v>
      </c>
      <c r="B65" s="194"/>
      <c r="C65" s="194"/>
      <c r="D65" s="194"/>
      <c r="E65" s="194"/>
      <c r="F65" s="194"/>
      <c r="G65" s="20"/>
      <c r="H65" s="20"/>
      <c r="I65" s="20"/>
    </row>
    <row r="66" spans="1:9" s="28" customFormat="1" ht="15.9" customHeight="1" x14ac:dyDescent="0.25">
      <c r="G66" s="20"/>
      <c r="H66" s="20"/>
      <c r="I66" s="20"/>
    </row>
    <row r="67" spans="1:9" s="28" customFormat="1" ht="25.5" customHeight="1" x14ac:dyDescent="0.25">
      <c r="B67" s="195" t="s">
        <v>2</v>
      </c>
      <c r="C67" s="195"/>
      <c r="D67" s="20"/>
      <c r="E67" s="195" t="s">
        <v>32</v>
      </c>
      <c r="F67" s="195"/>
      <c r="G67" s="20"/>
      <c r="H67" s="20"/>
      <c r="I67" s="20"/>
    </row>
    <row r="68" spans="1:9" s="28" customFormat="1" ht="38.1" customHeight="1" x14ac:dyDescent="0.25">
      <c r="B68" s="195"/>
      <c r="C68" s="195"/>
      <c r="D68" s="20"/>
      <c r="E68" s="20"/>
      <c r="F68" s="20"/>
      <c r="G68" s="20"/>
      <c r="H68" s="20"/>
      <c r="I68" s="20"/>
    </row>
    <row r="69" spans="1:9" x14ac:dyDescent="0.25">
      <c r="B69" s="30"/>
      <c r="C69" s="30"/>
      <c r="D69" s="30"/>
      <c r="E69" s="30"/>
      <c r="F69" s="30"/>
    </row>
    <row r="70" spans="1:9" x14ac:dyDescent="0.25">
      <c r="B70" s="30"/>
      <c r="C70" s="30"/>
      <c r="D70" s="30"/>
      <c r="E70" s="30"/>
      <c r="F70" s="30"/>
    </row>
  </sheetData>
  <sheetProtection formatCells="0" formatRows="0" insertRows="0" insertHyperlinks="0" deleteRows="0" sort="0" autoFilter="0" pivotTables="0"/>
  <mergeCells count="24">
    <mergeCell ref="A63:C63"/>
    <mergeCell ref="A64:F64"/>
    <mergeCell ref="A65:F65"/>
    <mergeCell ref="B67:C67"/>
    <mergeCell ref="B68:C68"/>
    <mergeCell ref="E67:F67"/>
    <mergeCell ref="A61:F61"/>
    <mergeCell ref="A6:B6"/>
    <mergeCell ref="C6:D6"/>
    <mergeCell ref="A7:B7"/>
    <mergeCell ref="C7:D7"/>
    <mergeCell ref="A8:B8"/>
    <mergeCell ref="C8:D8"/>
    <mergeCell ref="A9:B9"/>
    <mergeCell ref="C9:D9"/>
    <mergeCell ref="A38:C38"/>
    <mergeCell ref="A39:C39"/>
    <mergeCell ref="A60:F60"/>
    <mergeCell ref="A1:F1"/>
    <mergeCell ref="A2:F2"/>
    <mergeCell ref="A4:B4"/>
    <mergeCell ref="C4:F4"/>
    <mergeCell ref="A5:B5"/>
    <mergeCell ref="C5:D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0"/>
  <sheetViews>
    <sheetView view="pageBreakPreview" topLeftCell="A13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6.88671875" style="11" customWidth="1"/>
    <col min="11" max="11" width="6.6640625" style="11" customWidth="1"/>
    <col min="12" max="13" width="5.44140625" style="11" customWidth="1"/>
    <col min="14" max="14" width="6.6640625" style="11" customWidth="1"/>
    <col min="15" max="15" width="7.44140625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6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6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89" t="s">
        <v>5</v>
      </c>
      <c r="B6" s="190"/>
      <c r="C6" s="43" t="s">
        <v>42</v>
      </c>
      <c r="D6" s="40" t="s">
        <v>8</v>
      </c>
      <c r="E6" s="6">
        <v>11094</v>
      </c>
      <c r="F6" s="8"/>
      <c r="G6" s="9"/>
      <c r="H6" s="9"/>
    </row>
    <row r="7" spans="1:16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193</v>
      </c>
      <c r="D11" s="1" t="s">
        <v>194</v>
      </c>
      <c r="E11" s="17" t="s">
        <v>319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22</v>
      </c>
      <c r="H12" s="14" t="s">
        <v>23</v>
      </c>
      <c r="J12" s="1" t="s">
        <v>193</v>
      </c>
      <c r="K12" s="1" t="s">
        <v>194</v>
      </c>
      <c r="L12" s="1"/>
      <c r="M12" s="42"/>
      <c r="N12" s="1" t="s">
        <v>193</v>
      </c>
      <c r="O12" s="1" t="s">
        <v>194</v>
      </c>
      <c r="P12" s="1"/>
    </row>
    <row r="13" spans="1:16" ht="17.100000000000001" customHeight="1" x14ac:dyDescent="0.25">
      <c r="A13" s="142">
        <v>1</v>
      </c>
      <c r="B13" s="73" t="s">
        <v>317</v>
      </c>
      <c r="C13" s="80">
        <v>4</v>
      </c>
      <c r="D13" s="80">
        <v>4</v>
      </c>
      <c r="E13" s="81"/>
      <c r="F13" s="78"/>
      <c r="G13" s="79">
        <v>20</v>
      </c>
      <c r="H13" s="79">
        <v>50</v>
      </c>
      <c r="J13" s="77"/>
      <c r="K13" s="77"/>
      <c r="L13" s="77"/>
      <c r="N13" s="77"/>
      <c r="O13" s="77"/>
      <c r="P13" s="77"/>
    </row>
    <row r="14" spans="1:16" ht="17.100000000000001" customHeight="1" x14ac:dyDescent="0.25">
      <c r="A14" s="76">
        <v>2</v>
      </c>
      <c r="B14" s="73">
        <v>42669</v>
      </c>
      <c r="C14" s="80">
        <v>1</v>
      </c>
      <c r="D14" s="80">
        <v>2</v>
      </c>
      <c r="E14" s="81"/>
      <c r="F14" s="78"/>
      <c r="G14" s="79">
        <v>20</v>
      </c>
      <c r="H14" s="79">
        <v>50</v>
      </c>
      <c r="J14" s="77"/>
      <c r="K14" s="77"/>
      <c r="L14" s="77"/>
      <c r="N14" s="77"/>
      <c r="O14" s="77"/>
      <c r="P14" s="77"/>
    </row>
    <row r="15" spans="1:16" ht="17.100000000000001" customHeight="1" x14ac:dyDescent="0.25">
      <c r="A15" s="76">
        <v>3</v>
      </c>
      <c r="B15" s="73">
        <v>42699</v>
      </c>
      <c r="C15" s="80">
        <v>4</v>
      </c>
      <c r="D15" s="80">
        <v>2</v>
      </c>
      <c r="E15" s="81"/>
      <c r="F15" s="78"/>
      <c r="G15" s="79">
        <v>20</v>
      </c>
      <c r="H15" s="79">
        <v>50</v>
      </c>
      <c r="J15" s="77"/>
      <c r="K15" s="77"/>
      <c r="L15" s="77"/>
      <c r="N15" s="77"/>
      <c r="O15" s="77"/>
      <c r="P15" s="77"/>
    </row>
    <row r="16" spans="1:16" ht="17.100000000000001" customHeight="1" x14ac:dyDescent="0.25">
      <c r="A16" s="76">
        <v>4</v>
      </c>
      <c r="B16" s="73">
        <v>42720</v>
      </c>
      <c r="C16" s="80">
        <v>2</v>
      </c>
      <c r="D16" s="80">
        <v>0</v>
      </c>
      <c r="E16" s="81"/>
      <c r="F16" s="78"/>
      <c r="G16" s="79">
        <v>20</v>
      </c>
      <c r="H16" s="79">
        <v>50</v>
      </c>
      <c r="J16" s="77"/>
      <c r="K16" s="77"/>
      <c r="L16" s="77"/>
      <c r="N16" s="77"/>
      <c r="O16" s="77"/>
      <c r="P16" s="77"/>
    </row>
    <row r="17" spans="1:16" ht="17.100000000000001" customHeight="1" x14ac:dyDescent="0.25">
      <c r="A17" s="76">
        <v>5</v>
      </c>
      <c r="B17" s="73">
        <v>42729</v>
      </c>
      <c r="C17" s="80">
        <v>4</v>
      </c>
      <c r="D17" s="80">
        <v>7</v>
      </c>
      <c r="E17" s="81"/>
      <c r="F17" s="78"/>
      <c r="G17" s="79">
        <v>20</v>
      </c>
      <c r="H17" s="79">
        <v>50</v>
      </c>
      <c r="J17" s="77"/>
      <c r="K17" s="77"/>
      <c r="L17" s="77"/>
      <c r="N17" s="77"/>
      <c r="O17" s="77"/>
      <c r="P17" s="77"/>
    </row>
    <row r="18" spans="1:16" ht="17.100000000000001" customHeight="1" x14ac:dyDescent="0.25">
      <c r="A18" s="142">
        <v>1</v>
      </c>
      <c r="B18" s="73">
        <v>42759</v>
      </c>
      <c r="C18" s="80">
        <v>3</v>
      </c>
      <c r="D18" s="80">
        <v>4</v>
      </c>
      <c r="E18" s="81">
        <v>120</v>
      </c>
      <c r="F18" s="78"/>
      <c r="G18" s="79">
        <v>20</v>
      </c>
      <c r="H18" s="79">
        <v>50</v>
      </c>
      <c r="J18" s="77">
        <v>3</v>
      </c>
      <c r="K18" s="77">
        <v>4</v>
      </c>
      <c r="L18" s="77"/>
      <c r="N18" s="77">
        <v>4</v>
      </c>
      <c r="O18" s="77">
        <v>4</v>
      </c>
      <c r="P18" s="77"/>
    </row>
    <row r="19" spans="1:16" ht="17.100000000000001" customHeight="1" x14ac:dyDescent="0.25">
      <c r="A19" s="12">
        <v>2</v>
      </c>
      <c r="B19" s="73">
        <v>42789</v>
      </c>
      <c r="C19" s="32">
        <f t="shared" ref="C19:C33" si="0">IF(J19=0, "&lt; 1", J19)</f>
        <v>1</v>
      </c>
      <c r="D19" s="32">
        <f t="shared" ref="D19:D33" si="1">IF(K19=0, "&lt; 1", K19)</f>
        <v>1</v>
      </c>
      <c r="E19" s="60"/>
      <c r="F19" s="25"/>
      <c r="G19" s="26">
        <f>$C$9</f>
        <v>20</v>
      </c>
      <c r="H19" s="26">
        <f>$E$9</f>
        <v>50</v>
      </c>
      <c r="J19" s="19">
        <v>1</v>
      </c>
      <c r="K19" s="19">
        <v>1</v>
      </c>
      <c r="L19" s="19"/>
      <c r="N19" s="19">
        <v>1</v>
      </c>
      <c r="O19" s="19">
        <v>2</v>
      </c>
      <c r="P19" s="19"/>
    </row>
    <row r="20" spans="1:16" ht="17.100000000000001" customHeight="1" x14ac:dyDescent="0.25">
      <c r="A20" s="12">
        <v>3</v>
      </c>
      <c r="B20" s="73">
        <v>42812</v>
      </c>
      <c r="C20" s="32">
        <f t="shared" ref="C20" si="2">IF(J20=0, "&lt; 1", J20)</f>
        <v>6</v>
      </c>
      <c r="D20" s="32">
        <f t="shared" ref="D20" si="3">IF(K20=0, "&lt; 1", K20)</f>
        <v>2</v>
      </c>
      <c r="E20" s="60"/>
      <c r="F20" s="25"/>
      <c r="G20" s="26">
        <f>$C$9</f>
        <v>20</v>
      </c>
      <c r="H20" s="26">
        <f>$E$9</f>
        <v>50</v>
      </c>
      <c r="J20" s="19">
        <v>6</v>
      </c>
      <c r="K20" s="19">
        <v>2</v>
      </c>
      <c r="L20" s="19"/>
      <c r="N20" s="19">
        <v>4</v>
      </c>
      <c r="O20" s="19">
        <v>2</v>
      </c>
      <c r="P20" s="19"/>
    </row>
    <row r="21" spans="1:16" ht="17.100000000000001" customHeight="1" x14ac:dyDescent="0.25">
      <c r="A21" s="12">
        <v>4</v>
      </c>
      <c r="B21" s="73">
        <v>42817</v>
      </c>
      <c r="C21" s="32">
        <v>0</v>
      </c>
      <c r="D21" s="32">
        <f t="shared" ref="D21:D24" si="4">IF(K21=0, "&lt; 1", K21)</f>
        <v>2</v>
      </c>
      <c r="E21" s="60"/>
      <c r="F21" s="25"/>
      <c r="G21" s="26">
        <f t="shared" ref="G21:G32" si="5">$C$9</f>
        <v>20</v>
      </c>
      <c r="H21" s="26">
        <f t="shared" ref="H21:H32" si="6">$E$9</f>
        <v>50</v>
      </c>
      <c r="J21" s="19">
        <v>0</v>
      </c>
      <c r="K21" s="19">
        <v>2</v>
      </c>
      <c r="L21" s="19"/>
      <c r="N21" s="19">
        <v>2</v>
      </c>
      <c r="O21" s="19">
        <v>0</v>
      </c>
      <c r="P21" s="19"/>
    </row>
    <row r="22" spans="1:16" ht="17.100000000000001" customHeight="1" x14ac:dyDescent="0.25">
      <c r="A22" s="12">
        <v>5</v>
      </c>
      <c r="B22" s="73">
        <v>42846</v>
      </c>
      <c r="C22" s="32">
        <f t="shared" ref="C22" si="7">IF(J22=0, "&lt; 1", J22)</f>
        <v>2</v>
      </c>
      <c r="D22" s="32">
        <f t="shared" si="4"/>
        <v>2</v>
      </c>
      <c r="E22" s="60"/>
      <c r="F22" s="25"/>
      <c r="G22" s="26">
        <f t="shared" si="5"/>
        <v>20</v>
      </c>
      <c r="H22" s="26">
        <f t="shared" si="6"/>
        <v>50</v>
      </c>
      <c r="J22" s="19">
        <v>2</v>
      </c>
      <c r="K22" s="19">
        <v>2</v>
      </c>
      <c r="L22" s="19"/>
      <c r="N22" s="19">
        <v>4</v>
      </c>
      <c r="O22" s="19">
        <v>7</v>
      </c>
      <c r="P22" s="19"/>
    </row>
    <row r="23" spans="1:16" ht="17.100000000000001" customHeight="1" x14ac:dyDescent="0.25">
      <c r="A23" s="12">
        <v>6</v>
      </c>
      <c r="B23" s="73">
        <v>42875</v>
      </c>
      <c r="C23" s="32">
        <v>0</v>
      </c>
      <c r="D23" s="32">
        <v>0</v>
      </c>
      <c r="E23" s="60"/>
      <c r="F23" s="25"/>
      <c r="G23" s="26">
        <f t="shared" si="5"/>
        <v>20</v>
      </c>
      <c r="H23" s="26">
        <f t="shared" si="6"/>
        <v>50</v>
      </c>
      <c r="J23" s="19">
        <v>0</v>
      </c>
      <c r="K23" s="19">
        <v>0</v>
      </c>
      <c r="L23" s="19"/>
      <c r="N23" s="19"/>
      <c r="O23" s="19"/>
      <c r="P23" s="19"/>
    </row>
    <row r="24" spans="1:16" ht="17.100000000000001" customHeight="1" x14ac:dyDescent="0.25">
      <c r="A24" s="12">
        <v>7</v>
      </c>
      <c r="B24" s="73">
        <v>42905</v>
      </c>
      <c r="C24" s="32">
        <v>0</v>
      </c>
      <c r="D24" s="32">
        <f t="shared" si="4"/>
        <v>2</v>
      </c>
      <c r="E24" s="60"/>
      <c r="F24" s="25"/>
      <c r="G24" s="26">
        <f t="shared" si="5"/>
        <v>20</v>
      </c>
      <c r="H24" s="26">
        <f t="shared" si="6"/>
        <v>50</v>
      </c>
      <c r="J24" s="19">
        <v>0</v>
      </c>
      <c r="K24" s="19">
        <v>2</v>
      </c>
      <c r="L24" s="19"/>
      <c r="N24" s="19"/>
      <c r="O24" s="19"/>
      <c r="P24" s="19"/>
    </row>
    <row r="25" spans="1:16" ht="17.100000000000001" customHeight="1" x14ac:dyDescent="0.25">
      <c r="A25" s="12">
        <v>8</v>
      </c>
      <c r="B25" s="73">
        <v>42937</v>
      </c>
      <c r="C25" s="32">
        <v>0</v>
      </c>
      <c r="D25" s="32">
        <v>0</v>
      </c>
      <c r="E25" s="60"/>
      <c r="F25" s="25"/>
      <c r="G25" s="26">
        <f t="shared" si="5"/>
        <v>20</v>
      </c>
      <c r="H25" s="26">
        <f t="shared" si="6"/>
        <v>50</v>
      </c>
      <c r="J25" s="19">
        <v>0</v>
      </c>
      <c r="K25" s="19">
        <v>0</v>
      </c>
      <c r="L25" s="19"/>
      <c r="N25" s="19"/>
      <c r="O25" s="19"/>
      <c r="P25" s="19"/>
    </row>
    <row r="26" spans="1:16" ht="17.100000000000001" customHeight="1" x14ac:dyDescent="0.25">
      <c r="A26" s="12">
        <v>9</v>
      </c>
      <c r="B26" s="73">
        <v>42966</v>
      </c>
      <c r="C26" s="32">
        <v>1</v>
      </c>
      <c r="D26" s="32">
        <v>0</v>
      </c>
      <c r="E26" s="60"/>
      <c r="F26" s="25"/>
      <c r="G26" s="26">
        <f t="shared" si="5"/>
        <v>20</v>
      </c>
      <c r="H26" s="26">
        <f t="shared" si="6"/>
        <v>50</v>
      </c>
      <c r="J26" s="19"/>
      <c r="K26" s="19"/>
      <c r="L26" s="19"/>
      <c r="N26" s="19"/>
      <c r="O26" s="19"/>
      <c r="P26" s="19"/>
    </row>
    <row r="27" spans="1:16" ht="17.100000000000001" customHeight="1" x14ac:dyDescent="0.25">
      <c r="A27" s="12">
        <v>10</v>
      </c>
      <c r="B27" s="73">
        <v>42988</v>
      </c>
      <c r="C27" s="32">
        <v>1</v>
      </c>
      <c r="D27" s="32">
        <v>3</v>
      </c>
      <c r="E27" s="60"/>
      <c r="F27" s="25"/>
      <c r="G27" s="26">
        <f t="shared" si="5"/>
        <v>20</v>
      </c>
      <c r="H27" s="26">
        <f t="shared" si="6"/>
        <v>50</v>
      </c>
      <c r="J27" s="19"/>
      <c r="K27" s="19"/>
      <c r="L27" s="19"/>
      <c r="N27" s="19"/>
      <c r="O27" s="19"/>
      <c r="P27" s="19"/>
    </row>
    <row r="28" spans="1:16" ht="17.100000000000001" customHeight="1" x14ac:dyDescent="0.25">
      <c r="A28" s="12">
        <v>11</v>
      </c>
      <c r="B28" s="73">
        <v>43002</v>
      </c>
      <c r="C28" s="32">
        <v>0</v>
      </c>
      <c r="D28" s="32">
        <v>0</v>
      </c>
      <c r="E28" s="60"/>
      <c r="F28" s="25"/>
      <c r="G28" s="26">
        <f t="shared" si="5"/>
        <v>20</v>
      </c>
      <c r="H28" s="26">
        <f t="shared" si="6"/>
        <v>50</v>
      </c>
      <c r="J28" s="19"/>
      <c r="K28" s="19"/>
      <c r="L28" s="19"/>
      <c r="N28" s="19"/>
      <c r="O28" s="19"/>
      <c r="P28" s="19"/>
    </row>
    <row r="29" spans="1:16" ht="17.100000000000001" customHeight="1" x14ac:dyDescent="0.25">
      <c r="A29" s="12">
        <v>12</v>
      </c>
      <c r="B29" s="73">
        <v>43031</v>
      </c>
      <c r="C29" s="32">
        <v>7</v>
      </c>
      <c r="D29" s="32">
        <v>3</v>
      </c>
      <c r="E29" s="60"/>
      <c r="F29" s="25"/>
      <c r="G29" s="26">
        <f t="shared" si="5"/>
        <v>20</v>
      </c>
      <c r="H29" s="26">
        <f t="shared" si="6"/>
        <v>50</v>
      </c>
      <c r="J29" s="19"/>
      <c r="K29" s="19"/>
      <c r="L29" s="19"/>
      <c r="N29" s="19"/>
      <c r="O29" s="19"/>
      <c r="P29" s="19"/>
    </row>
    <row r="30" spans="1:16" ht="17.100000000000001" customHeight="1" x14ac:dyDescent="0.25">
      <c r="A30" s="12">
        <v>13</v>
      </c>
      <c r="B30" s="153">
        <v>43059</v>
      </c>
      <c r="C30" s="91">
        <v>1</v>
      </c>
      <c r="D30" s="91">
        <v>0</v>
      </c>
      <c r="E30" s="60"/>
      <c r="F30" s="25"/>
      <c r="G30" s="79">
        <f t="shared" si="5"/>
        <v>20</v>
      </c>
      <c r="H30" s="79">
        <f t="shared" si="6"/>
        <v>50</v>
      </c>
      <c r="J30" s="19"/>
      <c r="K30" s="19"/>
      <c r="L30" s="19"/>
      <c r="N30" s="19"/>
      <c r="O30" s="19"/>
      <c r="P30" s="19"/>
    </row>
    <row r="31" spans="1:16" ht="17.100000000000001" customHeight="1" x14ac:dyDescent="0.25">
      <c r="A31" s="76"/>
      <c r="B31" s="73">
        <v>43080</v>
      </c>
      <c r="C31" s="80">
        <v>1</v>
      </c>
      <c r="D31" s="80">
        <v>0</v>
      </c>
      <c r="E31" s="81"/>
      <c r="F31" s="78"/>
      <c r="G31" s="79">
        <f t="shared" si="5"/>
        <v>20</v>
      </c>
      <c r="H31" s="79">
        <f t="shared" si="6"/>
        <v>50</v>
      </c>
      <c r="J31" s="77"/>
      <c r="K31" s="77"/>
      <c r="L31" s="77"/>
      <c r="N31" s="77"/>
      <c r="O31" s="77"/>
      <c r="P31" s="77"/>
    </row>
    <row r="32" spans="1:16" ht="17.100000000000001" customHeight="1" x14ac:dyDescent="0.25">
      <c r="A32" s="12"/>
      <c r="B32" s="73">
        <v>43087</v>
      </c>
      <c r="C32" s="80">
        <v>0</v>
      </c>
      <c r="D32" s="80">
        <v>2</v>
      </c>
      <c r="E32" s="60"/>
      <c r="F32" s="25"/>
      <c r="G32" s="79">
        <f t="shared" si="5"/>
        <v>20</v>
      </c>
      <c r="H32" s="79">
        <f t="shared" si="6"/>
        <v>50</v>
      </c>
      <c r="J32" s="19"/>
      <c r="K32" s="19"/>
      <c r="L32" s="19"/>
      <c r="N32" s="19"/>
      <c r="O32" s="19"/>
      <c r="P32" s="19"/>
    </row>
    <row r="33" spans="1:36" ht="17.100000000000001" customHeight="1" x14ac:dyDescent="0.25">
      <c r="A33" s="12" t="s">
        <v>11</v>
      </c>
      <c r="B33" s="33"/>
      <c r="C33" s="32">
        <f t="shared" si="0"/>
        <v>2</v>
      </c>
      <c r="D33" s="32">
        <f t="shared" si="1"/>
        <v>2</v>
      </c>
      <c r="E33" s="60"/>
      <c r="F33" s="27"/>
      <c r="G33" s="26"/>
      <c r="H33" s="26"/>
      <c r="J33" s="12">
        <f>ROUNDUP(AVERAGE(J13:J32), 0)</f>
        <v>2</v>
      </c>
      <c r="K33" s="12">
        <f>ROUNDUP(AVERAGE(K13:K32), 0)</f>
        <v>2</v>
      </c>
      <c r="L33" s="12"/>
      <c r="M33" s="19"/>
      <c r="N33" s="12">
        <f>ROUNDUP(AVERAGE(N13:N32), 0)</f>
        <v>3</v>
      </c>
      <c r="O33" s="12">
        <f>ROUNDUP(AVERAGE(O13:O32), 0)</f>
        <v>3</v>
      </c>
      <c r="P33" s="12"/>
    </row>
    <row r="34" spans="1:36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60"/>
      <c r="F34" s="25"/>
      <c r="G34" s="26"/>
      <c r="H34" s="26"/>
      <c r="J34" s="12">
        <f>MIN(J13:J32)</f>
        <v>0</v>
      </c>
      <c r="K34" s="12">
        <f>MIN(K13:K32)</f>
        <v>0</v>
      </c>
      <c r="L34" s="12"/>
      <c r="M34" s="19"/>
      <c r="N34" s="12">
        <f>MIN(N13:N32)</f>
        <v>1</v>
      </c>
      <c r="O34" s="12">
        <f>MIN(O13:O32)</f>
        <v>0</v>
      </c>
      <c r="P34" s="12"/>
    </row>
    <row r="35" spans="1:36" ht="17.100000000000001" customHeight="1" x14ac:dyDescent="0.25">
      <c r="A35" s="12" t="s">
        <v>13</v>
      </c>
      <c r="B35" s="34"/>
      <c r="C35" s="32">
        <f>MAX(C13:C32)</f>
        <v>7</v>
      </c>
      <c r="D35" s="80">
        <f>MAX(D13:D32)</f>
        <v>7</v>
      </c>
      <c r="E35" s="60"/>
      <c r="F35" s="25"/>
      <c r="G35" s="26"/>
      <c r="H35" s="26"/>
      <c r="J35" s="12">
        <f>MAX(J13:J32)</f>
        <v>6</v>
      </c>
      <c r="K35" s="12">
        <f>MAX(K13:K32)</f>
        <v>4</v>
      </c>
      <c r="L35" s="12"/>
      <c r="M35" s="19"/>
      <c r="N35" s="12">
        <f>MAX(N13:N32)</f>
        <v>4</v>
      </c>
      <c r="O35" s="12">
        <f>MAX(O13:O32)</f>
        <v>7</v>
      </c>
      <c r="P35" s="12"/>
    </row>
    <row r="36" spans="1:36" ht="17.100000000000001" customHeight="1" x14ac:dyDescent="0.25">
      <c r="A36" s="12" t="s">
        <v>14</v>
      </c>
      <c r="B36" s="34"/>
      <c r="C36" s="35">
        <f t="shared" ref="C36:D37" si="8">J36</f>
        <v>2.1380899352993952</v>
      </c>
      <c r="D36" s="35">
        <f t="shared" si="8"/>
        <v>1.3024701806293193</v>
      </c>
      <c r="E36" s="61"/>
      <c r="F36" s="25"/>
      <c r="G36" s="26"/>
      <c r="H36" s="26"/>
      <c r="J36" s="13">
        <f>STDEV(J13:J32)</f>
        <v>2.1380899352993952</v>
      </c>
      <c r="K36" s="13">
        <f>STDEV(K13:K32)</f>
        <v>1.3024701806293193</v>
      </c>
      <c r="L36" s="13"/>
      <c r="M36" s="19"/>
      <c r="N36" s="13">
        <f>STDEV(N13:N32)</f>
        <v>1.4142135623730951</v>
      </c>
      <c r="O36" s="13">
        <f>STDEV(O13:O32)</f>
        <v>2.6457513110645907</v>
      </c>
      <c r="P36" s="13"/>
    </row>
    <row r="37" spans="1:36" ht="17.100000000000001" customHeight="1" x14ac:dyDescent="0.25">
      <c r="A37" s="12" t="s">
        <v>15</v>
      </c>
      <c r="B37" s="34"/>
      <c r="C37" s="35">
        <f t="shared" si="8"/>
        <v>106.90449676496976</v>
      </c>
      <c r="D37" s="35">
        <f t="shared" si="8"/>
        <v>65.123509031465971</v>
      </c>
      <c r="E37" s="61"/>
      <c r="F37" s="25"/>
      <c r="G37" s="26"/>
      <c r="H37" s="26"/>
      <c r="J37" s="13">
        <f>IF(J33=0, "NA", J36*100/J33)</f>
        <v>106.90449676496976</v>
      </c>
      <c r="K37" s="13">
        <f>IF(K33=0, "NA", K36*100/K33)</f>
        <v>65.123509031465971</v>
      </c>
      <c r="L37" s="13"/>
      <c r="M37" s="19"/>
      <c r="N37" s="13">
        <f>IF(N33=0, "NA", N36*100/N33)</f>
        <v>47.14045207910317</v>
      </c>
      <c r="O37" s="13">
        <f>IF(O33=0, "NA", O36*100/O33)</f>
        <v>88.191710368819699</v>
      </c>
      <c r="P37" s="13"/>
    </row>
    <row r="38" spans="1:36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  <c r="M38" s="19"/>
    </row>
    <row r="39" spans="1:36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  <c r="M39" s="19"/>
    </row>
    <row r="40" spans="1:36" ht="17.100000000000001" customHeight="1" x14ac:dyDescent="0.25">
      <c r="A40" s="12" t="s">
        <v>11</v>
      </c>
      <c r="B40" s="34"/>
      <c r="C40" s="32">
        <f>IF(N33=0, "&lt; 1",N33)</f>
        <v>3</v>
      </c>
      <c r="D40" s="32">
        <f t="shared" ref="D40:D42" si="9">IF(O33=0, "&lt; 1",O33)</f>
        <v>3</v>
      </c>
      <c r="E40" s="60"/>
      <c r="F40" s="25"/>
      <c r="G40" s="26"/>
      <c r="H40" s="26"/>
      <c r="J40" s="19"/>
      <c r="K40" s="19"/>
      <c r="L40" s="19"/>
      <c r="M40" s="19"/>
    </row>
    <row r="41" spans="1:36" ht="17.100000000000001" customHeight="1" x14ac:dyDescent="0.25">
      <c r="A41" s="12" t="s">
        <v>12</v>
      </c>
      <c r="B41" s="34"/>
      <c r="C41" s="32">
        <f t="shared" ref="C41:C42" si="10">IF(N34=0, "&lt; 1",N34)</f>
        <v>1</v>
      </c>
      <c r="D41" s="32" t="str">
        <f t="shared" si="9"/>
        <v>&lt; 1</v>
      </c>
      <c r="E41" s="60"/>
      <c r="F41" s="25"/>
      <c r="G41" s="26"/>
      <c r="H41" s="26"/>
      <c r="J41" s="19"/>
      <c r="K41" s="19"/>
      <c r="L41" s="19"/>
    </row>
    <row r="42" spans="1:36" ht="17.100000000000001" customHeight="1" x14ac:dyDescent="0.25">
      <c r="A42" s="12" t="s">
        <v>13</v>
      </c>
      <c r="B42" s="34"/>
      <c r="C42" s="32">
        <f t="shared" si="10"/>
        <v>4</v>
      </c>
      <c r="D42" s="32">
        <f t="shared" si="9"/>
        <v>7</v>
      </c>
      <c r="E42" s="60"/>
      <c r="F42" s="25"/>
      <c r="G42" s="26"/>
      <c r="H42" s="26"/>
      <c r="J42" s="19"/>
      <c r="K42" s="19"/>
      <c r="L42" s="19"/>
    </row>
    <row r="43" spans="1:36" ht="17.100000000000001" customHeight="1" x14ac:dyDescent="0.25">
      <c r="A43" s="12" t="s">
        <v>14</v>
      </c>
      <c r="B43" s="34"/>
      <c r="C43" s="35">
        <f>N36</f>
        <v>1.4142135623730951</v>
      </c>
      <c r="D43" s="35">
        <f t="shared" ref="D43:D44" si="11">O36</f>
        <v>2.6457513110645907</v>
      </c>
      <c r="E43" s="61"/>
      <c r="F43" s="25"/>
      <c r="G43" s="26"/>
      <c r="H43" s="26"/>
      <c r="J43" s="19"/>
      <c r="K43" s="19"/>
      <c r="L43" s="19"/>
    </row>
    <row r="44" spans="1:36" ht="17.100000000000001" customHeight="1" x14ac:dyDescent="0.25">
      <c r="A44" s="12" t="s">
        <v>15</v>
      </c>
      <c r="B44" s="34"/>
      <c r="C44" s="35">
        <f>N37</f>
        <v>47.14045207910317</v>
      </c>
      <c r="D44" s="35">
        <f t="shared" si="11"/>
        <v>88.191710368819699</v>
      </c>
      <c r="E44" s="61"/>
      <c r="F44" s="27"/>
      <c r="G44" s="26"/>
      <c r="H44" s="26"/>
      <c r="J44" s="19"/>
      <c r="K44" s="19"/>
      <c r="L44" s="19"/>
    </row>
    <row r="45" spans="1:36" ht="15.9" customHeight="1" x14ac:dyDescent="0.25"/>
    <row r="46" spans="1:36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4.25" customHeight="1" x14ac:dyDescent="0.25">
      <c r="A60" s="198" t="s">
        <v>270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7.25" customHeight="1" x14ac:dyDescent="0.25">
      <c r="A61" s="199" t="s">
        <v>271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.9" customHeight="1" x14ac:dyDescent="0.25">
      <c r="A62" s="14"/>
      <c r="B62" s="14"/>
      <c r="C62" s="14"/>
      <c r="D62" s="14"/>
      <c r="E62" s="14"/>
    </row>
    <row r="63" spans="1:36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6" s="28" customFormat="1" ht="27.75" customHeight="1" x14ac:dyDescent="0.25">
      <c r="A64" s="200" t="s">
        <v>93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130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70"/>
  <sheetViews>
    <sheetView view="pageBreakPreview" topLeftCell="A39" zoomScaleNormal="100" zoomScaleSheetLayoutView="100" workbookViewId="0">
      <selection activeCell="F43" sqref="F43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3" style="11" customWidth="1"/>
    <col min="6" max="6" width="23.5546875" style="11" customWidth="1"/>
    <col min="7" max="7" width="3.44140625" style="14" customWidth="1"/>
    <col min="8" max="9" width="6.88671875" style="14" customWidth="1"/>
    <col min="10" max="10" width="4.109375" style="11" customWidth="1"/>
    <col min="11" max="11" width="6.88671875" style="11" customWidth="1"/>
    <col min="12" max="12" width="7.33203125" style="11" customWidth="1"/>
    <col min="13" max="13" width="3.33203125" style="11" customWidth="1"/>
    <col min="14" max="14" width="7.109375" style="11" customWidth="1"/>
    <col min="15" max="15" width="6.6640625" style="11" customWidth="1"/>
    <col min="16" max="16384" width="9.109375" style="11"/>
  </cols>
  <sheetData>
    <row r="1" spans="1:15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23"/>
      <c r="H1" s="9"/>
      <c r="I1" s="9"/>
    </row>
    <row r="2" spans="1:15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7"/>
      <c r="H4" s="9"/>
      <c r="I4" s="9"/>
    </row>
    <row r="5" spans="1:15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89" t="s">
        <v>5</v>
      </c>
      <c r="B6" s="190"/>
      <c r="C6" s="201" t="s">
        <v>43</v>
      </c>
      <c r="D6" s="201"/>
      <c r="E6" s="40" t="s">
        <v>8</v>
      </c>
      <c r="F6" s="6">
        <v>11093</v>
      </c>
      <c r="G6" s="8"/>
      <c r="H6" s="9"/>
      <c r="I6" s="9"/>
    </row>
    <row r="7" spans="1:15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195</v>
      </c>
      <c r="D11" s="1" t="s">
        <v>196</v>
      </c>
      <c r="E11" s="17" t="s">
        <v>319</v>
      </c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4" t="s">
        <v>22</v>
      </c>
      <c r="I12" s="14" t="s">
        <v>23</v>
      </c>
      <c r="K12" s="1" t="s">
        <v>195</v>
      </c>
      <c r="L12" s="1" t="s">
        <v>196</v>
      </c>
      <c r="M12" s="42"/>
      <c r="N12" s="1" t="s">
        <v>195</v>
      </c>
      <c r="O12" s="1" t="s">
        <v>196</v>
      </c>
    </row>
    <row r="13" spans="1:15" ht="17.100000000000001" customHeight="1" x14ac:dyDescent="0.25">
      <c r="A13" s="142">
        <v>1</v>
      </c>
      <c r="B13" s="73" t="s">
        <v>317</v>
      </c>
      <c r="C13" s="80">
        <v>6</v>
      </c>
      <c r="D13" s="80">
        <v>2</v>
      </c>
      <c r="E13" s="81"/>
      <c r="F13" s="81"/>
      <c r="G13" s="78"/>
      <c r="H13" s="79">
        <v>20</v>
      </c>
      <c r="I13" s="79">
        <v>50</v>
      </c>
      <c r="K13" s="77"/>
      <c r="L13" s="77"/>
      <c r="N13" s="77"/>
      <c r="O13" s="77"/>
    </row>
    <row r="14" spans="1:15" ht="17.100000000000001" customHeight="1" x14ac:dyDescent="0.25">
      <c r="A14" s="76">
        <v>2</v>
      </c>
      <c r="B14" s="73">
        <v>42669</v>
      </c>
      <c r="C14" s="80">
        <v>3</v>
      </c>
      <c r="D14" s="80">
        <v>1</v>
      </c>
      <c r="E14" s="81"/>
      <c r="F14" s="81"/>
      <c r="G14" s="78"/>
      <c r="H14" s="79">
        <v>20</v>
      </c>
      <c r="I14" s="79">
        <v>50</v>
      </c>
      <c r="K14" s="77"/>
      <c r="L14" s="77"/>
      <c r="N14" s="77"/>
      <c r="O14" s="77"/>
    </row>
    <row r="15" spans="1:15" ht="17.100000000000001" customHeight="1" x14ac:dyDescent="0.25">
      <c r="A15" s="76">
        <v>3</v>
      </c>
      <c r="B15" s="73">
        <v>42699</v>
      </c>
      <c r="C15" s="80">
        <v>10</v>
      </c>
      <c r="D15" s="80">
        <v>9</v>
      </c>
      <c r="E15" s="81"/>
      <c r="F15" s="81"/>
      <c r="G15" s="78"/>
      <c r="H15" s="79">
        <v>20</v>
      </c>
      <c r="I15" s="79">
        <v>50</v>
      </c>
      <c r="K15" s="77"/>
      <c r="L15" s="77"/>
      <c r="N15" s="77"/>
      <c r="O15" s="77"/>
    </row>
    <row r="16" spans="1:15" ht="17.100000000000001" customHeight="1" x14ac:dyDescent="0.25">
      <c r="A16" s="76">
        <v>4</v>
      </c>
      <c r="B16" s="73">
        <v>42720</v>
      </c>
      <c r="C16" s="80">
        <v>1</v>
      </c>
      <c r="D16" s="80">
        <v>2</v>
      </c>
      <c r="E16" s="81"/>
      <c r="F16" s="81"/>
      <c r="G16" s="78"/>
      <c r="H16" s="79">
        <v>20</v>
      </c>
      <c r="I16" s="79">
        <v>50</v>
      </c>
      <c r="K16" s="77"/>
      <c r="L16" s="77"/>
      <c r="N16" s="77"/>
      <c r="O16" s="77"/>
    </row>
    <row r="17" spans="1:15" ht="17.100000000000001" customHeight="1" x14ac:dyDescent="0.25">
      <c r="A17" s="76">
        <v>5</v>
      </c>
      <c r="B17" s="73">
        <v>42729</v>
      </c>
      <c r="C17" s="80">
        <v>10</v>
      </c>
      <c r="D17" s="80">
        <v>5</v>
      </c>
      <c r="E17" s="81"/>
      <c r="F17" s="81"/>
      <c r="G17" s="78"/>
      <c r="H17" s="79">
        <v>20</v>
      </c>
      <c r="I17" s="79">
        <v>50</v>
      </c>
      <c r="K17" s="77"/>
      <c r="L17" s="77"/>
      <c r="N17" s="77"/>
      <c r="O17" s="77"/>
    </row>
    <row r="18" spans="1:15" ht="17.100000000000001" customHeight="1" x14ac:dyDescent="0.25">
      <c r="A18" s="142">
        <v>1</v>
      </c>
      <c r="B18" s="73">
        <v>42759</v>
      </c>
      <c r="C18" s="80">
        <v>5</v>
      </c>
      <c r="D18" s="80">
        <v>4</v>
      </c>
      <c r="E18" s="81">
        <v>120</v>
      </c>
      <c r="F18" s="81"/>
      <c r="G18" s="78"/>
      <c r="H18" s="79">
        <v>20</v>
      </c>
      <c r="I18" s="79">
        <v>50</v>
      </c>
      <c r="K18" s="77">
        <v>5</v>
      </c>
      <c r="L18" s="77">
        <v>4</v>
      </c>
      <c r="N18" s="77">
        <v>6</v>
      </c>
      <c r="O18" s="77">
        <v>2</v>
      </c>
    </row>
    <row r="19" spans="1:15" ht="17.100000000000001" customHeight="1" x14ac:dyDescent="0.25">
      <c r="A19" s="12">
        <f>'Laundry 2 (11094)'!A19</f>
        <v>2</v>
      </c>
      <c r="B19" s="73">
        <v>42789</v>
      </c>
      <c r="C19" s="32">
        <f t="shared" ref="C19:D33" si="0">IF(K19=0, "&lt; 1", K19)</f>
        <v>2</v>
      </c>
      <c r="D19" s="32">
        <v>0</v>
      </c>
      <c r="E19" s="60"/>
      <c r="F19" s="60"/>
      <c r="G19" s="25"/>
      <c r="H19" s="26">
        <f>$C$9</f>
        <v>20</v>
      </c>
      <c r="I19" s="26">
        <f>$F$9</f>
        <v>50</v>
      </c>
      <c r="K19" s="19">
        <v>2</v>
      </c>
      <c r="L19" s="19">
        <v>0</v>
      </c>
      <c r="N19" s="19">
        <v>3</v>
      </c>
      <c r="O19" s="19">
        <v>1</v>
      </c>
    </row>
    <row r="20" spans="1:15" ht="17.100000000000001" customHeight="1" x14ac:dyDescent="0.25">
      <c r="A20" s="12">
        <f>'Laundry 2 (11094)'!A20</f>
        <v>3</v>
      </c>
      <c r="B20" s="73">
        <v>42812</v>
      </c>
      <c r="C20" s="32">
        <f t="shared" ref="C20" si="1">IF(K20=0, "&lt; 1", K20)</f>
        <v>10</v>
      </c>
      <c r="D20" s="32">
        <f t="shared" ref="D20" si="2">IF(L20=0, "&lt; 1", L20)</f>
        <v>2</v>
      </c>
      <c r="E20" s="60"/>
      <c r="F20" s="60"/>
      <c r="G20" s="25"/>
      <c r="H20" s="26">
        <f>$C$9</f>
        <v>20</v>
      </c>
      <c r="I20" s="26">
        <f>$F$9</f>
        <v>50</v>
      </c>
      <c r="K20" s="19">
        <v>10</v>
      </c>
      <c r="L20" s="19">
        <v>2</v>
      </c>
      <c r="N20" s="19">
        <v>10</v>
      </c>
      <c r="O20" s="19">
        <v>9</v>
      </c>
    </row>
    <row r="21" spans="1:15" ht="17.100000000000001" customHeight="1" x14ac:dyDescent="0.25">
      <c r="A21" s="12">
        <f>'Laundry 2 (11094)'!A21</f>
        <v>4</v>
      </c>
      <c r="B21" s="73">
        <v>42817</v>
      </c>
      <c r="C21" s="32">
        <f t="shared" ref="C21:C25" si="3">IF(K21=0, "&lt; 1", K21)</f>
        <v>1</v>
      </c>
      <c r="D21" s="32">
        <f t="shared" ref="D21:D24" si="4">IF(L21=0, "&lt; 1", L21)</f>
        <v>1</v>
      </c>
      <c r="E21" s="60"/>
      <c r="F21" s="60"/>
      <c r="G21" s="25"/>
      <c r="H21" s="26">
        <f t="shared" ref="H21:H32" si="5">$C$9</f>
        <v>20</v>
      </c>
      <c r="I21" s="26">
        <f t="shared" ref="I21:I32" si="6">$F$9</f>
        <v>50</v>
      </c>
      <c r="K21" s="19">
        <v>1</v>
      </c>
      <c r="L21" s="19">
        <v>1</v>
      </c>
      <c r="N21" s="19">
        <v>1</v>
      </c>
      <c r="O21" s="19">
        <v>2</v>
      </c>
    </row>
    <row r="22" spans="1:15" ht="17.100000000000001" customHeight="1" x14ac:dyDescent="0.25">
      <c r="A22" s="12">
        <f>'Laundry 2 (11094)'!A22</f>
        <v>5</v>
      </c>
      <c r="B22" s="73">
        <v>42846</v>
      </c>
      <c r="C22" s="32">
        <f t="shared" si="3"/>
        <v>4</v>
      </c>
      <c r="D22" s="32">
        <f t="shared" si="4"/>
        <v>5</v>
      </c>
      <c r="E22" s="60"/>
      <c r="F22" s="60"/>
      <c r="G22" s="25"/>
      <c r="H22" s="26">
        <f t="shared" si="5"/>
        <v>20</v>
      </c>
      <c r="I22" s="26">
        <f t="shared" si="6"/>
        <v>50</v>
      </c>
      <c r="K22" s="19">
        <v>4</v>
      </c>
      <c r="L22" s="19">
        <v>5</v>
      </c>
      <c r="N22" s="19">
        <v>10</v>
      </c>
      <c r="O22" s="19">
        <v>5</v>
      </c>
    </row>
    <row r="23" spans="1:15" ht="17.100000000000001" customHeight="1" x14ac:dyDescent="0.25">
      <c r="A23" s="12">
        <f>'Laundry 2 (11094)'!A23</f>
        <v>6</v>
      </c>
      <c r="B23" s="73">
        <v>42875</v>
      </c>
      <c r="C23" s="32">
        <v>0</v>
      </c>
      <c r="D23" s="32">
        <v>0</v>
      </c>
      <c r="E23" s="60"/>
      <c r="F23" s="60"/>
      <c r="G23" s="25"/>
      <c r="H23" s="26">
        <f t="shared" si="5"/>
        <v>20</v>
      </c>
      <c r="I23" s="26">
        <f t="shared" si="6"/>
        <v>50</v>
      </c>
      <c r="K23" s="19">
        <v>0</v>
      </c>
      <c r="L23" s="19">
        <v>0</v>
      </c>
      <c r="N23" s="19"/>
      <c r="O23" s="19"/>
    </row>
    <row r="24" spans="1:15" ht="17.100000000000001" customHeight="1" x14ac:dyDescent="0.25">
      <c r="A24" s="12">
        <f>'Laundry 2 (11094)'!A24</f>
        <v>7</v>
      </c>
      <c r="B24" s="73">
        <v>42905</v>
      </c>
      <c r="C24" s="32">
        <v>0</v>
      </c>
      <c r="D24" s="32">
        <f t="shared" si="4"/>
        <v>3</v>
      </c>
      <c r="E24" s="60"/>
      <c r="F24" s="60"/>
      <c r="G24" s="25"/>
      <c r="H24" s="26">
        <f t="shared" si="5"/>
        <v>20</v>
      </c>
      <c r="I24" s="26">
        <f t="shared" si="6"/>
        <v>50</v>
      </c>
      <c r="K24" s="19">
        <v>0</v>
      </c>
      <c r="L24" s="19">
        <v>3</v>
      </c>
      <c r="N24" s="19"/>
      <c r="O24" s="19"/>
    </row>
    <row r="25" spans="1:15" ht="17.100000000000001" customHeight="1" x14ac:dyDescent="0.25">
      <c r="A25" s="12">
        <f>'Laundry 2 (11094)'!A25</f>
        <v>8</v>
      </c>
      <c r="B25" s="73">
        <v>42937</v>
      </c>
      <c r="C25" s="32">
        <f t="shared" si="3"/>
        <v>1</v>
      </c>
      <c r="D25" s="32">
        <v>0</v>
      </c>
      <c r="E25" s="60"/>
      <c r="F25" s="60"/>
      <c r="G25" s="25"/>
      <c r="H25" s="26">
        <f t="shared" si="5"/>
        <v>20</v>
      </c>
      <c r="I25" s="26">
        <f t="shared" si="6"/>
        <v>50</v>
      </c>
      <c r="K25" s="19">
        <v>1</v>
      </c>
      <c r="L25" s="19">
        <v>0</v>
      </c>
      <c r="N25" s="19"/>
      <c r="O25" s="19"/>
    </row>
    <row r="26" spans="1:15" ht="17.100000000000001" customHeight="1" x14ac:dyDescent="0.25">
      <c r="A26" s="12">
        <v>9</v>
      </c>
      <c r="B26" s="73">
        <v>42966</v>
      </c>
      <c r="C26" s="32">
        <v>1</v>
      </c>
      <c r="D26" s="32">
        <v>1</v>
      </c>
      <c r="E26" s="60"/>
      <c r="F26" s="60"/>
      <c r="G26" s="25"/>
      <c r="H26" s="26">
        <f t="shared" si="5"/>
        <v>20</v>
      </c>
      <c r="I26" s="26">
        <f t="shared" si="6"/>
        <v>50</v>
      </c>
      <c r="K26" s="19"/>
      <c r="L26" s="19"/>
      <c r="N26" s="19"/>
      <c r="O26" s="19"/>
    </row>
    <row r="27" spans="1:15" ht="17.100000000000001" customHeight="1" x14ac:dyDescent="0.25">
      <c r="A27" s="12">
        <v>10</v>
      </c>
      <c r="B27" s="73">
        <v>42988</v>
      </c>
      <c r="C27" s="32">
        <v>4</v>
      </c>
      <c r="D27" s="32">
        <v>1</v>
      </c>
      <c r="E27" s="60"/>
      <c r="F27" s="60"/>
      <c r="G27" s="25"/>
      <c r="H27" s="26">
        <f t="shared" si="5"/>
        <v>20</v>
      </c>
      <c r="I27" s="26">
        <f t="shared" si="6"/>
        <v>50</v>
      </c>
      <c r="K27" s="19"/>
      <c r="L27" s="19"/>
      <c r="N27" s="19"/>
      <c r="O27" s="19"/>
    </row>
    <row r="28" spans="1:15" ht="17.100000000000001" customHeight="1" x14ac:dyDescent="0.25">
      <c r="A28" s="12">
        <v>11</v>
      </c>
      <c r="B28" s="73">
        <v>43002</v>
      </c>
      <c r="C28" s="32">
        <v>3</v>
      </c>
      <c r="D28" s="32">
        <v>1</v>
      </c>
      <c r="E28" s="60"/>
      <c r="F28" s="60"/>
      <c r="G28" s="25"/>
      <c r="H28" s="26">
        <f t="shared" si="5"/>
        <v>20</v>
      </c>
      <c r="I28" s="26">
        <f t="shared" si="6"/>
        <v>50</v>
      </c>
      <c r="K28" s="19"/>
      <c r="L28" s="19"/>
      <c r="N28" s="19"/>
      <c r="O28" s="19"/>
    </row>
    <row r="29" spans="1:15" ht="17.100000000000001" customHeight="1" x14ac:dyDescent="0.25">
      <c r="A29" s="12">
        <v>12</v>
      </c>
      <c r="B29" s="73">
        <v>43031</v>
      </c>
      <c r="C29" s="32">
        <v>10</v>
      </c>
      <c r="D29" s="32">
        <v>4</v>
      </c>
      <c r="E29" s="60"/>
      <c r="F29" s="60"/>
      <c r="G29" s="25"/>
      <c r="H29" s="26">
        <f t="shared" si="5"/>
        <v>20</v>
      </c>
      <c r="I29" s="26">
        <f t="shared" si="6"/>
        <v>50</v>
      </c>
      <c r="K29" s="19"/>
      <c r="L29" s="19"/>
      <c r="N29" s="19"/>
      <c r="O29" s="19"/>
    </row>
    <row r="30" spans="1:15" ht="17.100000000000001" customHeight="1" x14ac:dyDescent="0.25">
      <c r="A30" s="12">
        <v>13</v>
      </c>
      <c r="B30" s="153">
        <v>43059</v>
      </c>
      <c r="C30" s="92">
        <v>3</v>
      </c>
      <c r="D30" s="92">
        <v>11</v>
      </c>
      <c r="E30" s="60"/>
      <c r="F30" s="60"/>
      <c r="G30" s="25"/>
      <c r="H30" s="79">
        <f t="shared" si="5"/>
        <v>20</v>
      </c>
      <c r="I30" s="79">
        <f t="shared" si="6"/>
        <v>50</v>
      </c>
      <c r="K30" s="19"/>
      <c r="L30" s="19"/>
      <c r="N30" s="19"/>
      <c r="O30" s="19"/>
    </row>
    <row r="31" spans="1:15" ht="17.100000000000001" customHeight="1" x14ac:dyDescent="0.25">
      <c r="A31" s="12">
        <v>14</v>
      </c>
      <c r="B31" s="73">
        <v>43080</v>
      </c>
      <c r="C31" s="80">
        <v>1</v>
      </c>
      <c r="D31" s="80">
        <v>4</v>
      </c>
      <c r="E31" s="60"/>
      <c r="F31" s="60"/>
      <c r="G31" s="25"/>
      <c r="H31" s="79">
        <f t="shared" si="5"/>
        <v>20</v>
      </c>
      <c r="I31" s="79">
        <f t="shared" si="6"/>
        <v>50</v>
      </c>
      <c r="K31" s="19"/>
      <c r="L31" s="19"/>
      <c r="N31" s="19"/>
      <c r="O31" s="19"/>
    </row>
    <row r="32" spans="1:15" ht="17.100000000000001" customHeight="1" x14ac:dyDescent="0.25">
      <c r="A32" s="12">
        <v>15</v>
      </c>
      <c r="B32" s="73">
        <v>43087</v>
      </c>
      <c r="C32" s="80">
        <v>1</v>
      </c>
      <c r="D32" s="80">
        <v>5</v>
      </c>
      <c r="E32" s="60"/>
      <c r="F32" s="60"/>
      <c r="G32" s="25"/>
      <c r="H32" s="79">
        <f t="shared" si="5"/>
        <v>20</v>
      </c>
      <c r="I32" s="79">
        <f t="shared" si="6"/>
        <v>50</v>
      </c>
      <c r="K32" s="19"/>
      <c r="L32" s="19"/>
      <c r="N32" s="19"/>
      <c r="O32" s="19"/>
    </row>
    <row r="33" spans="1:15" ht="17.100000000000001" customHeight="1" x14ac:dyDescent="0.25">
      <c r="A33" s="12" t="s">
        <v>11</v>
      </c>
      <c r="B33" s="33"/>
      <c r="C33" s="32">
        <f t="shared" si="0"/>
        <v>3</v>
      </c>
      <c r="D33" s="32">
        <f t="shared" si="0"/>
        <v>2</v>
      </c>
      <c r="E33" s="60"/>
      <c r="F33" s="60"/>
      <c r="G33" s="27"/>
      <c r="H33" s="26"/>
      <c r="I33" s="26"/>
      <c r="K33" s="12">
        <f>ROUNDUP(AVERAGE(K13:K32), 0)</f>
        <v>3</v>
      </c>
      <c r="L33" s="12">
        <f>ROUNDUP(AVERAGE(L13:L32), 0)</f>
        <v>2</v>
      </c>
      <c r="M33" s="19"/>
      <c r="N33" s="12">
        <f>ROUNDUP(AVERAGE(N13:N32), 0)</f>
        <v>6</v>
      </c>
      <c r="O33" s="12">
        <f>ROUNDUP(AVERAGE(O13:O32), 0)</f>
        <v>4</v>
      </c>
    </row>
    <row r="34" spans="1:15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60"/>
      <c r="F34" s="60"/>
      <c r="G34" s="25"/>
      <c r="H34" s="26"/>
      <c r="I34" s="26"/>
      <c r="K34" s="12">
        <f>MIN(K13:K32)</f>
        <v>0</v>
      </c>
      <c r="L34" s="12">
        <f>MIN(L13:L32)</f>
        <v>0</v>
      </c>
      <c r="M34" s="19"/>
      <c r="N34" s="12">
        <f>MIN(N13:N32)</f>
        <v>1</v>
      </c>
      <c r="O34" s="12">
        <f>MIN(O13:O32)</f>
        <v>1</v>
      </c>
    </row>
    <row r="35" spans="1:15" ht="17.100000000000001" customHeight="1" x14ac:dyDescent="0.25">
      <c r="A35" s="12" t="s">
        <v>13</v>
      </c>
      <c r="B35" s="34"/>
      <c r="C35" s="32">
        <f>MAX(C13:C32)</f>
        <v>10</v>
      </c>
      <c r="D35" s="80">
        <f>MAX(D13:D32)</f>
        <v>11</v>
      </c>
      <c r="E35" s="60"/>
      <c r="F35" s="60"/>
      <c r="G35" s="25"/>
      <c r="H35" s="26"/>
      <c r="I35" s="26"/>
      <c r="K35" s="12">
        <f>MAX(K13:K32)</f>
        <v>10</v>
      </c>
      <c r="L35" s="12">
        <f>MAX(L13:L32)</f>
        <v>5</v>
      </c>
      <c r="M35" s="19"/>
      <c r="N35" s="12">
        <f>MAX(N13:N32)</f>
        <v>10</v>
      </c>
      <c r="O35" s="12">
        <f>MAX(O13:O32)</f>
        <v>9</v>
      </c>
    </row>
    <row r="36" spans="1:15" ht="17.100000000000001" customHeight="1" x14ac:dyDescent="0.25">
      <c r="A36" s="12" t="s">
        <v>14</v>
      </c>
      <c r="B36" s="34"/>
      <c r="C36" s="35">
        <f t="shared" ref="C36:D37" si="7">K36</f>
        <v>3.399054490379851</v>
      </c>
      <c r="D36" s="35">
        <f t="shared" si="7"/>
        <v>1.9594095320493148</v>
      </c>
      <c r="E36" s="61"/>
      <c r="F36" s="61"/>
      <c r="G36" s="25"/>
      <c r="H36" s="26"/>
      <c r="I36" s="26"/>
      <c r="K36" s="13">
        <f>STDEV(K13:K32)</f>
        <v>3.399054490379851</v>
      </c>
      <c r="L36" s="13">
        <f>STDEV(L13:L32)</f>
        <v>1.9594095320493148</v>
      </c>
      <c r="M36" s="19"/>
      <c r="N36" s="13">
        <f>STDEV(N13:N32)</f>
        <v>4.0620192023179804</v>
      </c>
      <c r="O36" s="13">
        <f>STDEV(O13:O32)</f>
        <v>3.271085446759225</v>
      </c>
    </row>
    <row r="37" spans="1:15" ht="17.100000000000001" customHeight="1" x14ac:dyDescent="0.25">
      <c r="A37" s="12" t="s">
        <v>15</v>
      </c>
      <c r="B37" s="34"/>
      <c r="C37" s="35">
        <f t="shared" si="7"/>
        <v>113.30181634599502</v>
      </c>
      <c r="D37" s="35">
        <f t="shared" si="7"/>
        <v>97.970476602465737</v>
      </c>
      <c r="E37" s="61"/>
      <c r="F37" s="61"/>
      <c r="G37" s="25"/>
      <c r="H37" s="26"/>
      <c r="I37" s="26"/>
      <c r="K37" s="13">
        <f>IF(K33=0, "NA", K36*100/K33)</f>
        <v>113.30181634599502</v>
      </c>
      <c r="L37" s="13">
        <f>IF(L33=0, "NA", L36*100/L33)</f>
        <v>97.970476602465737</v>
      </c>
      <c r="M37" s="19"/>
      <c r="N37" s="13">
        <f>IF(N33=0, "NA", N36*100/N33)</f>
        <v>67.700320038633009</v>
      </c>
      <c r="O37" s="13">
        <f>IF(O33=0, "NA", O36*100/O33)</f>
        <v>81.777136168980618</v>
      </c>
    </row>
    <row r="38" spans="1:15" ht="17.100000000000001" customHeight="1" x14ac:dyDescent="0.25">
      <c r="A38" s="196" t="s">
        <v>229</v>
      </c>
      <c r="B38" s="196"/>
      <c r="C38" s="196"/>
      <c r="D38" s="37"/>
      <c r="E38" s="3"/>
      <c r="F38" s="3"/>
      <c r="G38" s="25"/>
      <c r="H38" s="26"/>
      <c r="I38" s="26"/>
      <c r="K38" s="19"/>
      <c r="L38" s="19"/>
      <c r="M38" s="19"/>
    </row>
    <row r="39" spans="1:15" ht="17.100000000000001" customHeight="1" x14ac:dyDescent="0.25">
      <c r="A39" s="197" t="s">
        <v>230</v>
      </c>
      <c r="B39" s="197"/>
      <c r="C39" s="197"/>
      <c r="D39" s="38"/>
      <c r="E39" s="3"/>
      <c r="F39" s="3"/>
      <c r="G39" s="25"/>
      <c r="H39" s="26"/>
      <c r="I39" s="26"/>
      <c r="K39" s="19"/>
      <c r="L39" s="19"/>
      <c r="M39" s="19"/>
    </row>
    <row r="40" spans="1:15" ht="17.100000000000001" customHeight="1" x14ac:dyDescent="0.25">
      <c r="A40" s="12" t="s">
        <v>11</v>
      </c>
      <c r="B40" s="34"/>
      <c r="C40" s="32">
        <f>IF(N33=0, "&lt; 1", N33)</f>
        <v>6</v>
      </c>
      <c r="D40" s="32">
        <f>IF(O33=0, "&lt; 1", O33)</f>
        <v>4</v>
      </c>
      <c r="E40" s="60"/>
      <c r="F40" s="60"/>
      <c r="G40" s="25"/>
      <c r="H40" s="26"/>
      <c r="I40" s="26"/>
      <c r="K40" s="19"/>
      <c r="L40" s="19"/>
      <c r="M40" s="19"/>
    </row>
    <row r="41" spans="1:15" ht="17.100000000000001" customHeight="1" x14ac:dyDescent="0.25">
      <c r="A41" s="12" t="s">
        <v>12</v>
      </c>
      <c r="B41" s="34"/>
      <c r="C41" s="32">
        <f t="shared" ref="C41:C42" si="8">IF(N34=0, "&lt; 1", N34)</f>
        <v>1</v>
      </c>
      <c r="D41" s="32">
        <f t="shared" ref="D41:D42" si="9">IF(O34=0, "&lt; 1", O34)</f>
        <v>1</v>
      </c>
      <c r="E41" s="60"/>
      <c r="F41" s="60"/>
      <c r="G41" s="25"/>
      <c r="H41" s="26"/>
      <c r="I41" s="26"/>
      <c r="K41" s="19"/>
      <c r="L41" s="19"/>
    </row>
    <row r="42" spans="1:15" ht="17.100000000000001" customHeight="1" x14ac:dyDescent="0.25">
      <c r="A42" s="12" t="s">
        <v>13</v>
      </c>
      <c r="B42" s="34"/>
      <c r="C42" s="32">
        <f t="shared" si="8"/>
        <v>10</v>
      </c>
      <c r="D42" s="32">
        <f t="shared" si="9"/>
        <v>9</v>
      </c>
      <c r="E42" s="60"/>
      <c r="F42" s="60"/>
      <c r="G42" s="25"/>
      <c r="H42" s="26"/>
      <c r="I42" s="26"/>
      <c r="K42" s="19"/>
      <c r="L42" s="19"/>
    </row>
    <row r="43" spans="1:15" ht="17.100000000000001" customHeight="1" x14ac:dyDescent="0.25">
      <c r="A43" s="12" t="s">
        <v>14</v>
      </c>
      <c r="B43" s="34"/>
      <c r="C43" s="35">
        <f>N36</f>
        <v>4.0620192023179804</v>
      </c>
      <c r="D43" s="35">
        <f t="shared" ref="D43:D44" si="10">O36</f>
        <v>3.271085446759225</v>
      </c>
      <c r="E43" s="61"/>
      <c r="F43" s="61"/>
      <c r="G43" s="25"/>
      <c r="H43" s="26"/>
      <c r="I43" s="26"/>
      <c r="K43" s="19"/>
      <c r="L43" s="19"/>
    </row>
    <row r="44" spans="1:15" ht="17.100000000000001" customHeight="1" x14ac:dyDescent="0.25">
      <c r="A44" s="12" t="s">
        <v>15</v>
      </c>
      <c r="B44" s="34"/>
      <c r="C44" s="35">
        <f>N37</f>
        <v>67.700320038633009</v>
      </c>
      <c r="D44" s="35">
        <f t="shared" si="10"/>
        <v>81.777136168980618</v>
      </c>
      <c r="E44" s="61"/>
      <c r="F44" s="61"/>
      <c r="G44" s="27"/>
      <c r="H44" s="26"/>
      <c r="I44" s="26"/>
      <c r="K44" s="19"/>
      <c r="L44" s="19"/>
    </row>
    <row r="45" spans="1:15" ht="15.9" customHeight="1" x14ac:dyDescent="0.25"/>
    <row r="46" spans="1:15" ht="15.9" customHeight="1" x14ac:dyDescent="0.25">
      <c r="A46" s="15"/>
    </row>
    <row r="47" spans="1:15" ht="15.9" customHeight="1" x14ac:dyDescent="0.25"/>
    <row r="48" spans="1:15" ht="15.9" customHeight="1" x14ac:dyDescent="0.25"/>
    <row r="49" spans="1:9" ht="15.9" customHeight="1" x14ac:dyDescent="0.25"/>
    <row r="50" spans="1:9" ht="15.9" customHeight="1" x14ac:dyDescent="0.25"/>
    <row r="51" spans="1:9" ht="15.9" customHeight="1" x14ac:dyDescent="0.25"/>
    <row r="52" spans="1:9" ht="15.9" customHeight="1" x14ac:dyDescent="0.25"/>
    <row r="53" spans="1:9" ht="15.9" customHeight="1" x14ac:dyDescent="0.25"/>
    <row r="54" spans="1:9" ht="15.9" customHeight="1" x14ac:dyDescent="0.25"/>
    <row r="55" spans="1:9" ht="15.9" customHeight="1" x14ac:dyDescent="0.25"/>
    <row r="56" spans="1:9" ht="15.9" customHeight="1" x14ac:dyDescent="0.25"/>
    <row r="57" spans="1:9" ht="15.9" customHeight="1" x14ac:dyDescent="0.25">
      <c r="A57" s="14"/>
      <c r="B57" s="14"/>
      <c r="C57" s="14"/>
      <c r="D57" s="14"/>
      <c r="E57" s="14"/>
      <c r="F57" s="14"/>
    </row>
    <row r="58" spans="1:9" ht="15.9" customHeight="1" x14ac:dyDescent="0.25">
      <c r="A58" s="14"/>
      <c r="B58" s="14"/>
      <c r="C58" s="14"/>
      <c r="D58" s="14"/>
      <c r="E58" s="14"/>
      <c r="F58" s="14"/>
    </row>
    <row r="59" spans="1:9" ht="15.9" customHeight="1" x14ac:dyDescent="0.25">
      <c r="B59" s="14"/>
      <c r="C59" s="14"/>
      <c r="D59" s="14"/>
      <c r="E59" s="14"/>
      <c r="F59" s="14"/>
    </row>
    <row r="60" spans="1:9" ht="14.25" customHeight="1" x14ac:dyDescent="0.25">
      <c r="A60" s="198" t="s">
        <v>272</v>
      </c>
      <c r="B60" s="198"/>
      <c r="C60" s="198"/>
      <c r="D60" s="198"/>
      <c r="E60" s="198"/>
      <c r="F60" s="198"/>
    </row>
    <row r="61" spans="1:9" ht="15" customHeight="1" x14ac:dyDescent="0.25">
      <c r="A61" s="199" t="s">
        <v>273</v>
      </c>
      <c r="B61" s="198"/>
      <c r="C61" s="198"/>
      <c r="D61" s="198"/>
      <c r="E61" s="198"/>
      <c r="F61" s="198"/>
    </row>
    <row r="62" spans="1:9" ht="15.9" customHeight="1" x14ac:dyDescent="0.25">
      <c r="A62" s="14"/>
      <c r="B62" s="14"/>
      <c r="C62" s="14"/>
      <c r="D62" s="14"/>
      <c r="E62" s="14"/>
      <c r="F62" s="14"/>
    </row>
    <row r="63" spans="1:9" s="28" customFormat="1" ht="15.9" customHeight="1" x14ac:dyDescent="0.25">
      <c r="A63" s="200" t="s">
        <v>18</v>
      </c>
      <c r="B63" s="200"/>
      <c r="C63" s="200"/>
      <c r="D63" s="39"/>
      <c r="E63" s="39"/>
      <c r="G63" s="20"/>
      <c r="H63" s="20"/>
      <c r="I63" s="20"/>
    </row>
    <row r="64" spans="1:9" s="28" customFormat="1" ht="27.75" customHeight="1" x14ac:dyDescent="0.25">
      <c r="A64" s="200" t="s">
        <v>94</v>
      </c>
      <c r="B64" s="200"/>
      <c r="C64" s="200"/>
      <c r="D64" s="200"/>
      <c r="E64" s="200"/>
      <c r="F64" s="200"/>
      <c r="G64" s="20"/>
      <c r="H64" s="20"/>
      <c r="I64" s="20"/>
    </row>
    <row r="65" spans="1:9" s="28" customFormat="1" ht="29.25" customHeight="1" x14ac:dyDescent="0.25">
      <c r="A65" s="194" t="s">
        <v>131</v>
      </c>
      <c r="B65" s="194"/>
      <c r="C65" s="194"/>
      <c r="D65" s="194"/>
      <c r="E65" s="194"/>
      <c r="F65" s="194"/>
      <c r="G65" s="20"/>
      <c r="H65" s="20"/>
      <c r="I65" s="20"/>
    </row>
    <row r="66" spans="1:9" s="28" customFormat="1" ht="15.9" customHeight="1" x14ac:dyDescent="0.25">
      <c r="G66" s="20"/>
      <c r="H66" s="20"/>
      <c r="I66" s="20"/>
    </row>
    <row r="67" spans="1:9" s="28" customFormat="1" ht="25.5" customHeight="1" x14ac:dyDescent="0.25">
      <c r="B67" s="195" t="s">
        <v>2</v>
      </c>
      <c r="C67" s="195"/>
      <c r="D67" s="20"/>
      <c r="E67" s="195" t="s">
        <v>32</v>
      </c>
      <c r="F67" s="195"/>
      <c r="G67" s="20"/>
      <c r="H67" s="20"/>
      <c r="I67" s="20"/>
    </row>
    <row r="68" spans="1:9" s="28" customFormat="1" ht="38.1" customHeight="1" x14ac:dyDescent="0.25">
      <c r="B68" s="195"/>
      <c r="C68" s="195"/>
      <c r="D68" s="20"/>
      <c r="E68" s="20"/>
      <c r="F68" s="20"/>
      <c r="G68" s="20"/>
      <c r="H68" s="20"/>
      <c r="I68" s="20"/>
    </row>
    <row r="69" spans="1:9" x14ac:dyDescent="0.25">
      <c r="B69" s="30"/>
      <c r="C69" s="30"/>
      <c r="D69" s="30"/>
      <c r="E69" s="30"/>
      <c r="F69" s="30"/>
    </row>
    <row r="70" spans="1:9" x14ac:dyDescent="0.25">
      <c r="B70" s="30"/>
      <c r="C70" s="30"/>
      <c r="D70" s="30"/>
      <c r="E70" s="30"/>
      <c r="F70" s="30"/>
    </row>
  </sheetData>
  <sheetProtection formatCells="0" formatRows="0" insertRows="0" insertHyperlinks="0" deleteRows="0" sort="0" autoFilter="0" pivotTables="0"/>
  <mergeCells count="24">
    <mergeCell ref="A63:C63"/>
    <mergeCell ref="A64:F64"/>
    <mergeCell ref="A65:F65"/>
    <mergeCell ref="B67:C67"/>
    <mergeCell ref="B68:C68"/>
    <mergeCell ref="E67:F67"/>
    <mergeCell ref="A61:F61"/>
    <mergeCell ref="A6:B6"/>
    <mergeCell ref="C6:D6"/>
    <mergeCell ref="A7:B7"/>
    <mergeCell ref="C7:D7"/>
    <mergeCell ref="A8:B8"/>
    <mergeCell ref="C8:D8"/>
    <mergeCell ref="A9:B9"/>
    <mergeCell ref="C9:D9"/>
    <mergeCell ref="A38:C38"/>
    <mergeCell ref="A39:C39"/>
    <mergeCell ref="A60:F60"/>
    <mergeCell ref="A1:F1"/>
    <mergeCell ref="A2:F2"/>
    <mergeCell ref="A4:B4"/>
    <mergeCell ref="C4:F4"/>
    <mergeCell ref="A5:B5"/>
    <mergeCell ref="C5:D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70"/>
  <sheetViews>
    <sheetView view="pageBreakPreview" topLeftCell="A44" zoomScaleNormal="100" zoomScaleSheetLayoutView="100" workbookViewId="0">
      <selection activeCell="B31" sqref="B31:B32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3.5546875" style="11" customWidth="1"/>
    <col min="6" max="6" width="22.6640625" style="11" customWidth="1"/>
    <col min="7" max="7" width="3.44140625" style="14" customWidth="1"/>
    <col min="8" max="9" width="6.88671875" style="14" customWidth="1"/>
    <col min="10" max="10" width="4.109375" style="11" customWidth="1"/>
    <col min="11" max="11" width="6.6640625" style="11" customWidth="1"/>
    <col min="12" max="12" width="7.44140625" style="11" customWidth="1"/>
    <col min="13" max="13" width="3.33203125" style="11" customWidth="1"/>
    <col min="14" max="14" width="6.6640625" style="11" customWidth="1"/>
    <col min="15" max="15" width="7.44140625" style="11" customWidth="1"/>
    <col min="16" max="16384" width="9.109375" style="11"/>
  </cols>
  <sheetData>
    <row r="1" spans="1:15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23"/>
      <c r="H1" s="9"/>
      <c r="I1" s="9"/>
    </row>
    <row r="2" spans="1:15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7"/>
      <c r="H4" s="9"/>
      <c r="I4" s="9"/>
    </row>
    <row r="5" spans="1:15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89" t="s">
        <v>5</v>
      </c>
      <c r="B6" s="190"/>
      <c r="C6" s="201" t="s">
        <v>45</v>
      </c>
      <c r="D6" s="201"/>
      <c r="E6" s="40" t="s">
        <v>8</v>
      </c>
      <c r="F6" s="6">
        <v>11097</v>
      </c>
      <c r="G6" s="8"/>
      <c r="H6" s="9"/>
      <c r="I6" s="9"/>
    </row>
    <row r="7" spans="1:15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198</v>
      </c>
      <c r="D11" s="1" t="s">
        <v>199</v>
      </c>
      <c r="E11" s="17"/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 t="s">
        <v>319</v>
      </c>
      <c r="F12" s="18"/>
      <c r="G12" s="18"/>
      <c r="H12" s="14" t="s">
        <v>22</v>
      </c>
      <c r="I12" s="14" t="s">
        <v>23</v>
      </c>
      <c r="K12" s="1" t="s">
        <v>198</v>
      </c>
      <c r="L12" s="1" t="s">
        <v>199</v>
      </c>
      <c r="M12" s="42"/>
      <c r="N12" s="1" t="s">
        <v>198</v>
      </c>
      <c r="O12" s="1" t="s">
        <v>199</v>
      </c>
    </row>
    <row r="13" spans="1:15" ht="17.100000000000001" customHeight="1" x14ac:dyDescent="0.25">
      <c r="A13" s="142">
        <v>1</v>
      </c>
      <c r="B13" s="73" t="s">
        <v>317</v>
      </c>
      <c r="C13" s="80">
        <v>3</v>
      </c>
      <c r="D13" s="80">
        <v>5</v>
      </c>
      <c r="E13" s="81"/>
      <c r="F13" s="81"/>
      <c r="G13" s="78"/>
      <c r="H13" s="79">
        <v>20</v>
      </c>
      <c r="I13" s="79">
        <v>50</v>
      </c>
      <c r="K13" s="77"/>
      <c r="L13" s="77"/>
      <c r="N13" s="77"/>
      <c r="O13" s="77"/>
    </row>
    <row r="14" spans="1:15" ht="17.100000000000001" customHeight="1" x14ac:dyDescent="0.25">
      <c r="A14" s="76">
        <v>2</v>
      </c>
      <c r="B14" s="73">
        <v>42669</v>
      </c>
      <c r="C14" s="80">
        <v>2</v>
      </c>
      <c r="D14" s="80">
        <v>5</v>
      </c>
      <c r="E14" s="81"/>
      <c r="F14" s="81"/>
      <c r="G14" s="78"/>
      <c r="H14" s="79">
        <v>20</v>
      </c>
      <c r="I14" s="79">
        <v>50</v>
      </c>
      <c r="K14" s="77"/>
      <c r="L14" s="77"/>
      <c r="N14" s="77"/>
      <c r="O14" s="77"/>
    </row>
    <row r="15" spans="1:15" ht="17.100000000000001" customHeight="1" x14ac:dyDescent="0.25">
      <c r="A15" s="76">
        <v>3</v>
      </c>
      <c r="B15" s="73">
        <v>42699</v>
      </c>
      <c r="C15" s="80">
        <v>1</v>
      </c>
      <c r="D15" s="80">
        <v>3</v>
      </c>
      <c r="E15" s="81"/>
      <c r="F15" s="81"/>
      <c r="G15" s="78"/>
      <c r="H15" s="79">
        <v>20</v>
      </c>
      <c r="I15" s="79">
        <v>50</v>
      </c>
      <c r="K15" s="77"/>
      <c r="L15" s="77"/>
      <c r="N15" s="77"/>
      <c r="O15" s="77"/>
    </row>
    <row r="16" spans="1:15" ht="17.100000000000001" customHeight="1" x14ac:dyDescent="0.25">
      <c r="A16" s="76">
        <v>4</v>
      </c>
      <c r="B16" s="73">
        <v>42720</v>
      </c>
      <c r="C16" s="80">
        <v>0</v>
      </c>
      <c r="D16" s="80">
        <v>2</v>
      </c>
      <c r="E16" s="81"/>
      <c r="F16" s="81"/>
      <c r="G16" s="78"/>
      <c r="H16" s="79">
        <v>20</v>
      </c>
      <c r="I16" s="79">
        <v>50</v>
      </c>
      <c r="K16" s="77"/>
      <c r="L16" s="77"/>
      <c r="N16" s="77"/>
      <c r="O16" s="77"/>
    </row>
    <row r="17" spans="1:15" ht="17.100000000000001" customHeight="1" x14ac:dyDescent="0.25">
      <c r="A17" s="76">
        <v>5</v>
      </c>
      <c r="B17" s="73">
        <v>42729</v>
      </c>
      <c r="C17" s="80">
        <v>3</v>
      </c>
      <c r="D17" s="80">
        <v>6</v>
      </c>
      <c r="E17" s="81"/>
      <c r="F17" s="81"/>
      <c r="G17" s="78"/>
      <c r="H17" s="79">
        <v>20</v>
      </c>
      <c r="I17" s="79">
        <v>50</v>
      </c>
      <c r="K17" s="77"/>
      <c r="L17" s="77"/>
      <c r="N17" s="77"/>
      <c r="O17" s="77"/>
    </row>
    <row r="18" spans="1:15" ht="17.100000000000001" customHeight="1" x14ac:dyDescent="0.25">
      <c r="A18" s="142">
        <v>1</v>
      </c>
      <c r="B18" s="73">
        <v>42759</v>
      </c>
      <c r="C18" s="80">
        <v>1</v>
      </c>
      <c r="D18" s="80">
        <v>4</v>
      </c>
      <c r="E18" s="81">
        <v>120</v>
      </c>
      <c r="F18" s="81"/>
      <c r="G18" s="78"/>
      <c r="H18" s="79">
        <v>20</v>
      </c>
      <c r="I18" s="79">
        <v>50</v>
      </c>
      <c r="K18" s="77">
        <v>1</v>
      </c>
      <c r="L18" s="77">
        <v>4</v>
      </c>
      <c r="N18" s="77">
        <v>3</v>
      </c>
      <c r="O18" s="77">
        <v>5</v>
      </c>
    </row>
    <row r="19" spans="1:15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D33" si="0">IF(K19=0, "&lt; 1", K19)</f>
        <v>2</v>
      </c>
      <c r="D19" s="32">
        <f t="shared" si="0"/>
        <v>3</v>
      </c>
      <c r="E19" s="60"/>
      <c r="F19" s="60"/>
      <c r="G19" s="25"/>
      <c r="H19" s="26">
        <f>$C$9</f>
        <v>20</v>
      </c>
      <c r="I19" s="26">
        <f>$F$9</f>
        <v>50</v>
      </c>
      <c r="K19" s="19">
        <v>2</v>
      </c>
      <c r="L19" s="19">
        <v>3</v>
      </c>
      <c r="N19" s="19">
        <v>2</v>
      </c>
      <c r="O19" s="19">
        <v>5</v>
      </c>
    </row>
    <row r="20" spans="1:15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1">IF(K20=0, "&lt; 1", K20)</f>
        <v>1</v>
      </c>
      <c r="D20" s="32">
        <f t="shared" ref="D20" si="2">IF(L20=0, "&lt; 1", L20)</f>
        <v>4</v>
      </c>
      <c r="E20" s="60"/>
      <c r="F20" s="60"/>
      <c r="G20" s="25"/>
      <c r="H20" s="26">
        <f>$C$9</f>
        <v>20</v>
      </c>
      <c r="I20" s="26">
        <f>$F$9</f>
        <v>50</v>
      </c>
      <c r="K20" s="19">
        <v>1</v>
      </c>
      <c r="L20" s="19">
        <v>4</v>
      </c>
      <c r="N20" s="19">
        <v>1</v>
      </c>
      <c r="O20" s="19">
        <v>3</v>
      </c>
    </row>
    <row r="21" spans="1:15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f t="shared" ref="C21:C24" si="3">IF(K21=0, "&lt; 1", K21)</f>
        <v>2</v>
      </c>
      <c r="D21" s="32">
        <f t="shared" ref="D21:D24" si="4">IF(L21=0, "&lt; 1", L21)</f>
        <v>3</v>
      </c>
      <c r="E21" s="60"/>
      <c r="F21" s="60"/>
      <c r="G21" s="25"/>
      <c r="H21" s="26">
        <f t="shared" ref="H21:H32" si="5">$C$9</f>
        <v>20</v>
      </c>
      <c r="I21" s="26">
        <f t="shared" ref="I21:I32" si="6">$F$9</f>
        <v>50</v>
      </c>
      <c r="K21" s="19">
        <v>2</v>
      </c>
      <c r="L21" s="19">
        <v>3</v>
      </c>
      <c r="N21" s="19">
        <v>0</v>
      </c>
      <c r="O21" s="19">
        <v>2</v>
      </c>
    </row>
    <row r="22" spans="1:15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si="3"/>
        <v>3</v>
      </c>
      <c r="D22" s="32">
        <f t="shared" si="4"/>
        <v>2</v>
      </c>
      <c r="E22" s="60"/>
      <c r="F22" s="60"/>
      <c r="G22" s="25"/>
      <c r="H22" s="26">
        <f t="shared" si="5"/>
        <v>20</v>
      </c>
      <c r="I22" s="26">
        <f t="shared" si="6"/>
        <v>50</v>
      </c>
      <c r="K22" s="19">
        <v>3</v>
      </c>
      <c r="L22" s="19">
        <v>2</v>
      </c>
      <c r="N22" s="19">
        <v>3</v>
      </c>
      <c r="O22" s="19">
        <v>6</v>
      </c>
    </row>
    <row r="23" spans="1:15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32">
        <f t="shared" si="4"/>
        <v>1</v>
      </c>
      <c r="E23" s="60"/>
      <c r="F23" s="60"/>
      <c r="G23" s="25"/>
      <c r="H23" s="26">
        <f t="shared" si="5"/>
        <v>20</v>
      </c>
      <c r="I23" s="26">
        <f t="shared" si="6"/>
        <v>50</v>
      </c>
      <c r="K23" s="19">
        <v>0</v>
      </c>
      <c r="L23" s="19">
        <v>1</v>
      </c>
      <c r="N23" s="19"/>
      <c r="O23" s="19"/>
    </row>
    <row r="24" spans="1:15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f t="shared" si="3"/>
        <v>2</v>
      </c>
      <c r="D24" s="32">
        <f t="shared" si="4"/>
        <v>2</v>
      </c>
      <c r="E24" s="60"/>
      <c r="F24" s="60"/>
      <c r="G24" s="25"/>
      <c r="H24" s="26">
        <f t="shared" si="5"/>
        <v>20</v>
      </c>
      <c r="I24" s="26">
        <f t="shared" si="6"/>
        <v>50</v>
      </c>
      <c r="K24" s="19">
        <v>2</v>
      </c>
      <c r="L24" s="19">
        <v>2</v>
      </c>
      <c r="N24" s="19"/>
      <c r="O24" s="19"/>
    </row>
    <row r="25" spans="1:15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32">
        <v>0</v>
      </c>
      <c r="E25" s="60"/>
      <c r="F25" s="60"/>
      <c r="G25" s="25"/>
      <c r="H25" s="26">
        <f t="shared" si="5"/>
        <v>20</v>
      </c>
      <c r="I25" s="26">
        <f t="shared" si="6"/>
        <v>50</v>
      </c>
      <c r="K25" s="19">
        <v>0</v>
      </c>
      <c r="L25" s="19">
        <v>0</v>
      </c>
      <c r="N25" s="19"/>
      <c r="O25" s="19"/>
    </row>
    <row r="26" spans="1:15" ht="17.100000000000001" customHeight="1" x14ac:dyDescent="0.25">
      <c r="A26" s="12">
        <f>'LAF 1 (21147)'!A33</f>
        <v>9</v>
      </c>
      <c r="B26" s="73">
        <v>42966</v>
      </c>
      <c r="C26" s="32">
        <v>1</v>
      </c>
      <c r="D26" s="32">
        <v>0</v>
      </c>
      <c r="E26" s="60"/>
      <c r="F26" s="60"/>
      <c r="G26" s="25"/>
      <c r="H26" s="26">
        <f t="shared" si="5"/>
        <v>20</v>
      </c>
      <c r="I26" s="26">
        <f t="shared" si="6"/>
        <v>50</v>
      </c>
      <c r="K26" s="19"/>
      <c r="L26" s="19"/>
      <c r="N26" s="19"/>
      <c r="O26" s="19"/>
    </row>
    <row r="27" spans="1:15" ht="17.100000000000001" customHeight="1" x14ac:dyDescent="0.25">
      <c r="A27" s="12" t="e">
        <f>'LAF 1 (21147)'!#REF!</f>
        <v>#REF!</v>
      </c>
      <c r="B27" s="73">
        <v>42988</v>
      </c>
      <c r="C27" s="32">
        <v>2</v>
      </c>
      <c r="D27" s="32">
        <v>3</v>
      </c>
      <c r="E27" s="60"/>
      <c r="F27" s="60"/>
      <c r="G27" s="25"/>
      <c r="H27" s="26">
        <f t="shared" si="5"/>
        <v>20</v>
      </c>
      <c r="I27" s="26">
        <f t="shared" si="6"/>
        <v>50</v>
      </c>
      <c r="K27" s="19"/>
      <c r="L27" s="19"/>
      <c r="N27" s="19"/>
      <c r="O27" s="19"/>
    </row>
    <row r="28" spans="1:15" ht="17.100000000000001" customHeight="1" x14ac:dyDescent="0.25">
      <c r="A28" s="12" t="e">
        <f>'LAF 1 (21147)'!#REF!</f>
        <v>#REF!</v>
      </c>
      <c r="B28" s="73">
        <v>43002</v>
      </c>
      <c r="C28" s="32">
        <v>0</v>
      </c>
      <c r="D28" s="32">
        <v>0</v>
      </c>
      <c r="E28" s="60"/>
      <c r="F28" s="60"/>
      <c r="G28" s="25"/>
      <c r="H28" s="26">
        <f t="shared" si="5"/>
        <v>20</v>
      </c>
      <c r="I28" s="26">
        <f t="shared" si="6"/>
        <v>50</v>
      </c>
      <c r="K28" s="19"/>
      <c r="L28" s="19"/>
      <c r="N28" s="19"/>
      <c r="O28" s="19"/>
    </row>
    <row r="29" spans="1:15" ht="17.100000000000001" customHeight="1" x14ac:dyDescent="0.25">
      <c r="A29" s="12" t="e">
        <f>'LAF 1 (21147)'!#REF!</f>
        <v>#REF!</v>
      </c>
      <c r="B29" s="73">
        <v>43031</v>
      </c>
      <c r="C29" s="32">
        <v>2</v>
      </c>
      <c r="D29" s="32">
        <v>0</v>
      </c>
      <c r="E29" s="60"/>
      <c r="F29" s="60"/>
      <c r="G29" s="25"/>
      <c r="H29" s="26">
        <f t="shared" si="5"/>
        <v>20</v>
      </c>
      <c r="I29" s="26">
        <f t="shared" si="6"/>
        <v>50</v>
      </c>
      <c r="K29" s="19"/>
      <c r="L29" s="19"/>
      <c r="N29" s="19"/>
      <c r="O29" s="19"/>
    </row>
    <row r="30" spans="1:15" ht="17.100000000000001" customHeight="1" x14ac:dyDescent="0.25">
      <c r="A30" s="12">
        <v>13</v>
      </c>
      <c r="B30" s="73">
        <v>43059</v>
      </c>
      <c r="C30" s="93">
        <v>1</v>
      </c>
      <c r="D30" s="93">
        <v>0</v>
      </c>
      <c r="E30" s="60"/>
      <c r="F30" s="60"/>
      <c r="G30" s="25"/>
      <c r="H30" s="79">
        <f t="shared" si="5"/>
        <v>20</v>
      </c>
      <c r="I30" s="79">
        <f t="shared" si="6"/>
        <v>50</v>
      </c>
      <c r="K30" s="19"/>
      <c r="L30" s="19"/>
      <c r="N30" s="19"/>
      <c r="O30" s="19"/>
    </row>
    <row r="31" spans="1:15" ht="17.100000000000001" customHeight="1" x14ac:dyDescent="0.25">
      <c r="A31" s="76"/>
      <c r="B31" s="73">
        <v>43080</v>
      </c>
      <c r="C31" s="80">
        <v>0</v>
      </c>
      <c r="D31" s="80">
        <v>0</v>
      </c>
      <c r="E31" s="81"/>
      <c r="F31" s="81"/>
      <c r="G31" s="78"/>
      <c r="H31" s="79">
        <f t="shared" si="5"/>
        <v>20</v>
      </c>
      <c r="I31" s="79">
        <f t="shared" si="6"/>
        <v>50</v>
      </c>
      <c r="K31" s="77"/>
      <c r="L31" s="77"/>
      <c r="N31" s="77"/>
      <c r="O31" s="77"/>
    </row>
    <row r="32" spans="1:15" ht="17.100000000000001" customHeight="1" x14ac:dyDescent="0.25">
      <c r="A32" s="12"/>
      <c r="B32" s="73">
        <v>43087</v>
      </c>
      <c r="C32" s="80">
        <v>1</v>
      </c>
      <c r="D32" s="80">
        <v>0</v>
      </c>
      <c r="E32" s="60"/>
      <c r="F32" s="60"/>
      <c r="G32" s="25"/>
      <c r="H32" s="79">
        <f t="shared" si="5"/>
        <v>20</v>
      </c>
      <c r="I32" s="79">
        <f t="shared" si="6"/>
        <v>50</v>
      </c>
      <c r="K32" s="19"/>
      <c r="L32" s="19"/>
      <c r="N32" s="19"/>
      <c r="O32" s="19"/>
    </row>
    <row r="33" spans="1:15" ht="17.100000000000001" customHeight="1" x14ac:dyDescent="0.25">
      <c r="A33" s="12" t="s">
        <v>11</v>
      </c>
      <c r="B33" s="33"/>
      <c r="C33" s="32">
        <f t="shared" si="0"/>
        <v>2</v>
      </c>
      <c r="D33" s="32">
        <f t="shared" si="0"/>
        <v>3</v>
      </c>
      <c r="E33" s="60"/>
      <c r="F33" s="60"/>
      <c r="G33" s="27"/>
      <c r="H33" s="26"/>
      <c r="I33" s="26"/>
      <c r="K33" s="12">
        <f>ROUNDUP(AVERAGE(K13:K32), 0)</f>
        <v>2</v>
      </c>
      <c r="L33" s="12">
        <f>ROUNDUP(AVERAGE(L13:L32), 0)</f>
        <v>3</v>
      </c>
      <c r="M33" s="19"/>
      <c r="N33" s="12">
        <f>ROUNDUP(AVERAGE(N13:N32), 0)</f>
        <v>2</v>
      </c>
      <c r="O33" s="12">
        <f>ROUNDUP(AVERAGE(O13:O32), 0)</f>
        <v>5</v>
      </c>
    </row>
    <row r="34" spans="1:15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60"/>
      <c r="F34" s="60"/>
      <c r="G34" s="25"/>
      <c r="H34" s="26"/>
      <c r="I34" s="26"/>
      <c r="K34" s="12">
        <f>MIN(K13:K32)</f>
        <v>0</v>
      </c>
      <c r="L34" s="12">
        <f>MIN(L13:L32)</f>
        <v>0</v>
      </c>
      <c r="M34" s="19"/>
      <c r="N34" s="12">
        <f>MIN(N13:N32)</f>
        <v>0</v>
      </c>
      <c r="O34" s="12">
        <f>MIN(O13:O32)</f>
        <v>2</v>
      </c>
    </row>
    <row r="35" spans="1:15" ht="17.100000000000001" customHeight="1" x14ac:dyDescent="0.25">
      <c r="A35" s="12" t="s">
        <v>13</v>
      </c>
      <c r="B35" s="34"/>
      <c r="C35" s="32">
        <f>MAX(C13:C32)</f>
        <v>3</v>
      </c>
      <c r="D35" s="80">
        <f>MAX(D13:D32)</f>
        <v>6</v>
      </c>
      <c r="E35" s="60"/>
      <c r="F35" s="60"/>
      <c r="G35" s="25"/>
      <c r="H35" s="26"/>
      <c r="I35" s="26"/>
      <c r="K35" s="12">
        <f>MAX(K13:K32)</f>
        <v>3</v>
      </c>
      <c r="L35" s="12">
        <f>MAX(L13:L32)</f>
        <v>4</v>
      </c>
      <c r="M35" s="19"/>
      <c r="N35" s="12">
        <f>MAX(N13:N32)</f>
        <v>3</v>
      </c>
      <c r="O35" s="12">
        <f>MAX(O13:O32)</f>
        <v>6</v>
      </c>
    </row>
    <row r="36" spans="1:15" ht="17.100000000000001" customHeight="1" x14ac:dyDescent="0.25">
      <c r="A36" s="12" t="s">
        <v>14</v>
      </c>
      <c r="B36" s="34"/>
      <c r="C36" s="35">
        <f t="shared" ref="C36:D37" si="7">K36</f>
        <v>1.0606601717798212</v>
      </c>
      <c r="D36" s="35">
        <f t="shared" si="7"/>
        <v>1.407885953173359</v>
      </c>
      <c r="E36" s="61"/>
      <c r="F36" s="61"/>
      <c r="G36" s="25"/>
      <c r="H36" s="26"/>
      <c r="I36" s="26"/>
      <c r="K36" s="13">
        <f>STDEV(K13:K32)</f>
        <v>1.0606601717798212</v>
      </c>
      <c r="L36" s="13">
        <f>STDEV(L13:L32)</f>
        <v>1.407885953173359</v>
      </c>
      <c r="M36" s="19"/>
      <c r="N36" s="13">
        <f>STDEV(N13:N32)</f>
        <v>1.3038404810405297</v>
      </c>
      <c r="O36" s="13">
        <f>STDEV(O13:O32)</f>
        <v>1.6431676725154982</v>
      </c>
    </row>
    <row r="37" spans="1:15" ht="17.100000000000001" customHeight="1" x14ac:dyDescent="0.25">
      <c r="A37" s="12" t="s">
        <v>15</v>
      </c>
      <c r="B37" s="34"/>
      <c r="C37" s="35">
        <f t="shared" si="7"/>
        <v>53.033008588991059</v>
      </c>
      <c r="D37" s="35">
        <f t="shared" si="7"/>
        <v>46.929531772445301</v>
      </c>
      <c r="E37" s="61"/>
      <c r="F37" s="61"/>
      <c r="G37" s="25"/>
      <c r="H37" s="26"/>
      <c r="I37" s="26"/>
      <c r="K37" s="13">
        <f>IF(K33=0, "NA", K36*100/K33)</f>
        <v>53.033008588991059</v>
      </c>
      <c r="L37" s="13">
        <f>IF(L33=0, "NA", L36*100/L33)</f>
        <v>46.929531772445301</v>
      </c>
      <c r="M37" s="19"/>
      <c r="N37" s="13">
        <f>IF(N33=0, "NA", N36*100/N33)</f>
        <v>65.192024052026483</v>
      </c>
      <c r="O37" s="13">
        <f>IF(O33=0, "NA", O36*100/O33)</f>
        <v>32.863353450309965</v>
      </c>
    </row>
    <row r="38" spans="1:15" ht="17.100000000000001" customHeight="1" x14ac:dyDescent="0.25">
      <c r="A38" s="196" t="s">
        <v>229</v>
      </c>
      <c r="B38" s="196"/>
      <c r="C38" s="196"/>
      <c r="D38" s="37"/>
      <c r="E38" s="3"/>
      <c r="F38" s="3"/>
      <c r="G38" s="25"/>
      <c r="H38" s="26"/>
      <c r="I38" s="26"/>
      <c r="K38" s="19"/>
      <c r="L38" s="19"/>
      <c r="M38" s="19"/>
    </row>
    <row r="39" spans="1:15" ht="17.100000000000001" customHeight="1" x14ac:dyDescent="0.25">
      <c r="A39" s="197" t="s">
        <v>230</v>
      </c>
      <c r="B39" s="197"/>
      <c r="C39" s="197"/>
      <c r="D39" s="38"/>
      <c r="E39" s="3"/>
      <c r="F39" s="3"/>
      <c r="G39" s="25"/>
      <c r="H39" s="26"/>
      <c r="I39" s="26"/>
      <c r="K39" s="19"/>
      <c r="L39" s="19"/>
      <c r="M39" s="19"/>
    </row>
    <row r="40" spans="1:15" ht="17.100000000000001" customHeight="1" x14ac:dyDescent="0.25">
      <c r="A40" s="12" t="s">
        <v>11</v>
      </c>
      <c r="B40" s="34"/>
      <c r="C40" s="32">
        <f>IF(N33=0, "&lt; 1", N33)</f>
        <v>2</v>
      </c>
      <c r="D40" s="32">
        <f t="shared" ref="D40:D42" si="8">IF(O33=0, "&lt; 1", O33)</f>
        <v>5</v>
      </c>
      <c r="E40" s="60"/>
      <c r="F40" s="60"/>
      <c r="G40" s="25"/>
      <c r="H40" s="26"/>
      <c r="I40" s="26"/>
      <c r="K40" s="19"/>
      <c r="L40" s="19"/>
      <c r="M40" s="19"/>
    </row>
    <row r="41" spans="1:15" ht="17.100000000000001" customHeight="1" x14ac:dyDescent="0.25">
      <c r="A41" s="12" t="s">
        <v>12</v>
      </c>
      <c r="B41" s="34"/>
      <c r="C41" s="32" t="str">
        <f t="shared" ref="C41:C42" si="9">IF(N34=0, "&lt; 1", N34)</f>
        <v>&lt; 1</v>
      </c>
      <c r="D41" s="32">
        <f t="shared" si="8"/>
        <v>2</v>
      </c>
      <c r="E41" s="60"/>
      <c r="F41" s="60"/>
      <c r="G41" s="25"/>
      <c r="H41" s="26"/>
      <c r="I41" s="26"/>
      <c r="K41" s="19"/>
      <c r="L41" s="19"/>
    </row>
    <row r="42" spans="1:15" ht="17.100000000000001" customHeight="1" x14ac:dyDescent="0.25">
      <c r="A42" s="12" t="s">
        <v>13</v>
      </c>
      <c r="B42" s="34"/>
      <c r="C42" s="32">
        <f t="shared" si="9"/>
        <v>3</v>
      </c>
      <c r="D42" s="32">
        <f t="shared" si="8"/>
        <v>6</v>
      </c>
      <c r="E42" s="60"/>
      <c r="F42" s="60"/>
      <c r="G42" s="25"/>
      <c r="H42" s="26"/>
      <c r="I42" s="26"/>
      <c r="K42" s="19"/>
      <c r="L42" s="19"/>
    </row>
    <row r="43" spans="1:15" ht="17.100000000000001" customHeight="1" x14ac:dyDescent="0.25">
      <c r="A43" s="12" t="s">
        <v>14</v>
      </c>
      <c r="B43" s="34"/>
      <c r="C43" s="35">
        <f>N36</f>
        <v>1.3038404810405297</v>
      </c>
      <c r="D43" s="35">
        <f t="shared" ref="D43:D44" si="10">O36</f>
        <v>1.6431676725154982</v>
      </c>
      <c r="E43" s="61"/>
      <c r="F43" s="61"/>
      <c r="G43" s="25"/>
      <c r="H43" s="26"/>
      <c r="I43" s="26"/>
      <c r="K43" s="19"/>
      <c r="L43" s="19"/>
    </row>
    <row r="44" spans="1:15" ht="17.100000000000001" customHeight="1" x14ac:dyDescent="0.25">
      <c r="A44" s="12" t="s">
        <v>15</v>
      </c>
      <c r="B44" s="34"/>
      <c r="C44" s="35">
        <f>N37</f>
        <v>65.192024052026483</v>
      </c>
      <c r="D44" s="35">
        <f t="shared" si="10"/>
        <v>32.863353450309965</v>
      </c>
      <c r="E44" s="61"/>
      <c r="F44" s="61"/>
      <c r="G44" s="27"/>
      <c r="H44" s="26"/>
      <c r="I44" s="26"/>
      <c r="K44" s="19"/>
      <c r="L44" s="19"/>
    </row>
    <row r="45" spans="1:15" ht="15.9" customHeight="1" x14ac:dyDescent="0.25"/>
    <row r="46" spans="1:15" ht="15.9" customHeight="1" x14ac:dyDescent="0.25">
      <c r="A46" s="15"/>
    </row>
    <row r="47" spans="1:15" ht="15.9" customHeight="1" x14ac:dyDescent="0.25"/>
    <row r="48" spans="1:15" ht="15.9" customHeight="1" x14ac:dyDescent="0.25"/>
    <row r="49" spans="1:9" ht="15.9" customHeight="1" x14ac:dyDescent="0.25"/>
    <row r="50" spans="1:9" ht="15.9" customHeight="1" x14ac:dyDescent="0.25"/>
    <row r="51" spans="1:9" ht="15.9" customHeight="1" x14ac:dyDescent="0.25"/>
    <row r="52" spans="1:9" ht="15.9" customHeight="1" x14ac:dyDescent="0.25"/>
    <row r="53" spans="1:9" ht="15.9" customHeight="1" x14ac:dyDescent="0.25"/>
    <row r="54" spans="1:9" ht="15.9" customHeight="1" x14ac:dyDescent="0.25"/>
    <row r="55" spans="1:9" ht="15.9" customHeight="1" x14ac:dyDescent="0.25"/>
    <row r="56" spans="1:9" ht="15.9" customHeight="1" x14ac:dyDescent="0.25"/>
    <row r="57" spans="1:9" ht="15.9" customHeight="1" x14ac:dyDescent="0.25">
      <c r="A57" s="14"/>
      <c r="B57" s="14"/>
      <c r="C57" s="14"/>
      <c r="D57" s="14"/>
      <c r="E57" s="14"/>
      <c r="F57" s="14"/>
    </row>
    <row r="58" spans="1:9" ht="15.9" customHeight="1" x14ac:dyDescent="0.25">
      <c r="A58" s="14"/>
      <c r="B58" s="14"/>
      <c r="C58" s="14"/>
      <c r="D58" s="14"/>
      <c r="E58" s="14"/>
      <c r="F58" s="14"/>
    </row>
    <row r="59" spans="1:9" ht="15.9" customHeight="1" x14ac:dyDescent="0.25">
      <c r="B59" s="14"/>
      <c r="C59" s="14"/>
      <c r="D59" s="14"/>
      <c r="E59" s="14"/>
      <c r="F59" s="14"/>
    </row>
    <row r="60" spans="1:9" ht="14.25" customHeight="1" x14ac:dyDescent="0.25">
      <c r="A60" s="198" t="s">
        <v>276</v>
      </c>
      <c r="B60" s="198"/>
      <c r="C60" s="198"/>
      <c r="D60" s="198"/>
      <c r="E60" s="198"/>
      <c r="F60" s="198"/>
    </row>
    <row r="61" spans="1:9" ht="15" customHeight="1" x14ac:dyDescent="0.25">
      <c r="A61" s="199" t="s">
        <v>277</v>
      </c>
      <c r="B61" s="198"/>
      <c r="C61" s="198"/>
      <c r="D61" s="198"/>
      <c r="E61" s="198"/>
      <c r="F61" s="198"/>
    </row>
    <row r="62" spans="1:9" ht="15.9" customHeight="1" x14ac:dyDescent="0.25">
      <c r="A62" s="14"/>
      <c r="B62" s="14"/>
      <c r="C62" s="14"/>
      <c r="D62" s="14"/>
      <c r="E62" s="14"/>
      <c r="F62" s="14"/>
    </row>
    <row r="63" spans="1:9" s="28" customFormat="1" ht="15.9" customHeight="1" x14ac:dyDescent="0.25">
      <c r="A63" s="200" t="s">
        <v>18</v>
      </c>
      <c r="B63" s="200"/>
      <c r="C63" s="200"/>
      <c r="D63" s="39"/>
      <c r="E63" s="39"/>
      <c r="G63" s="20"/>
      <c r="H63" s="20"/>
      <c r="I63" s="20"/>
    </row>
    <row r="64" spans="1:9" s="28" customFormat="1" ht="27.75" customHeight="1" x14ac:dyDescent="0.25">
      <c r="A64" s="200" t="s">
        <v>96</v>
      </c>
      <c r="B64" s="200"/>
      <c r="C64" s="200"/>
      <c r="D64" s="200"/>
      <c r="E64" s="200"/>
      <c r="F64" s="200"/>
      <c r="G64" s="20"/>
      <c r="H64" s="20"/>
      <c r="I64" s="20"/>
    </row>
    <row r="65" spans="1:9" s="28" customFormat="1" ht="29.25" customHeight="1" x14ac:dyDescent="0.25">
      <c r="A65" s="194" t="s">
        <v>132</v>
      </c>
      <c r="B65" s="194"/>
      <c r="C65" s="194"/>
      <c r="D65" s="194"/>
      <c r="E65" s="194"/>
      <c r="F65" s="194"/>
      <c r="G65" s="20"/>
      <c r="H65" s="20"/>
      <c r="I65" s="20"/>
    </row>
    <row r="66" spans="1:9" s="28" customFormat="1" ht="15.9" customHeight="1" x14ac:dyDescent="0.25">
      <c r="G66" s="20"/>
      <c r="H66" s="20"/>
      <c r="I66" s="20"/>
    </row>
    <row r="67" spans="1:9" s="28" customFormat="1" ht="25.5" customHeight="1" x14ac:dyDescent="0.25">
      <c r="B67" s="195" t="s">
        <v>2</v>
      </c>
      <c r="C67" s="195"/>
      <c r="D67" s="20"/>
      <c r="E67" s="195" t="s">
        <v>32</v>
      </c>
      <c r="F67" s="195"/>
      <c r="G67" s="20"/>
      <c r="H67" s="20"/>
      <c r="I67" s="20"/>
    </row>
    <row r="68" spans="1:9" s="28" customFormat="1" ht="38.1" customHeight="1" x14ac:dyDescent="0.25">
      <c r="B68" s="195"/>
      <c r="C68" s="195"/>
      <c r="D68" s="20"/>
      <c r="E68" s="20"/>
      <c r="F68" s="20"/>
      <c r="G68" s="20"/>
      <c r="H68" s="20"/>
      <c r="I68" s="20"/>
    </row>
    <row r="69" spans="1:9" x14ac:dyDescent="0.25">
      <c r="B69" s="30"/>
      <c r="C69" s="30"/>
      <c r="D69" s="30"/>
      <c r="E69" s="30"/>
      <c r="F69" s="30"/>
    </row>
    <row r="70" spans="1:9" x14ac:dyDescent="0.25">
      <c r="B70" s="30"/>
      <c r="C70" s="30"/>
      <c r="D70" s="30"/>
      <c r="E70" s="30"/>
      <c r="F70" s="30"/>
    </row>
  </sheetData>
  <sheetProtection formatCells="0" formatRows="0" insertRows="0" insertHyperlinks="0" deleteRows="0" sort="0" autoFilter="0" pivotTables="0"/>
  <mergeCells count="24">
    <mergeCell ref="A63:C63"/>
    <mergeCell ref="A64:F64"/>
    <mergeCell ref="A65:F65"/>
    <mergeCell ref="B67:C67"/>
    <mergeCell ref="B68:C68"/>
    <mergeCell ref="E67:F67"/>
    <mergeCell ref="A61:F61"/>
    <mergeCell ref="A6:B6"/>
    <mergeCell ref="C6:D6"/>
    <mergeCell ref="A7:B7"/>
    <mergeCell ref="C7:D7"/>
    <mergeCell ref="A8:B8"/>
    <mergeCell ref="C8:D8"/>
    <mergeCell ref="A9:B9"/>
    <mergeCell ref="C9:D9"/>
    <mergeCell ref="A38:C38"/>
    <mergeCell ref="A39:C39"/>
    <mergeCell ref="A60:F60"/>
    <mergeCell ref="A1:F1"/>
    <mergeCell ref="A2:F2"/>
    <mergeCell ref="A4:B4"/>
    <mergeCell ref="C4:F4"/>
    <mergeCell ref="A5:B5"/>
    <mergeCell ref="C5:D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42" zoomScaleNormal="100" zoomScaleSheetLayoutView="100" workbookViewId="0">
      <selection activeCell="E42" sqref="E4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7.5546875" style="11" customWidth="1"/>
    <col min="11" max="11" width="5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46</v>
      </c>
      <c r="D6" s="40" t="s">
        <v>8</v>
      </c>
      <c r="E6" s="6">
        <v>11096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200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200</v>
      </c>
      <c r="K12" s="42"/>
      <c r="L12" s="1" t="s">
        <v>200</v>
      </c>
    </row>
    <row r="13" spans="1:12" ht="17.100000000000001" customHeight="1" x14ac:dyDescent="0.25">
      <c r="A13" s="142">
        <v>1</v>
      </c>
      <c r="B13" s="73" t="s">
        <v>317</v>
      </c>
      <c r="C13" s="80">
        <v>8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1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2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0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2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2</v>
      </c>
      <c r="D18" s="81">
        <v>120</v>
      </c>
      <c r="E18" s="81"/>
      <c r="F18" s="78"/>
      <c r="G18" s="79">
        <v>20</v>
      </c>
      <c r="H18" s="79">
        <v>50</v>
      </c>
      <c r="J18" s="77">
        <v>2</v>
      </c>
      <c r="L18" s="77">
        <v>8</v>
      </c>
    </row>
    <row r="19" spans="1:12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C35" si="0">IF(J19=0, "&lt; 1", J19)</f>
        <v>1</v>
      </c>
      <c r="D19" s="60"/>
      <c r="E19" s="60"/>
      <c r="F19" s="25"/>
      <c r="G19" s="26">
        <f>$C$9</f>
        <v>20</v>
      </c>
      <c r="H19" s="26">
        <f>$E$9</f>
        <v>50</v>
      </c>
      <c r="J19" s="19">
        <v>1</v>
      </c>
      <c r="L19" s="19">
        <v>1</v>
      </c>
    </row>
    <row r="20" spans="1:12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1">IF(J20=0, "&lt; 1", J20)</f>
        <v>1</v>
      </c>
      <c r="D20" s="60"/>
      <c r="E20" s="60"/>
      <c r="F20" s="25"/>
      <c r="G20" s="26">
        <f>$C$9</f>
        <v>20</v>
      </c>
      <c r="H20" s="26">
        <f>$E$9</f>
        <v>50</v>
      </c>
      <c r="J20" s="19">
        <v>1</v>
      </c>
      <c r="L20" s="19">
        <v>2</v>
      </c>
    </row>
    <row r="21" spans="1:12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f t="shared" ref="C21:C22" si="2">IF(J21=0, "&lt; 1", J21)</f>
        <v>1</v>
      </c>
      <c r="D21" s="60"/>
      <c r="E21" s="60"/>
      <c r="F21" s="25"/>
      <c r="G21" s="26">
        <f t="shared" ref="G21:G32" si="3">$C$9</f>
        <v>20</v>
      </c>
      <c r="H21" s="26">
        <f t="shared" ref="H21:H32" si="4">$E$9</f>
        <v>50</v>
      </c>
      <c r="J21" s="19">
        <v>1</v>
      </c>
      <c r="L21" s="19">
        <v>0</v>
      </c>
    </row>
    <row r="22" spans="1:12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si="2"/>
        <v>6</v>
      </c>
      <c r="D22" s="60"/>
      <c r="E22" s="60"/>
      <c r="F22" s="25"/>
      <c r="G22" s="26">
        <f t="shared" si="3"/>
        <v>20</v>
      </c>
      <c r="H22" s="26">
        <f t="shared" si="4"/>
        <v>50</v>
      </c>
      <c r="J22" s="19">
        <v>6</v>
      </c>
      <c r="L22" s="19">
        <v>2</v>
      </c>
    </row>
    <row r="23" spans="1:12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60"/>
      <c r="E23" s="60"/>
      <c r="F23" s="25"/>
      <c r="G23" s="26">
        <f t="shared" si="3"/>
        <v>20</v>
      </c>
      <c r="H23" s="26">
        <f t="shared" si="4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v>0</v>
      </c>
      <c r="D24" s="60"/>
      <c r="E24" s="60"/>
      <c r="F24" s="25"/>
      <c r="G24" s="26">
        <f t="shared" si="3"/>
        <v>20</v>
      </c>
      <c r="H24" s="26">
        <f t="shared" si="4"/>
        <v>50</v>
      </c>
      <c r="J24" s="19">
        <v>0</v>
      </c>
      <c r="L24" s="19"/>
    </row>
    <row r="25" spans="1:12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60"/>
      <c r="E25" s="60"/>
      <c r="F25" s="25"/>
      <c r="G25" s="26">
        <f t="shared" si="3"/>
        <v>20</v>
      </c>
      <c r="H25" s="26">
        <f t="shared" si="4"/>
        <v>50</v>
      </c>
      <c r="J25" s="19">
        <v>0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1</v>
      </c>
      <c r="D26" s="60"/>
      <c r="E26" s="60"/>
      <c r="F26" s="25"/>
      <c r="G26" s="26">
        <f t="shared" si="3"/>
        <v>20</v>
      </c>
      <c r="H26" s="26">
        <f t="shared" si="4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1</v>
      </c>
      <c r="D27" s="60"/>
      <c r="E27" s="60"/>
      <c r="F27" s="25"/>
      <c r="G27" s="26">
        <f t="shared" si="3"/>
        <v>20</v>
      </c>
      <c r="H27" s="26">
        <f t="shared" si="4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60"/>
      <c r="E28" s="60"/>
      <c r="F28" s="25"/>
      <c r="G28" s="26">
        <f t="shared" si="3"/>
        <v>20</v>
      </c>
      <c r="H28" s="26">
        <f t="shared" si="4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3</v>
      </c>
      <c r="D29" s="60"/>
      <c r="E29" s="60"/>
      <c r="F29" s="25"/>
      <c r="G29" s="26">
        <f t="shared" si="3"/>
        <v>20</v>
      </c>
      <c r="H29" s="26">
        <f t="shared" si="4"/>
        <v>50</v>
      </c>
      <c r="J29" s="19"/>
      <c r="L29" s="19"/>
    </row>
    <row r="30" spans="1:12" ht="17.100000000000001" customHeight="1" x14ac:dyDescent="0.25">
      <c r="A30" s="76"/>
      <c r="B30" s="153">
        <v>43059</v>
      </c>
      <c r="C30" s="94">
        <v>1</v>
      </c>
      <c r="D30" s="60"/>
      <c r="E30" s="60"/>
      <c r="F30" s="25"/>
      <c r="G30" s="79">
        <f t="shared" si="3"/>
        <v>20</v>
      </c>
      <c r="H30" s="79">
        <f t="shared" si="4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0</v>
      </c>
      <c r="D31" s="81"/>
      <c r="E31" s="81"/>
      <c r="F31" s="78"/>
      <c r="G31" s="79">
        <f t="shared" si="3"/>
        <v>20</v>
      </c>
      <c r="H31" s="79">
        <f t="shared" si="4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3</v>
      </c>
      <c r="D32" s="60"/>
      <c r="E32" s="60"/>
      <c r="F32" s="25"/>
      <c r="G32" s="79">
        <f t="shared" si="3"/>
        <v>20</v>
      </c>
      <c r="H32" s="79">
        <f t="shared" si="4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si="0"/>
        <v>2</v>
      </c>
      <c r="D33" s="60"/>
      <c r="E33" s="60"/>
      <c r="F33" s="27"/>
      <c r="G33" s="26"/>
      <c r="H33" s="26"/>
      <c r="J33" s="12">
        <f>ROUNDUP(AVERAGE(J13:J32), 0)</f>
        <v>2</v>
      </c>
      <c r="K33" s="19"/>
      <c r="L33" s="12">
        <f>ROUNDUP(AVERAGE(L13:L32), 0)</f>
        <v>3</v>
      </c>
    </row>
    <row r="34" spans="1:32" ht="17.100000000000001" customHeight="1" x14ac:dyDescent="0.25">
      <c r="A34" s="12" t="s">
        <v>12</v>
      </c>
      <c r="B34" s="34"/>
      <c r="C34" s="32" t="str">
        <f t="shared" si="0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0</v>
      </c>
    </row>
    <row r="35" spans="1:32" ht="17.100000000000001" customHeight="1" x14ac:dyDescent="0.25">
      <c r="A35" s="12" t="s">
        <v>13</v>
      </c>
      <c r="B35" s="34"/>
      <c r="C35" s="32">
        <f t="shared" si="0"/>
        <v>6</v>
      </c>
      <c r="D35" s="60"/>
      <c r="E35" s="60"/>
      <c r="F35" s="25"/>
      <c r="G35" s="26"/>
      <c r="H35" s="26"/>
      <c r="J35" s="12">
        <f>MAX(J13:J32)</f>
        <v>6</v>
      </c>
      <c r="K35" s="19"/>
      <c r="L35" s="12">
        <f>MAX(L13:L32)</f>
        <v>8</v>
      </c>
    </row>
    <row r="36" spans="1:32" ht="17.100000000000001" customHeight="1" x14ac:dyDescent="0.25">
      <c r="A36" s="12" t="s">
        <v>14</v>
      </c>
      <c r="B36" s="34"/>
      <c r="C36" s="35">
        <f t="shared" ref="C36:C37" si="5">J36</f>
        <v>1.9955307206712847</v>
      </c>
      <c r="D36" s="61"/>
      <c r="E36" s="61"/>
      <c r="F36" s="25"/>
      <c r="G36" s="26"/>
      <c r="H36" s="26"/>
      <c r="J36" s="13">
        <f>STDEV(J13:J32)</f>
        <v>1.9955307206712847</v>
      </c>
      <c r="K36" s="19"/>
      <c r="L36" s="13">
        <f>STDEV(L13:L32)</f>
        <v>3.1304951684997055</v>
      </c>
    </row>
    <row r="37" spans="1:32" ht="17.100000000000001" customHeight="1" x14ac:dyDescent="0.25">
      <c r="A37" s="12" t="s">
        <v>15</v>
      </c>
      <c r="B37" s="34"/>
      <c r="C37" s="35">
        <f t="shared" si="5"/>
        <v>99.776536033564227</v>
      </c>
      <c r="D37" s="61"/>
      <c r="E37" s="61"/>
      <c r="F37" s="25"/>
      <c r="G37" s="26"/>
      <c r="H37" s="26"/>
      <c r="J37" s="13">
        <f>IF(J33=0, "NA", J36*100/J33)</f>
        <v>99.776536033564227</v>
      </c>
      <c r="K37" s="19"/>
      <c r="L37" s="13">
        <f>IF(L33=0, "NA", L36*100/L33)</f>
        <v>104.34983894999017</v>
      </c>
    </row>
    <row r="38" spans="1:32" ht="17.100000000000001" customHeight="1" x14ac:dyDescent="0.25">
      <c r="A38" s="196" t="s">
        <v>229</v>
      </c>
      <c r="B38" s="196"/>
      <c r="C38" s="196"/>
      <c r="D38" s="30"/>
      <c r="E38" s="30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D39" s="30"/>
      <c r="E39" s="30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3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 t="str">
        <f t="shared" ref="C41:C42" si="6">IF(L34=0, "&lt; 1",L34)</f>
        <v>&lt; 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6"/>
        <v>8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3.1304951684997055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104.34983894999017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278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279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97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133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42" zoomScaleNormal="100" zoomScaleSheetLayoutView="100" workbookViewId="0">
      <selection activeCell="D14" sqref="D14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7.6640625" style="11" customWidth="1"/>
    <col min="11" max="11" width="5.44140625" style="11" customWidth="1"/>
    <col min="12" max="12" width="7.10937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47</v>
      </c>
      <c r="D6" s="40" t="s">
        <v>8</v>
      </c>
      <c r="E6" s="6">
        <v>11095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201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201</v>
      </c>
      <c r="K12" s="42"/>
      <c r="L12" s="1" t="s">
        <v>201</v>
      </c>
    </row>
    <row r="13" spans="1:12" ht="17.100000000000001" customHeight="1" x14ac:dyDescent="0.25">
      <c r="A13" s="142">
        <v>1</v>
      </c>
      <c r="B13" s="73" t="s">
        <v>317</v>
      </c>
      <c r="C13" s="80">
        <v>4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1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4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2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5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1</v>
      </c>
      <c r="D18" s="81">
        <v>120</v>
      </c>
      <c r="E18" s="81"/>
      <c r="F18" s="78"/>
      <c r="G18" s="79">
        <v>20</v>
      </c>
      <c r="H18" s="79">
        <v>50</v>
      </c>
      <c r="J18" s="77">
        <v>1</v>
      </c>
      <c r="L18" s="77">
        <v>4</v>
      </c>
    </row>
    <row r="19" spans="1:12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C35" si="0">IF(J19=0, "&lt; 1", J19)</f>
        <v>1</v>
      </c>
      <c r="D19" s="60"/>
      <c r="E19" s="60"/>
      <c r="F19" s="25"/>
      <c r="G19" s="26">
        <f>$C$9</f>
        <v>20</v>
      </c>
      <c r="H19" s="26">
        <f>$E$9</f>
        <v>50</v>
      </c>
      <c r="J19" s="19">
        <v>1</v>
      </c>
      <c r="L19" s="19">
        <v>1</v>
      </c>
    </row>
    <row r="20" spans="1:12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1">IF(J20=0, "&lt; 1", J20)</f>
        <v>3</v>
      </c>
      <c r="D20" s="60"/>
      <c r="E20" s="60"/>
      <c r="F20" s="25"/>
      <c r="G20" s="26">
        <f>$C$9</f>
        <v>20</v>
      </c>
      <c r="H20" s="26">
        <f>$E$9</f>
        <v>50</v>
      </c>
      <c r="J20" s="19">
        <v>3</v>
      </c>
      <c r="L20" s="19">
        <v>4</v>
      </c>
    </row>
    <row r="21" spans="1:12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f t="shared" ref="C21:C22" si="2">IF(J21=0, "&lt; 1", J21)</f>
        <v>3</v>
      </c>
      <c r="D21" s="60"/>
      <c r="E21" s="60"/>
      <c r="F21" s="25"/>
      <c r="G21" s="26">
        <f t="shared" ref="G21:G32" si="3">$C$9</f>
        <v>20</v>
      </c>
      <c r="H21" s="26">
        <f t="shared" ref="H21:H32" si="4">$E$9</f>
        <v>50</v>
      </c>
      <c r="J21" s="19">
        <v>3</v>
      </c>
      <c r="L21" s="19">
        <v>2</v>
      </c>
    </row>
    <row r="22" spans="1:12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si="2"/>
        <v>10</v>
      </c>
      <c r="D22" s="60"/>
      <c r="E22" s="60"/>
      <c r="F22" s="25"/>
      <c r="G22" s="26">
        <f t="shared" si="3"/>
        <v>20</v>
      </c>
      <c r="H22" s="26">
        <f t="shared" si="4"/>
        <v>50</v>
      </c>
      <c r="J22" s="19">
        <v>10</v>
      </c>
      <c r="L22" s="19">
        <v>5</v>
      </c>
    </row>
    <row r="23" spans="1:12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60"/>
      <c r="E23" s="60"/>
      <c r="F23" s="25"/>
      <c r="G23" s="26">
        <f t="shared" si="3"/>
        <v>20</v>
      </c>
      <c r="H23" s="26">
        <f t="shared" si="4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v>0</v>
      </c>
      <c r="D24" s="60"/>
      <c r="E24" s="60"/>
      <c r="F24" s="25"/>
      <c r="G24" s="26">
        <f t="shared" si="3"/>
        <v>20</v>
      </c>
      <c r="H24" s="26">
        <f t="shared" si="4"/>
        <v>50</v>
      </c>
      <c r="J24" s="19">
        <v>0</v>
      </c>
      <c r="L24" s="19"/>
    </row>
    <row r="25" spans="1:12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60"/>
      <c r="E25" s="60"/>
      <c r="F25" s="25"/>
      <c r="G25" s="26">
        <f t="shared" si="3"/>
        <v>20</v>
      </c>
      <c r="H25" s="26">
        <f t="shared" si="4"/>
        <v>50</v>
      </c>
      <c r="J25" s="19">
        <v>0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1</v>
      </c>
      <c r="D26" s="60"/>
      <c r="E26" s="60"/>
      <c r="F26" s="25"/>
      <c r="G26" s="26">
        <f t="shared" si="3"/>
        <v>20</v>
      </c>
      <c r="H26" s="26">
        <f t="shared" si="4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4</v>
      </c>
      <c r="D27" s="60"/>
      <c r="E27" s="60"/>
      <c r="F27" s="25"/>
      <c r="G27" s="26">
        <f t="shared" si="3"/>
        <v>20</v>
      </c>
      <c r="H27" s="26">
        <f t="shared" si="4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60"/>
      <c r="E28" s="60"/>
      <c r="F28" s="25"/>
      <c r="G28" s="26">
        <f t="shared" si="3"/>
        <v>20</v>
      </c>
      <c r="H28" s="26">
        <f t="shared" si="4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6</v>
      </c>
      <c r="D29" s="60"/>
      <c r="E29" s="60"/>
      <c r="F29" s="25"/>
      <c r="G29" s="26">
        <f t="shared" si="3"/>
        <v>20</v>
      </c>
      <c r="H29" s="26">
        <f t="shared" si="4"/>
        <v>50</v>
      </c>
      <c r="J29" s="19"/>
      <c r="L29" s="19"/>
    </row>
    <row r="30" spans="1:12" ht="17.100000000000001" customHeight="1" x14ac:dyDescent="0.25">
      <c r="A30" s="76">
        <v>13</v>
      </c>
      <c r="B30" s="153">
        <v>43059</v>
      </c>
      <c r="C30" s="95">
        <v>2</v>
      </c>
      <c r="D30" s="60"/>
      <c r="E30" s="60"/>
      <c r="F30" s="25"/>
      <c r="G30" s="79">
        <f t="shared" si="3"/>
        <v>20</v>
      </c>
      <c r="H30" s="79">
        <f t="shared" si="4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1</v>
      </c>
      <c r="D31" s="81"/>
      <c r="E31" s="81"/>
      <c r="F31" s="78"/>
      <c r="G31" s="79">
        <f t="shared" si="3"/>
        <v>20</v>
      </c>
      <c r="H31" s="79">
        <f t="shared" si="4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2</v>
      </c>
      <c r="D32" s="60"/>
      <c r="E32" s="60"/>
      <c r="F32" s="25"/>
      <c r="G32" s="79">
        <f t="shared" si="3"/>
        <v>20</v>
      </c>
      <c r="H32" s="79">
        <f t="shared" si="4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si="0"/>
        <v>3</v>
      </c>
      <c r="D33" s="60"/>
      <c r="E33" s="60"/>
      <c r="F33" s="27"/>
      <c r="G33" s="26"/>
      <c r="H33" s="26"/>
      <c r="J33" s="12">
        <f>ROUNDUP(AVERAGE(J13:J32), 0)</f>
        <v>3</v>
      </c>
      <c r="K33" s="19"/>
      <c r="L33" s="12">
        <f>ROUNDUP(AVERAGE(L13:L32), 0)</f>
        <v>4</v>
      </c>
    </row>
    <row r="34" spans="1:32" ht="17.100000000000001" customHeight="1" x14ac:dyDescent="0.25">
      <c r="A34" s="12" t="s">
        <v>12</v>
      </c>
      <c r="B34" s="34"/>
      <c r="C34" s="32" t="str">
        <f t="shared" si="0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1</v>
      </c>
    </row>
    <row r="35" spans="1:32" ht="17.100000000000001" customHeight="1" x14ac:dyDescent="0.25">
      <c r="A35" s="12" t="s">
        <v>13</v>
      </c>
      <c r="B35" s="34"/>
      <c r="C35" s="32">
        <f t="shared" si="0"/>
        <v>10</v>
      </c>
      <c r="D35" s="60"/>
      <c r="E35" s="60"/>
      <c r="F35" s="25"/>
      <c r="G35" s="26"/>
      <c r="H35" s="26"/>
      <c r="J35" s="12">
        <f>MAX(J13:J32)</f>
        <v>10</v>
      </c>
      <c r="K35" s="19"/>
      <c r="L35" s="12">
        <f>MAX(L13:L32)</f>
        <v>5</v>
      </c>
    </row>
    <row r="36" spans="1:32" ht="17.100000000000001" customHeight="1" x14ac:dyDescent="0.25">
      <c r="A36" s="12" t="s">
        <v>14</v>
      </c>
      <c r="B36" s="34"/>
      <c r="C36" s="35">
        <f t="shared" ref="C36:C37" si="5">J36</f>
        <v>3.370036032024414</v>
      </c>
      <c r="D36" s="61"/>
      <c r="E36" s="61"/>
      <c r="F36" s="25"/>
      <c r="G36" s="26"/>
      <c r="H36" s="26"/>
      <c r="J36" s="13">
        <f>STDEV(J13:J32)</f>
        <v>3.370036032024414</v>
      </c>
      <c r="K36" s="19"/>
      <c r="L36" s="13">
        <f>STDEV(L13:L32)</f>
        <v>1.6431676725154982</v>
      </c>
    </row>
    <row r="37" spans="1:32" ht="17.100000000000001" customHeight="1" x14ac:dyDescent="0.25">
      <c r="A37" s="12" t="s">
        <v>15</v>
      </c>
      <c r="B37" s="34"/>
      <c r="C37" s="35">
        <f t="shared" si="5"/>
        <v>112.33453440081381</v>
      </c>
      <c r="D37" s="61"/>
      <c r="E37" s="61"/>
      <c r="F37" s="25"/>
      <c r="G37" s="26"/>
      <c r="H37" s="26"/>
      <c r="J37" s="13">
        <f>IF(J33=0, "NA", J36*100/J33)</f>
        <v>112.33453440081381</v>
      </c>
      <c r="K37" s="19"/>
      <c r="L37" s="13">
        <f>IF(L33=0, "NA", L36*100/L33)</f>
        <v>41.079191812887458</v>
      </c>
    </row>
    <row r="38" spans="1:32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4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>
        <f t="shared" ref="C41:C42" si="6">IF(L34=0, "&lt; 1",L34)</f>
        <v>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6"/>
        <v>5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1.6431676725154982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41.079191812887458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280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281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98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134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38" zoomScaleNormal="100" zoomScaleSheetLayoutView="100" workbookViewId="0">
      <selection activeCell="D35" sqref="D35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5" style="11" customWidth="1"/>
    <col min="10" max="10" width="10.44140625" style="11" customWidth="1"/>
    <col min="11" max="11" width="4.44140625" style="11" customWidth="1"/>
    <col min="12" max="12" width="10.332031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34</v>
      </c>
      <c r="D6" s="40" t="s">
        <v>8</v>
      </c>
      <c r="E6" s="6">
        <v>21148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160</v>
      </c>
      <c r="D11" s="11" t="s">
        <v>318</v>
      </c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160</v>
      </c>
      <c r="K12" s="42"/>
      <c r="L12" s="1" t="s">
        <v>160</v>
      </c>
    </row>
    <row r="13" spans="1:12" ht="17.100000000000001" customHeight="1" thickBot="1" x14ac:dyDescent="0.3">
      <c r="A13" s="76">
        <v>1</v>
      </c>
      <c r="B13" s="73">
        <v>43104</v>
      </c>
      <c r="C13" s="161">
        <v>2</v>
      </c>
      <c r="D13" s="11">
        <v>100</v>
      </c>
      <c r="F13" s="25"/>
      <c r="G13" s="79">
        <f t="shared" ref="G13:G20" si="0">$C$9</f>
        <v>20</v>
      </c>
      <c r="H13" s="79">
        <f t="shared" ref="H13:H20" si="1">$E$9</f>
        <v>50</v>
      </c>
      <c r="J13" s="19"/>
      <c r="L13" s="19"/>
    </row>
    <row r="14" spans="1:12" ht="17.100000000000001" customHeight="1" thickBot="1" x14ac:dyDescent="0.3">
      <c r="A14" s="76">
        <v>2</v>
      </c>
      <c r="B14" s="73">
        <v>43133</v>
      </c>
      <c r="C14" s="161">
        <v>0</v>
      </c>
      <c r="D14" s="11">
        <v>100</v>
      </c>
      <c r="F14" s="78"/>
      <c r="G14" s="79">
        <f t="shared" si="0"/>
        <v>20</v>
      </c>
      <c r="H14" s="79">
        <f t="shared" si="1"/>
        <v>50</v>
      </c>
      <c r="J14" s="77"/>
      <c r="L14" s="77"/>
    </row>
    <row r="15" spans="1:12" ht="17.100000000000001" customHeight="1" thickBot="1" x14ac:dyDescent="0.3">
      <c r="A15" s="76">
        <v>3</v>
      </c>
      <c r="B15" s="73">
        <v>43174</v>
      </c>
      <c r="C15" s="161">
        <v>0</v>
      </c>
      <c r="D15" s="11">
        <v>100</v>
      </c>
      <c r="F15" s="78"/>
      <c r="G15" s="79">
        <f t="shared" si="0"/>
        <v>20</v>
      </c>
      <c r="H15" s="79">
        <f t="shared" si="1"/>
        <v>50</v>
      </c>
      <c r="J15" s="77"/>
      <c r="L15" s="77"/>
    </row>
    <row r="16" spans="1:12" ht="17.100000000000001" customHeight="1" thickBot="1" x14ac:dyDescent="0.3">
      <c r="A16" s="76">
        <v>4</v>
      </c>
      <c r="B16" s="73">
        <v>43201</v>
      </c>
      <c r="C16" s="161">
        <v>0</v>
      </c>
      <c r="D16" s="11">
        <v>100</v>
      </c>
      <c r="F16" s="78"/>
      <c r="G16" s="79">
        <f t="shared" si="0"/>
        <v>20</v>
      </c>
      <c r="H16" s="79">
        <f t="shared" si="1"/>
        <v>50</v>
      </c>
      <c r="J16" s="77"/>
      <c r="L16" s="77"/>
    </row>
    <row r="17" spans="1:12" ht="17.100000000000001" customHeight="1" thickBot="1" x14ac:dyDescent="0.3">
      <c r="A17" s="76">
        <v>5</v>
      </c>
      <c r="B17" s="73">
        <v>43231</v>
      </c>
      <c r="C17" s="161">
        <v>0</v>
      </c>
      <c r="D17" s="11">
        <v>100</v>
      </c>
      <c r="F17" s="78"/>
      <c r="G17" s="79">
        <f t="shared" si="0"/>
        <v>20</v>
      </c>
      <c r="H17" s="79">
        <f t="shared" si="1"/>
        <v>50</v>
      </c>
      <c r="J17" s="77"/>
      <c r="L17" s="77"/>
    </row>
    <row r="18" spans="1:12" ht="17.100000000000001" customHeight="1" thickBot="1" x14ac:dyDescent="0.3">
      <c r="A18" s="76">
        <v>6</v>
      </c>
      <c r="B18" s="73">
        <v>43259</v>
      </c>
      <c r="C18" s="161">
        <v>0</v>
      </c>
      <c r="D18" s="11">
        <v>100</v>
      </c>
      <c r="F18" s="78"/>
      <c r="G18" s="79">
        <f t="shared" si="0"/>
        <v>20</v>
      </c>
      <c r="H18" s="79">
        <f t="shared" si="1"/>
        <v>50</v>
      </c>
      <c r="J18" s="77"/>
      <c r="L18" s="77"/>
    </row>
    <row r="19" spans="1:12" ht="17.100000000000001" customHeight="1" thickBot="1" x14ac:dyDescent="0.3">
      <c r="A19" s="76">
        <v>7</v>
      </c>
      <c r="B19" s="73">
        <v>43288</v>
      </c>
      <c r="C19" s="161">
        <v>0</v>
      </c>
      <c r="D19" s="11">
        <v>100</v>
      </c>
      <c r="F19" s="78"/>
      <c r="G19" s="79">
        <f t="shared" si="0"/>
        <v>20</v>
      </c>
      <c r="H19" s="79">
        <f t="shared" si="1"/>
        <v>50</v>
      </c>
      <c r="J19" s="77"/>
      <c r="L19" s="77"/>
    </row>
    <row r="20" spans="1:12" ht="17.100000000000001" customHeight="1" thickBot="1" x14ac:dyDescent="0.3">
      <c r="A20" s="76">
        <v>8</v>
      </c>
      <c r="B20" s="73">
        <v>43315</v>
      </c>
      <c r="C20" s="161">
        <v>0</v>
      </c>
      <c r="D20" s="11">
        <v>100</v>
      </c>
      <c r="F20" s="78"/>
      <c r="G20" s="79">
        <f t="shared" si="0"/>
        <v>20</v>
      </c>
      <c r="H20" s="79">
        <f t="shared" si="1"/>
        <v>50</v>
      </c>
      <c r="J20" s="77"/>
      <c r="L20" s="77"/>
    </row>
    <row r="21" spans="1:12" ht="17.100000000000001" customHeight="1" thickBot="1" x14ac:dyDescent="0.3">
      <c r="A21" s="142">
        <v>1</v>
      </c>
      <c r="B21" s="73">
        <v>43355</v>
      </c>
      <c r="C21" s="161">
        <v>0</v>
      </c>
      <c r="F21" s="78"/>
      <c r="G21" s="79">
        <f t="shared" ref="G21:G25" si="2">$C$9</f>
        <v>20</v>
      </c>
      <c r="H21" s="79">
        <f t="shared" ref="H21:H25" si="3">$E$9</f>
        <v>50</v>
      </c>
      <c r="J21" s="77"/>
      <c r="L21" s="77"/>
    </row>
    <row r="22" spans="1:12" ht="17.100000000000001" customHeight="1" thickBot="1" x14ac:dyDescent="0.3">
      <c r="A22" s="76">
        <v>2</v>
      </c>
      <c r="B22" s="73">
        <v>43383</v>
      </c>
      <c r="C22" s="161">
        <v>1</v>
      </c>
      <c r="F22" s="78"/>
      <c r="G22" s="79">
        <f t="shared" si="2"/>
        <v>20</v>
      </c>
      <c r="H22" s="79">
        <f t="shared" si="3"/>
        <v>50</v>
      </c>
      <c r="J22" s="77"/>
      <c r="L22" s="77"/>
    </row>
    <row r="23" spans="1:12" ht="17.100000000000001" customHeight="1" thickBot="1" x14ac:dyDescent="0.3">
      <c r="A23" s="76">
        <v>3</v>
      </c>
      <c r="B23" s="73">
        <v>43412</v>
      </c>
      <c r="C23" s="161">
        <v>0</v>
      </c>
      <c r="F23" s="78"/>
      <c r="G23" s="79">
        <f t="shared" si="2"/>
        <v>20</v>
      </c>
      <c r="H23" s="79">
        <f t="shared" si="3"/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0">
        <v>43438</v>
      </c>
      <c r="C24" s="182">
        <v>0</v>
      </c>
      <c r="E24" s="176">
        <v>120</v>
      </c>
      <c r="F24" s="177"/>
      <c r="G24" s="178">
        <f t="shared" si="2"/>
        <v>20</v>
      </c>
      <c r="H24" s="178">
        <f t="shared" si="3"/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43467</v>
      </c>
      <c r="C25" s="186">
        <v>0</v>
      </c>
      <c r="F25" s="78"/>
      <c r="G25" s="79">
        <f t="shared" si="2"/>
        <v>20</v>
      </c>
      <c r="H25" s="79">
        <f t="shared" si="3"/>
        <v>50</v>
      </c>
      <c r="J25" s="77"/>
      <c r="L25" s="77"/>
    </row>
    <row r="26" spans="1:12" ht="17.100000000000001" customHeight="1" x14ac:dyDescent="0.25">
      <c r="A26" s="142">
        <f>'LAF 1 (21147)'!A26</f>
        <v>1</v>
      </c>
      <c r="B26" s="184">
        <v>43509</v>
      </c>
      <c r="C26" s="186">
        <v>0</v>
      </c>
      <c r="F26" s="78"/>
      <c r="G26" s="79">
        <f>$C$9</f>
        <v>20</v>
      </c>
      <c r="H26" s="79">
        <f>$E$9</f>
        <v>50</v>
      </c>
      <c r="J26" s="77">
        <v>0</v>
      </c>
      <c r="L26" s="77">
        <v>1</v>
      </c>
    </row>
    <row r="27" spans="1:12" ht="17.100000000000001" customHeight="1" x14ac:dyDescent="0.25">
      <c r="A27" s="76">
        <f>'LAF 1 (21147)'!A27</f>
        <v>2</v>
      </c>
      <c r="B27" s="184">
        <v>43537</v>
      </c>
      <c r="C27" s="186">
        <v>0</v>
      </c>
      <c r="F27" s="78"/>
      <c r="G27" s="79">
        <f>$C$9</f>
        <v>20</v>
      </c>
      <c r="H27" s="79">
        <f>$E$9</f>
        <v>50</v>
      </c>
      <c r="J27" s="77">
        <v>0</v>
      </c>
      <c r="L27" s="77">
        <v>1</v>
      </c>
    </row>
    <row r="28" spans="1:12" ht="17.100000000000001" customHeight="1" x14ac:dyDescent="0.25">
      <c r="A28" s="12">
        <f>'LAF 1 (21147)'!A28</f>
        <v>3</v>
      </c>
      <c r="B28" s="184">
        <v>43565</v>
      </c>
      <c r="C28" s="186">
        <v>0</v>
      </c>
      <c r="F28" s="25"/>
      <c r="G28" s="26">
        <f>$C$9</f>
        <v>20</v>
      </c>
      <c r="H28" s="26">
        <f>$E$9</f>
        <v>50</v>
      </c>
      <c r="J28" s="19">
        <v>1</v>
      </c>
      <c r="L28" s="19">
        <v>4</v>
      </c>
    </row>
    <row r="29" spans="1:12" ht="17.100000000000001" customHeight="1" x14ac:dyDescent="0.25">
      <c r="A29" s="12">
        <f>'LAF 1 (21147)'!A29</f>
        <v>4</v>
      </c>
      <c r="B29" s="184">
        <v>43594</v>
      </c>
      <c r="C29" s="186">
        <v>0</v>
      </c>
      <c r="F29" s="25"/>
      <c r="G29" s="26">
        <f t="shared" ref="G29:G36" si="4">$C$9</f>
        <v>20</v>
      </c>
      <c r="H29" s="26">
        <f t="shared" ref="H29:H36" si="5">$E$9</f>
        <v>50</v>
      </c>
      <c r="J29" s="19">
        <v>0</v>
      </c>
      <c r="L29" s="19">
        <v>0</v>
      </c>
    </row>
    <row r="30" spans="1:12" ht="17.100000000000001" customHeight="1" x14ac:dyDescent="0.25">
      <c r="A30" s="12">
        <f>'LAF 1 (21147)'!A30</f>
        <v>5</v>
      </c>
      <c r="B30" s="184">
        <v>43622</v>
      </c>
      <c r="C30" s="186">
        <v>0</v>
      </c>
      <c r="F30" s="25"/>
      <c r="G30" s="26">
        <f t="shared" si="4"/>
        <v>20</v>
      </c>
      <c r="H30" s="26">
        <f t="shared" si="5"/>
        <v>50</v>
      </c>
      <c r="J30" s="19">
        <v>1</v>
      </c>
      <c r="L30" s="19">
        <v>1</v>
      </c>
    </row>
    <row r="31" spans="1:12" ht="17.100000000000001" customHeight="1" x14ac:dyDescent="0.25">
      <c r="A31" s="12" t="e">
        <f>'LAF 1 (21147)'!#REF!</f>
        <v>#REF!</v>
      </c>
      <c r="B31" s="184">
        <v>43650</v>
      </c>
      <c r="C31" s="186">
        <v>1</v>
      </c>
      <c r="F31" s="25"/>
      <c r="G31" s="26">
        <f t="shared" si="4"/>
        <v>20</v>
      </c>
      <c r="H31" s="26">
        <f t="shared" si="5"/>
        <v>50</v>
      </c>
      <c r="J31" s="19">
        <v>0</v>
      </c>
      <c r="L31" s="19"/>
    </row>
    <row r="32" spans="1:12" ht="17.100000000000001" customHeight="1" x14ac:dyDescent="0.25">
      <c r="A32" s="12">
        <f>'LAF 1 (21147)'!A31</f>
        <v>7</v>
      </c>
      <c r="B32" s="184">
        <v>43678</v>
      </c>
      <c r="C32" s="186">
        <v>0</v>
      </c>
      <c r="F32" s="25"/>
      <c r="G32" s="26">
        <f t="shared" si="4"/>
        <v>20</v>
      </c>
      <c r="H32" s="26">
        <f t="shared" si="5"/>
        <v>50</v>
      </c>
      <c r="J32" s="19">
        <v>0</v>
      </c>
      <c r="L32" s="19"/>
    </row>
    <row r="33" spans="1:12" ht="17.100000000000001" customHeight="1" x14ac:dyDescent="0.25">
      <c r="A33" s="76"/>
      <c r="B33" s="187">
        <v>43720</v>
      </c>
      <c r="C33" s="188">
        <v>0</v>
      </c>
      <c r="F33" s="78"/>
      <c r="G33" s="79">
        <f t="shared" si="4"/>
        <v>20</v>
      </c>
      <c r="H33" s="79">
        <f t="shared" si="5"/>
        <v>50</v>
      </c>
      <c r="J33" s="77">
        <v>0</v>
      </c>
      <c r="L33" s="77"/>
    </row>
    <row r="34" spans="1:12" ht="17.100000000000001" customHeight="1" x14ac:dyDescent="0.25">
      <c r="A34" s="76"/>
      <c r="B34" s="187">
        <v>43748</v>
      </c>
      <c r="C34" s="188">
        <v>1</v>
      </c>
      <c r="F34" s="78"/>
      <c r="G34" s="79">
        <f t="shared" si="4"/>
        <v>20</v>
      </c>
      <c r="H34" s="79">
        <f t="shared" si="5"/>
        <v>50</v>
      </c>
      <c r="J34" s="77">
        <v>0</v>
      </c>
      <c r="L34" s="77"/>
    </row>
    <row r="35" spans="1:12" ht="17.100000000000001" customHeight="1" x14ac:dyDescent="0.25">
      <c r="A35" s="76"/>
      <c r="B35" s="187">
        <v>43776</v>
      </c>
      <c r="C35" s="188">
        <v>0</v>
      </c>
      <c r="F35" s="78"/>
      <c r="G35" s="79">
        <f t="shared" si="4"/>
        <v>20</v>
      </c>
      <c r="H35" s="79">
        <f t="shared" si="5"/>
        <v>50</v>
      </c>
      <c r="J35" s="77">
        <v>0</v>
      </c>
      <c r="L35" s="77"/>
    </row>
    <row r="36" spans="1:12" ht="17.100000000000001" customHeight="1" x14ac:dyDescent="0.25">
      <c r="A36" s="76"/>
      <c r="B36" s="187">
        <v>43803</v>
      </c>
      <c r="C36" s="188">
        <v>0</v>
      </c>
      <c r="F36" s="78"/>
      <c r="G36" s="79">
        <f t="shared" si="4"/>
        <v>20</v>
      </c>
      <c r="H36" s="79">
        <f t="shared" si="5"/>
        <v>50</v>
      </c>
      <c r="J36" s="77">
        <v>0</v>
      </c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6">IF(J37=0, "&lt; 1", J37)</f>
        <v>1</v>
      </c>
      <c r="F37" s="27"/>
      <c r="G37" s="26"/>
      <c r="H37" s="26"/>
      <c r="J37" s="12">
        <f>ROUNDUP(AVERAGE(J13:J36), 0)</f>
        <v>1</v>
      </c>
      <c r="K37" s="19"/>
      <c r="L37" s="12">
        <f>ROUNDUP(AVERAGE(L13:L36), 0)</f>
        <v>2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0</v>
      </c>
    </row>
    <row r="39" spans="1:12" ht="17.100000000000001" customHeight="1" x14ac:dyDescent="0.25">
      <c r="A39" s="12" t="s">
        <v>13</v>
      </c>
      <c r="B39" s="34"/>
      <c r="C39" s="80">
        <f>MAX(C25:C36)</f>
        <v>1</v>
      </c>
      <c r="F39" s="25"/>
      <c r="G39" s="26"/>
      <c r="H39" s="26"/>
      <c r="J39" s="12">
        <f>MAX(J13:J36)</f>
        <v>1</v>
      </c>
      <c r="K39" s="19"/>
      <c r="L39" s="12">
        <f>MAX(L13:L36)</f>
        <v>4</v>
      </c>
    </row>
    <row r="40" spans="1:12" ht="17.100000000000001" customHeight="1" x14ac:dyDescent="0.25">
      <c r="A40" s="12" t="s">
        <v>14</v>
      </c>
      <c r="B40" s="34"/>
      <c r="C40" s="35">
        <f>J40</f>
        <v>0.40451991747794525</v>
      </c>
      <c r="F40" s="25"/>
      <c r="G40" s="26"/>
      <c r="H40" s="26"/>
      <c r="J40" s="13">
        <f>STDEV(J13:J36)</f>
        <v>0.40451991747794525</v>
      </c>
      <c r="K40" s="19"/>
      <c r="L40" s="13">
        <f>STDEV(L13:L36)</f>
        <v>1.51657508881031</v>
      </c>
    </row>
    <row r="41" spans="1:12" ht="17.100000000000001" customHeight="1" x14ac:dyDescent="0.25">
      <c r="A41" s="12" t="s">
        <v>15</v>
      </c>
      <c r="B41" s="34"/>
      <c r="C41" s="35">
        <f>J41</f>
        <v>40.451991747794523</v>
      </c>
      <c r="F41" s="25"/>
      <c r="G41" s="26"/>
      <c r="H41" s="26"/>
      <c r="J41" s="13">
        <f>IF(J37=0, "NA", J40*100/J37)</f>
        <v>40.451991747794523</v>
      </c>
      <c r="K41" s="19"/>
      <c r="L41" s="13">
        <f>IF(L37=0, "NA", L40*100/L37)</f>
        <v>75.828754440515496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2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2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1.51657508881031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75.828754440515496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240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241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85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383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307" priority="93">
      <formula>C25&lt;=$H$5</formula>
    </cfRule>
    <cfRule type="expression" dxfId="306" priority="94">
      <formula>AND(C25&gt;$H$5,C25&lt;=$H$6)</formula>
    </cfRule>
    <cfRule type="expression" dxfId="305" priority="95">
      <formula>AND(C25&gt;$H$6,C25&lt;=$H$4)</formula>
    </cfRule>
    <cfRule type="expression" dxfId="304" priority="96">
      <formula>C25&gt;$H$4</formula>
    </cfRule>
  </conditionalFormatting>
  <conditionalFormatting sqref="C26:C27">
    <cfRule type="expression" dxfId="303" priority="81">
      <formula>C26&lt;=$H$5</formula>
    </cfRule>
    <cfRule type="expression" dxfId="302" priority="82">
      <formula>AND(C26&gt;$H$5,C26&lt;=$H$6)</formula>
    </cfRule>
    <cfRule type="expression" dxfId="301" priority="83">
      <formula>AND(C26&gt;$H$6,C26&lt;=$H$4)</formula>
    </cfRule>
    <cfRule type="expression" dxfId="300" priority="84">
      <formula>C26&gt;$H$4</formula>
    </cfRule>
  </conditionalFormatting>
  <conditionalFormatting sqref="C28">
    <cfRule type="expression" dxfId="299" priority="69">
      <formula>C28&lt;=$H$5</formula>
    </cfRule>
    <cfRule type="expression" dxfId="298" priority="70">
      <formula>AND(C28&gt;$H$5,C28&lt;=$H$6)</formula>
    </cfRule>
    <cfRule type="expression" dxfId="297" priority="71">
      <formula>AND(C28&gt;$H$6,C28&lt;=$H$4)</formula>
    </cfRule>
    <cfRule type="expression" dxfId="296" priority="72">
      <formula>C28&gt;$H$4</formula>
    </cfRule>
  </conditionalFormatting>
  <conditionalFormatting sqref="C29">
    <cfRule type="expression" dxfId="295" priority="57">
      <formula>C29&lt;=$H$5</formula>
    </cfRule>
    <cfRule type="expression" dxfId="294" priority="58">
      <formula>AND(C29&gt;$H$5,C29&lt;=$H$6)</formula>
    </cfRule>
    <cfRule type="expression" dxfId="293" priority="59">
      <formula>AND(C29&gt;$H$6,C29&lt;=$H$4)</formula>
    </cfRule>
    <cfRule type="expression" dxfId="292" priority="60">
      <formula>C29&gt;$H$4</formula>
    </cfRule>
  </conditionalFormatting>
  <conditionalFormatting sqref="C30">
    <cfRule type="expression" dxfId="291" priority="45">
      <formula>C30&lt;=$H$5</formula>
    </cfRule>
    <cfRule type="expression" dxfId="290" priority="46">
      <formula>AND(C30&gt;$H$5,C30&lt;=$H$6)</formula>
    </cfRule>
    <cfRule type="expression" dxfId="289" priority="47">
      <formula>AND(C30&gt;$H$6,C30&lt;=$H$4)</formula>
    </cfRule>
    <cfRule type="expression" dxfId="288" priority="48">
      <formula>C30&gt;$H$4</formula>
    </cfRule>
  </conditionalFormatting>
  <conditionalFormatting sqref="C31">
    <cfRule type="expression" dxfId="287" priority="33">
      <formula>C31&lt;=$H$5</formula>
    </cfRule>
    <cfRule type="expression" dxfId="286" priority="34">
      <formula>AND(C31&gt;$H$5,C31&lt;=$H$6)</formula>
    </cfRule>
    <cfRule type="expression" dxfId="285" priority="35">
      <formula>AND(C31&gt;$H$6,C31&lt;=$H$4)</formula>
    </cfRule>
    <cfRule type="expression" dxfId="284" priority="36">
      <formula>C31&gt;$H$4</formula>
    </cfRule>
  </conditionalFormatting>
  <conditionalFormatting sqref="C32">
    <cfRule type="expression" dxfId="283" priority="21">
      <formula>C32&lt;=$H$5</formula>
    </cfRule>
    <cfRule type="expression" dxfId="282" priority="22">
      <formula>AND(C32&gt;$H$5,C32&lt;=$H$6)</formula>
    </cfRule>
    <cfRule type="expression" dxfId="281" priority="23">
      <formula>AND(C32&gt;$H$6,C32&lt;=$H$4)</formula>
    </cfRule>
    <cfRule type="expression" dxfId="280" priority="24">
      <formula>C32&gt;$H$4</formula>
    </cfRule>
  </conditionalFormatting>
  <conditionalFormatting sqref="B33 B35:B36 C33:C36">
    <cfRule type="expression" dxfId="279" priority="13">
      <formula>B33&lt;=$B$6</formula>
    </cfRule>
    <cfRule type="expression" dxfId="278" priority="14">
      <formula>AND(B33&gt;$B$6,B33&lt;=$B$7)</formula>
    </cfRule>
    <cfRule type="expression" dxfId="277" priority="15">
      <formula>AND(B33&gt;$B$7,B33&lt;=$B$5)</formula>
    </cfRule>
    <cfRule type="expression" dxfId="276" priority="16">
      <formula>B33&gt;$B$5</formula>
    </cfRule>
  </conditionalFormatting>
  <conditionalFormatting sqref="B34">
    <cfRule type="expression" dxfId="275" priority="9">
      <formula>B34&lt;=$B$6</formula>
    </cfRule>
    <cfRule type="expression" dxfId="274" priority="10">
      <formula>AND(B34&gt;$B$6,B34&lt;=$B$7)</formula>
    </cfRule>
    <cfRule type="expression" dxfId="273" priority="11">
      <formula>AND(B34&gt;$B$7,B34&lt;=$B$5)</formula>
    </cfRule>
    <cfRule type="expression" dxfId="272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45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6.44140625" style="11" customWidth="1"/>
    <col min="3" max="3" width="29.88671875" style="11" customWidth="1"/>
    <col min="4" max="4" width="24.88671875" style="11" customWidth="1"/>
    <col min="5" max="5" width="24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6.44140625" style="11" customWidth="1"/>
    <col min="11" max="11" width="5.44140625" style="11" customWidth="1"/>
    <col min="12" max="12" width="6.332031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48</v>
      </c>
      <c r="D6" s="40" t="s">
        <v>8</v>
      </c>
      <c r="E6" s="6">
        <v>11098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202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202</v>
      </c>
      <c r="K12" s="42"/>
      <c r="L12" s="1" t="s">
        <v>202</v>
      </c>
    </row>
    <row r="13" spans="1:12" ht="17.100000000000001" customHeight="1" x14ac:dyDescent="0.25">
      <c r="A13" s="142">
        <v>1</v>
      </c>
      <c r="B13" s="73" t="s">
        <v>317</v>
      </c>
      <c r="C13" s="80">
        <v>7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0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1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0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3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0</v>
      </c>
      <c r="D18" s="81">
        <v>120</v>
      </c>
      <c r="E18" s="81"/>
      <c r="F18" s="78"/>
      <c r="G18" s="79">
        <v>20</v>
      </c>
      <c r="H18" s="79">
        <v>50</v>
      </c>
      <c r="J18" s="77">
        <v>0</v>
      </c>
      <c r="L18" s="77">
        <v>7</v>
      </c>
    </row>
    <row r="19" spans="1:12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v>0</v>
      </c>
      <c r="D19" s="60"/>
      <c r="E19" s="60"/>
      <c r="F19" s="25"/>
      <c r="G19" s="26">
        <f>$C$9</f>
        <v>20</v>
      </c>
      <c r="H19" s="26">
        <f>$E$9</f>
        <v>50</v>
      </c>
      <c r="J19" s="19">
        <v>0</v>
      </c>
      <c r="L19" s="19">
        <v>0</v>
      </c>
    </row>
    <row r="20" spans="1:12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0">IF(J20=0, "&lt; 1", J20)</f>
        <v>2</v>
      </c>
      <c r="D20" s="60"/>
      <c r="E20" s="60"/>
      <c r="F20" s="25"/>
      <c r="G20" s="26">
        <f>$C$9</f>
        <v>20</v>
      </c>
      <c r="H20" s="26">
        <f>$E$9</f>
        <v>50</v>
      </c>
      <c r="J20" s="19">
        <v>2</v>
      </c>
      <c r="L20" s="19">
        <v>1</v>
      </c>
    </row>
    <row r="21" spans="1:12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v>0</v>
      </c>
      <c r="D21" s="60"/>
      <c r="E21" s="60"/>
      <c r="F21" s="25"/>
      <c r="G21" s="26">
        <f t="shared" ref="G21:G32" si="1">$C$9</f>
        <v>20</v>
      </c>
      <c r="H21" s="26">
        <f t="shared" ref="H21:H32" si="2">$E$9</f>
        <v>50</v>
      </c>
      <c r="J21" s="19">
        <v>0</v>
      </c>
      <c r="L21" s="19">
        <v>0</v>
      </c>
    </row>
    <row r="22" spans="1:12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ref="C22" si="3">IF(J22=0, "&lt; 1", J22)</f>
        <v>3</v>
      </c>
      <c r="D22" s="60"/>
      <c r="E22" s="60"/>
      <c r="F22" s="25"/>
      <c r="G22" s="26">
        <f t="shared" si="1"/>
        <v>20</v>
      </c>
      <c r="H22" s="26">
        <f t="shared" si="2"/>
        <v>50</v>
      </c>
      <c r="J22" s="19">
        <v>3</v>
      </c>
      <c r="L22" s="19">
        <v>3</v>
      </c>
    </row>
    <row r="23" spans="1:12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60"/>
      <c r="E23" s="60"/>
      <c r="F23" s="25"/>
      <c r="G23" s="26">
        <f t="shared" si="1"/>
        <v>20</v>
      </c>
      <c r="H23" s="26">
        <f t="shared" si="2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v>0</v>
      </c>
      <c r="D24" s="60"/>
      <c r="E24" s="60"/>
      <c r="F24" s="25"/>
      <c r="G24" s="26">
        <f t="shared" si="1"/>
        <v>20</v>
      </c>
      <c r="H24" s="26">
        <f t="shared" si="2"/>
        <v>50</v>
      </c>
      <c r="J24" s="19">
        <v>0</v>
      </c>
      <c r="L24" s="19"/>
    </row>
    <row r="25" spans="1:12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60"/>
      <c r="E25" s="60"/>
      <c r="F25" s="25"/>
      <c r="G25" s="26">
        <f t="shared" si="1"/>
        <v>20</v>
      </c>
      <c r="H25" s="26">
        <f t="shared" si="2"/>
        <v>50</v>
      </c>
      <c r="J25" s="19">
        <v>0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0</v>
      </c>
      <c r="D26" s="60"/>
      <c r="E26" s="60"/>
      <c r="F26" s="25"/>
      <c r="G26" s="26">
        <f t="shared" si="1"/>
        <v>20</v>
      </c>
      <c r="H26" s="26">
        <f t="shared" si="2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2</v>
      </c>
      <c r="D27" s="60"/>
      <c r="E27" s="60"/>
      <c r="F27" s="25"/>
      <c r="G27" s="26">
        <f t="shared" si="1"/>
        <v>20</v>
      </c>
      <c r="H27" s="26">
        <f t="shared" si="2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1</v>
      </c>
      <c r="D28" s="60"/>
      <c r="E28" s="60"/>
      <c r="F28" s="25"/>
      <c r="G28" s="26">
        <f t="shared" si="1"/>
        <v>20</v>
      </c>
      <c r="H28" s="26">
        <f t="shared" si="2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1</v>
      </c>
      <c r="D29" s="60"/>
      <c r="E29" s="60"/>
      <c r="F29" s="25"/>
      <c r="G29" s="26">
        <f t="shared" si="1"/>
        <v>20</v>
      </c>
      <c r="H29" s="26">
        <f t="shared" si="2"/>
        <v>50</v>
      </c>
      <c r="J29" s="19"/>
      <c r="L29" s="19"/>
    </row>
    <row r="30" spans="1:12" ht="17.100000000000001" customHeight="1" x14ac:dyDescent="0.25">
      <c r="A30" s="76">
        <v>13</v>
      </c>
      <c r="B30" s="153">
        <v>43059</v>
      </c>
      <c r="C30" s="96">
        <v>0</v>
      </c>
      <c r="D30" s="60"/>
      <c r="E30" s="60"/>
      <c r="F30" s="25"/>
      <c r="G30" s="79">
        <f t="shared" si="1"/>
        <v>20</v>
      </c>
      <c r="H30" s="79">
        <f t="shared" si="2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0</v>
      </c>
      <c r="D31" s="81"/>
      <c r="E31" s="81"/>
      <c r="F31" s="78"/>
      <c r="G31" s="79">
        <f t="shared" si="1"/>
        <v>20</v>
      </c>
      <c r="H31" s="79">
        <f t="shared" si="2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1</v>
      </c>
      <c r="D32" s="60"/>
      <c r="E32" s="60"/>
      <c r="F32" s="25"/>
      <c r="G32" s="79">
        <f t="shared" si="1"/>
        <v>20</v>
      </c>
      <c r="H32" s="79">
        <f t="shared" si="2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ref="C33:C35" si="4">IF(J33=0, "&lt; 1", J33)</f>
        <v>1</v>
      </c>
      <c r="D33" s="60"/>
      <c r="E33" s="60"/>
      <c r="F33" s="27"/>
      <c r="G33" s="26"/>
      <c r="H33" s="26"/>
      <c r="J33" s="12">
        <f>ROUNDUP(AVERAGE(J13:J32), 0)</f>
        <v>1</v>
      </c>
      <c r="K33" s="19"/>
      <c r="L33" s="12">
        <f>ROUNDUP(AVERAGE(L13:L32), 0)</f>
        <v>3</v>
      </c>
    </row>
    <row r="34" spans="1:32" ht="17.100000000000001" customHeight="1" x14ac:dyDescent="0.25">
      <c r="A34" s="12" t="s">
        <v>12</v>
      </c>
      <c r="B34" s="34"/>
      <c r="C34" s="32" t="str">
        <f t="shared" si="4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0</v>
      </c>
    </row>
    <row r="35" spans="1:32" ht="17.100000000000001" customHeight="1" x14ac:dyDescent="0.25">
      <c r="A35" s="12" t="s">
        <v>13</v>
      </c>
      <c r="B35" s="34"/>
      <c r="C35" s="32">
        <f t="shared" si="4"/>
        <v>3</v>
      </c>
      <c r="D35" s="60"/>
      <c r="E35" s="60"/>
      <c r="F35" s="25"/>
      <c r="G35" s="26"/>
      <c r="H35" s="26"/>
      <c r="J35" s="12">
        <f>MAX(J13:J32)</f>
        <v>3</v>
      </c>
      <c r="K35" s="19"/>
      <c r="L35" s="12">
        <f>MAX(L13:L32)</f>
        <v>7</v>
      </c>
    </row>
    <row r="36" spans="1:32" ht="17.100000000000001" customHeight="1" x14ac:dyDescent="0.25">
      <c r="A36" s="12" t="s">
        <v>14</v>
      </c>
      <c r="B36" s="34"/>
      <c r="C36" s="35">
        <f t="shared" ref="C36:C37" si="5">J36</f>
        <v>1.1877349391654208</v>
      </c>
      <c r="D36" s="61"/>
      <c r="E36" s="61"/>
      <c r="F36" s="25"/>
      <c r="G36" s="26"/>
      <c r="H36" s="26"/>
      <c r="J36" s="13">
        <f>STDEV(J13:J32)</f>
        <v>1.1877349391654208</v>
      </c>
      <c r="K36" s="19"/>
      <c r="L36" s="13">
        <f>STDEV(L13:L32)</f>
        <v>2.9495762407505248</v>
      </c>
    </row>
    <row r="37" spans="1:32" ht="17.100000000000001" customHeight="1" x14ac:dyDescent="0.25">
      <c r="A37" s="12" t="s">
        <v>15</v>
      </c>
      <c r="B37" s="34"/>
      <c r="C37" s="35">
        <f t="shared" si="5"/>
        <v>118.77349391654208</v>
      </c>
      <c r="D37" s="61"/>
      <c r="E37" s="61"/>
      <c r="F37" s="25"/>
      <c r="G37" s="26"/>
      <c r="H37" s="26"/>
      <c r="J37" s="13">
        <f>IF(J33=0, "NA", J36*100/J33)</f>
        <v>118.77349391654208</v>
      </c>
      <c r="K37" s="19"/>
      <c r="L37" s="13">
        <f>IF(L33=0, "NA", L36*100/L33)</f>
        <v>98.319208025017488</v>
      </c>
    </row>
    <row r="38" spans="1:32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3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 t="str">
        <f t="shared" ref="C41:C42" si="6">IF(L34=0, "&lt; 1",L34)</f>
        <v>&lt; 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6"/>
        <v>7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2.9495762407505248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98.319208025017488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282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283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99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135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39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7.44140625" style="11" customWidth="1"/>
    <col min="11" max="11" width="5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49</v>
      </c>
      <c r="D6" s="40" t="s">
        <v>8</v>
      </c>
      <c r="E6" s="6">
        <v>11099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203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203</v>
      </c>
      <c r="K12" s="42"/>
      <c r="L12" s="1" t="s">
        <v>203</v>
      </c>
    </row>
    <row r="13" spans="1:12" ht="17.100000000000001" customHeight="1" x14ac:dyDescent="0.25">
      <c r="A13" s="142">
        <v>1</v>
      </c>
      <c r="B13" s="73" t="s">
        <v>317</v>
      </c>
      <c r="C13" s="80">
        <v>2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2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3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0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3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2</v>
      </c>
      <c r="D18" s="81">
        <v>120</v>
      </c>
      <c r="E18" s="81"/>
      <c r="F18" s="78"/>
      <c r="G18" s="79">
        <v>20</v>
      </c>
      <c r="H18" s="79">
        <v>50</v>
      </c>
      <c r="J18" s="77">
        <v>2</v>
      </c>
      <c r="L18" s="77">
        <v>2</v>
      </c>
    </row>
    <row r="19" spans="1:12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C35" si="0">IF(J19=0, "&lt; 1", J19)</f>
        <v>1</v>
      </c>
      <c r="D19" s="60"/>
      <c r="E19" s="60"/>
      <c r="F19" s="25"/>
      <c r="G19" s="26">
        <f>$C$9</f>
        <v>20</v>
      </c>
      <c r="H19" s="26">
        <f>$E$9</f>
        <v>50</v>
      </c>
      <c r="J19" s="19">
        <v>1</v>
      </c>
      <c r="L19" s="19">
        <v>2</v>
      </c>
    </row>
    <row r="20" spans="1:12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1">IF(J20=0, "&lt; 1", J20)</f>
        <v>2</v>
      </c>
      <c r="D20" s="60"/>
      <c r="E20" s="60"/>
      <c r="F20" s="25"/>
      <c r="G20" s="26">
        <f>$C$9</f>
        <v>20</v>
      </c>
      <c r="H20" s="26">
        <f>$E$9</f>
        <v>50</v>
      </c>
      <c r="J20" s="19">
        <v>2</v>
      </c>
      <c r="L20" s="19">
        <v>3</v>
      </c>
    </row>
    <row r="21" spans="1:12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v>0</v>
      </c>
      <c r="D21" s="60"/>
      <c r="E21" s="60"/>
      <c r="F21" s="25"/>
      <c r="G21" s="26">
        <f t="shared" ref="G21:G32" si="2">$C$9</f>
        <v>20</v>
      </c>
      <c r="H21" s="26">
        <f t="shared" ref="H21:H32" si="3">$E$9</f>
        <v>50</v>
      </c>
      <c r="J21" s="19">
        <v>0</v>
      </c>
      <c r="L21" s="19">
        <v>0</v>
      </c>
    </row>
    <row r="22" spans="1:12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ref="C22:C24" si="4">IF(J22=0, "&lt; 1", J22)</f>
        <v>5</v>
      </c>
      <c r="D22" s="60"/>
      <c r="E22" s="60"/>
      <c r="F22" s="25"/>
      <c r="G22" s="26">
        <f t="shared" si="2"/>
        <v>20</v>
      </c>
      <c r="H22" s="26">
        <f t="shared" si="3"/>
        <v>50</v>
      </c>
      <c r="J22" s="19">
        <v>5</v>
      </c>
      <c r="L22" s="19">
        <v>3</v>
      </c>
    </row>
    <row r="23" spans="1:12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60"/>
      <c r="E23" s="60"/>
      <c r="F23" s="25"/>
      <c r="G23" s="26">
        <f t="shared" si="2"/>
        <v>20</v>
      </c>
      <c r="H23" s="26">
        <f t="shared" si="3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f t="shared" si="4"/>
        <v>1</v>
      </c>
      <c r="D24" s="60"/>
      <c r="E24" s="60"/>
      <c r="F24" s="25"/>
      <c r="G24" s="26">
        <f t="shared" si="2"/>
        <v>20</v>
      </c>
      <c r="H24" s="26">
        <f t="shared" si="3"/>
        <v>50</v>
      </c>
      <c r="J24" s="19">
        <v>1</v>
      </c>
      <c r="L24" s="19"/>
    </row>
    <row r="25" spans="1:12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60"/>
      <c r="E25" s="60"/>
      <c r="F25" s="25"/>
      <c r="G25" s="26">
        <f t="shared" si="2"/>
        <v>20</v>
      </c>
      <c r="H25" s="26">
        <f t="shared" si="3"/>
        <v>50</v>
      </c>
      <c r="J25" s="19">
        <v>0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0</v>
      </c>
      <c r="D26" s="60"/>
      <c r="E26" s="60"/>
      <c r="F26" s="25"/>
      <c r="G26" s="26">
        <f t="shared" si="2"/>
        <v>20</v>
      </c>
      <c r="H26" s="26">
        <f t="shared" si="3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1</v>
      </c>
      <c r="D27" s="60"/>
      <c r="E27" s="60"/>
      <c r="F27" s="25"/>
      <c r="G27" s="26">
        <f t="shared" si="2"/>
        <v>20</v>
      </c>
      <c r="H27" s="26">
        <f t="shared" si="3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60"/>
      <c r="E28" s="60"/>
      <c r="F28" s="25"/>
      <c r="G28" s="26">
        <f t="shared" si="2"/>
        <v>20</v>
      </c>
      <c r="H28" s="26">
        <f t="shared" si="3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4</v>
      </c>
      <c r="D29" s="60"/>
      <c r="E29" s="60"/>
      <c r="F29" s="25"/>
      <c r="G29" s="26">
        <f t="shared" si="2"/>
        <v>20</v>
      </c>
      <c r="H29" s="26">
        <f t="shared" si="3"/>
        <v>50</v>
      </c>
      <c r="J29" s="19"/>
      <c r="L29" s="19"/>
    </row>
    <row r="30" spans="1:12" ht="17.100000000000001" customHeight="1" x14ac:dyDescent="0.25">
      <c r="A30" s="76">
        <v>13</v>
      </c>
      <c r="B30" s="153">
        <v>43059</v>
      </c>
      <c r="C30" s="97">
        <v>1</v>
      </c>
      <c r="D30" s="60"/>
      <c r="E30" s="60"/>
      <c r="F30" s="25"/>
      <c r="G30" s="79">
        <f t="shared" si="2"/>
        <v>20</v>
      </c>
      <c r="H30" s="79">
        <f t="shared" si="3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0</v>
      </c>
      <c r="D31" s="81"/>
      <c r="E31" s="81"/>
      <c r="F31" s="78"/>
      <c r="G31" s="79">
        <f t="shared" si="2"/>
        <v>20</v>
      </c>
      <c r="H31" s="79">
        <f t="shared" si="3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0</v>
      </c>
      <c r="D32" s="60"/>
      <c r="E32" s="60"/>
      <c r="F32" s="25"/>
      <c r="G32" s="79">
        <f t="shared" si="2"/>
        <v>20</v>
      </c>
      <c r="H32" s="79">
        <f t="shared" si="3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si="0"/>
        <v>2</v>
      </c>
      <c r="D33" s="60"/>
      <c r="E33" s="60"/>
      <c r="F33" s="27"/>
      <c r="G33" s="26"/>
      <c r="H33" s="26"/>
      <c r="J33" s="12">
        <f>ROUNDUP(AVERAGE(J13:J32), 0)</f>
        <v>2</v>
      </c>
      <c r="K33" s="19"/>
      <c r="L33" s="12">
        <f>ROUNDUP(AVERAGE(L13:L32), 0)</f>
        <v>2</v>
      </c>
    </row>
    <row r="34" spans="1:32" ht="17.100000000000001" customHeight="1" x14ac:dyDescent="0.25">
      <c r="A34" s="12" t="s">
        <v>12</v>
      </c>
      <c r="B34" s="34"/>
      <c r="C34" s="32" t="str">
        <f t="shared" si="0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0</v>
      </c>
    </row>
    <row r="35" spans="1:32" ht="17.100000000000001" customHeight="1" x14ac:dyDescent="0.25">
      <c r="A35" s="12" t="s">
        <v>13</v>
      </c>
      <c r="B35" s="34"/>
      <c r="C35" s="32">
        <f t="shared" si="0"/>
        <v>5</v>
      </c>
      <c r="D35" s="60"/>
      <c r="E35" s="60"/>
      <c r="F35" s="25"/>
      <c r="G35" s="26"/>
      <c r="H35" s="26"/>
      <c r="J35" s="12">
        <f>MAX(J13:J32)</f>
        <v>5</v>
      </c>
      <c r="K35" s="19"/>
      <c r="L35" s="12">
        <f>MAX(L13:L32)</f>
        <v>3</v>
      </c>
    </row>
    <row r="36" spans="1:32" ht="17.100000000000001" customHeight="1" x14ac:dyDescent="0.25">
      <c r="A36" s="12" t="s">
        <v>14</v>
      </c>
      <c r="B36" s="34"/>
      <c r="C36" s="35">
        <f t="shared" ref="C36:C37" si="5">J36</f>
        <v>1.685018016012207</v>
      </c>
      <c r="D36" s="61"/>
      <c r="E36" s="61"/>
      <c r="F36" s="25"/>
      <c r="G36" s="26"/>
      <c r="H36" s="26"/>
      <c r="J36" s="13">
        <f>STDEV(J13:J32)</f>
        <v>1.685018016012207</v>
      </c>
      <c r="K36" s="19"/>
      <c r="L36" s="13">
        <f>STDEV(L13:L32)</f>
        <v>1.2247448713915889</v>
      </c>
    </row>
    <row r="37" spans="1:32" ht="17.100000000000001" customHeight="1" x14ac:dyDescent="0.25">
      <c r="A37" s="12" t="s">
        <v>15</v>
      </c>
      <c r="B37" s="34"/>
      <c r="C37" s="35">
        <f t="shared" si="5"/>
        <v>84.250900800610353</v>
      </c>
      <c r="D37" s="61"/>
      <c r="E37" s="61"/>
      <c r="F37" s="25"/>
      <c r="G37" s="26"/>
      <c r="H37" s="26"/>
      <c r="J37" s="13">
        <f>IF(J33=0, "NA", J36*100/J33)</f>
        <v>84.250900800610353</v>
      </c>
      <c r="K37" s="19"/>
      <c r="L37" s="13">
        <f>IF(L33=0, "NA", L36*100/L33)</f>
        <v>61.237243569579448</v>
      </c>
    </row>
    <row r="38" spans="1:32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2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 t="str">
        <f t="shared" ref="C41:C42" si="6">IF(L34=0, "&lt; 1",L34)</f>
        <v>&lt; 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6"/>
        <v>3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1.2247448713915889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61.237243569579448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284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285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100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136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0"/>
  <sheetViews>
    <sheetView view="pageBreakPreview" topLeftCell="A42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7.33203125" style="11" customWidth="1"/>
    <col min="11" max="11" width="7.88671875" style="11" customWidth="1"/>
    <col min="12" max="13" width="5.44140625" style="11" customWidth="1"/>
    <col min="14" max="14" width="6.88671875" style="11" customWidth="1"/>
    <col min="15" max="15" width="7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6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6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89" t="s">
        <v>5</v>
      </c>
      <c r="B6" s="190"/>
      <c r="C6" s="43" t="s">
        <v>50</v>
      </c>
      <c r="D6" s="40" t="s">
        <v>8</v>
      </c>
      <c r="E6" s="6">
        <v>11092</v>
      </c>
      <c r="F6" s="8"/>
      <c r="G6" s="9"/>
      <c r="H6" s="9"/>
    </row>
    <row r="7" spans="1:16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204</v>
      </c>
      <c r="D11" s="1" t="s">
        <v>205</v>
      </c>
      <c r="E11" s="17" t="s">
        <v>319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22</v>
      </c>
      <c r="H12" s="14" t="s">
        <v>23</v>
      </c>
      <c r="J12" s="1" t="s">
        <v>204</v>
      </c>
      <c r="K12" s="1" t="s">
        <v>205</v>
      </c>
      <c r="L12" s="1"/>
      <c r="M12" s="42"/>
      <c r="N12" s="1" t="s">
        <v>204</v>
      </c>
      <c r="O12" s="1" t="s">
        <v>205</v>
      </c>
      <c r="P12" s="1"/>
    </row>
    <row r="13" spans="1:16" ht="17.100000000000001" customHeight="1" x14ac:dyDescent="0.25">
      <c r="A13" s="142">
        <v>1</v>
      </c>
      <c r="B13" s="73" t="s">
        <v>317</v>
      </c>
      <c r="C13" s="80">
        <v>5</v>
      </c>
      <c r="D13" s="80">
        <v>2</v>
      </c>
      <c r="E13" s="81"/>
      <c r="F13" s="78"/>
      <c r="G13" s="79">
        <v>20</v>
      </c>
      <c r="H13" s="79">
        <v>50</v>
      </c>
      <c r="J13" s="77"/>
      <c r="K13" s="77"/>
      <c r="L13" s="77"/>
      <c r="N13" s="77"/>
      <c r="O13" s="77"/>
      <c r="P13" s="77"/>
    </row>
    <row r="14" spans="1:16" ht="17.100000000000001" customHeight="1" x14ac:dyDescent="0.25">
      <c r="A14" s="76">
        <v>2</v>
      </c>
      <c r="B14" s="73">
        <v>42669</v>
      </c>
      <c r="C14" s="80">
        <v>4</v>
      </c>
      <c r="D14" s="80">
        <v>1</v>
      </c>
      <c r="E14" s="81"/>
      <c r="F14" s="78"/>
      <c r="G14" s="79">
        <v>20</v>
      </c>
      <c r="H14" s="79">
        <v>50</v>
      </c>
      <c r="J14" s="77"/>
      <c r="K14" s="77"/>
      <c r="L14" s="77"/>
      <c r="N14" s="77"/>
      <c r="O14" s="77"/>
      <c r="P14" s="77"/>
    </row>
    <row r="15" spans="1:16" ht="17.100000000000001" customHeight="1" x14ac:dyDescent="0.25">
      <c r="A15" s="76">
        <v>3</v>
      </c>
      <c r="B15" s="73">
        <v>42699</v>
      </c>
      <c r="C15" s="80">
        <v>6</v>
      </c>
      <c r="D15" s="80">
        <v>7</v>
      </c>
      <c r="E15" s="81"/>
      <c r="F15" s="78"/>
      <c r="G15" s="79">
        <v>20</v>
      </c>
      <c r="H15" s="79">
        <v>50</v>
      </c>
      <c r="J15" s="77"/>
      <c r="K15" s="77"/>
      <c r="L15" s="77"/>
      <c r="N15" s="77"/>
      <c r="O15" s="77"/>
      <c r="P15" s="77"/>
    </row>
    <row r="16" spans="1:16" ht="17.100000000000001" customHeight="1" x14ac:dyDescent="0.25">
      <c r="A16" s="76">
        <v>4</v>
      </c>
      <c r="B16" s="73">
        <v>42720</v>
      </c>
      <c r="C16" s="80">
        <v>7</v>
      </c>
      <c r="D16" s="80">
        <v>6</v>
      </c>
      <c r="E16" s="81"/>
      <c r="F16" s="78"/>
      <c r="G16" s="79">
        <v>20</v>
      </c>
      <c r="H16" s="79">
        <v>50</v>
      </c>
      <c r="J16" s="77"/>
      <c r="K16" s="77"/>
      <c r="L16" s="77"/>
      <c r="N16" s="77"/>
      <c r="O16" s="77"/>
      <c r="P16" s="77"/>
    </row>
    <row r="17" spans="1:16" ht="17.100000000000001" customHeight="1" x14ac:dyDescent="0.25">
      <c r="A17" s="76">
        <v>5</v>
      </c>
      <c r="B17" s="73">
        <v>42729</v>
      </c>
      <c r="C17" s="80">
        <v>12</v>
      </c>
      <c r="D17" s="80">
        <v>11</v>
      </c>
      <c r="E17" s="81"/>
      <c r="F17" s="78"/>
      <c r="G17" s="79">
        <v>20</v>
      </c>
      <c r="H17" s="79">
        <v>50</v>
      </c>
      <c r="J17" s="77"/>
      <c r="K17" s="77"/>
      <c r="L17" s="77"/>
      <c r="N17" s="77"/>
      <c r="O17" s="77"/>
      <c r="P17" s="77"/>
    </row>
    <row r="18" spans="1:16" ht="17.100000000000001" customHeight="1" x14ac:dyDescent="0.25">
      <c r="A18" s="142">
        <v>1</v>
      </c>
      <c r="B18" s="73">
        <v>42759</v>
      </c>
      <c r="C18" s="80">
        <v>9</v>
      </c>
      <c r="D18" s="80">
        <v>5</v>
      </c>
      <c r="E18" s="81">
        <v>120</v>
      </c>
      <c r="F18" s="78"/>
      <c r="G18" s="79">
        <v>20</v>
      </c>
      <c r="H18" s="79">
        <v>50</v>
      </c>
      <c r="J18" s="77">
        <v>9</v>
      </c>
      <c r="K18" s="77">
        <v>5</v>
      </c>
      <c r="L18" s="77"/>
      <c r="N18" s="77">
        <v>5</v>
      </c>
      <c r="O18" s="77">
        <v>2</v>
      </c>
      <c r="P18" s="77"/>
    </row>
    <row r="19" spans="1:16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C34" si="0">IF(J19=0, "&lt; 1", J19)</f>
        <v>3</v>
      </c>
      <c r="D19" s="32">
        <f t="shared" ref="D19:D34" si="1">IF(K19=0, "&lt; 1", K19)</f>
        <v>4</v>
      </c>
      <c r="E19" s="60"/>
      <c r="F19" s="25"/>
      <c r="G19" s="26">
        <f>$C$9</f>
        <v>20</v>
      </c>
      <c r="H19" s="26">
        <f>$E$9</f>
        <v>50</v>
      </c>
      <c r="J19" s="19">
        <v>3</v>
      </c>
      <c r="K19" s="19">
        <v>4</v>
      </c>
      <c r="L19" s="19"/>
      <c r="N19" s="19">
        <v>4</v>
      </c>
      <c r="O19" s="19">
        <v>1</v>
      </c>
      <c r="P19" s="19"/>
    </row>
    <row r="20" spans="1:16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2">IF(J20=0, "&lt; 1", J20)</f>
        <v>7</v>
      </c>
      <c r="D20" s="32">
        <f t="shared" ref="D20" si="3">IF(K20=0, "&lt; 1", K20)</f>
        <v>9</v>
      </c>
      <c r="E20" s="60"/>
      <c r="F20" s="25"/>
      <c r="G20" s="26">
        <f>$C$9</f>
        <v>20</v>
      </c>
      <c r="H20" s="26">
        <f>$E$9</f>
        <v>50</v>
      </c>
      <c r="J20" s="19">
        <v>7</v>
      </c>
      <c r="K20" s="19">
        <v>9</v>
      </c>
      <c r="L20" s="19"/>
      <c r="N20" s="19">
        <v>6</v>
      </c>
      <c r="O20" s="19">
        <v>7</v>
      </c>
      <c r="P20" s="19"/>
    </row>
    <row r="21" spans="1:16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f t="shared" ref="C21:C25" si="4">IF(J21=0, "&lt; 1", J21)</f>
        <v>5</v>
      </c>
      <c r="D21" s="32">
        <f t="shared" ref="D21:D24" si="5">IF(K21=0, "&lt; 1", K21)</f>
        <v>7</v>
      </c>
      <c r="E21" s="60"/>
      <c r="F21" s="25"/>
      <c r="G21" s="26">
        <f t="shared" ref="G21:G32" si="6">$C$9</f>
        <v>20</v>
      </c>
      <c r="H21" s="26">
        <f t="shared" ref="H21:H32" si="7">$E$9</f>
        <v>50</v>
      </c>
      <c r="J21" s="19">
        <v>5</v>
      </c>
      <c r="K21" s="19">
        <v>7</v>
      </c>
      <c r="L21" s="19"/>
      <c r="N21" s="19">
        <v>7</v>
      </c>
      <c r="O21" s="19">
        <v>6</v>
      </c>
      <c r="P21" s="19"/>
    </row>
    <row r="22" spans="1:16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si="4"/>
        <v>9</v>
      </c>
      <c r="D22" s="32">
        <f t="shared" si="5"/>
        <v>3</v>
      </c>
      <c r="E22" s="60"/>
      <c r="F22" s="25"/>
      <c r="G22" s="26">
        <f t="shared" si="6"/>
        <v>20</v>
      </c>
      <c r="H22" s="26">
        <f t="shared" si="7"/>
        <v>50</v>
      </c>
      <c r="J22" s="19">
        <v>9</v>
      </c>
      <c r="K22" s="19">
        <v>3</v>
      </c>
      <c r="L22" s="19"/>
      <c r="N22" s="19">
        <v>12</v>
      </c>
      <c r="O22" s="19">
        <v>11</v>
      </c>
      <c r="P22" s="19"/>
    </row>
    <row r="23" spans="1:16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32">
        <v>0</v>
      </c>
      <c r="E23" s="60"/>
      <c r="F23" s="25"/>
      <c r="G23" s="26">
        <f t="shared" si="6"/>
        <v>20</v>
      </c>
      <c r="H23" s="26">
        <f t="shared" si="7"/>
        <v>50</v>
      </c>
      <c r="J23" s="19">
        <v>0</v>
      </c>
      <c r="K23" s="19">
        <v>0</v>
      </c>
      <c r="L23" s="19"/>
      <c r="N23" s="19"/>
      <c r="O23" s="19"/>
      <c r="P23" s="19"/>
    </row>
    <row r="24" spans="1:16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f t="shared" si="4"/>
        <v>2</v>
      </c>
      <c r="D24" s="32">
        <f t="shared" si="5"/>
        <v>2</v>
      </c>
      <c r="E24" s="60"/>
      <c r="F24" s="25"/>
      <c r="G24" s="26">
        <f t="shared" si="6"/>
        <v>20</v>
      </c>
      <c r="H24" s="26">
        <f t="shared" si="7"/>
        <v>50</v>
      </c>
      <c r="J24" s="19">
        <v>2</v>
      </c>
      <c r="K24" s="19">
        <v>2</v>
      </c>
      <c r="L24" s="19"/>
      <c r="N24" s="19"/>
      <c r="O24" s="19"/>
      <c r="P24" s="19"/>
    </row>
    <row r="25" spans="1:16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f t="shared" si="4"/>
        <v>1</v>
      </c>
      <c r="D25" s="32">
        <v>0</v>
      </c>
      <c r="E25" s="60"/>
      <c r="F25" s="25"/>
      <c r="G25" s="26">
        <f t="shared" si="6"/>
        <v>20</v>
      </c>
      <c r="H25" s="26">
        <f t="shared" si="7"/>
        <v>50</v>
      </c>
      <c r="J25" s="19">
        <v>1</v>
      </c>
      <c r="K25" s="19">
        <v>0</v>
      </c>
      <c r="L25" s="19"/>
      <c r="N25" s="19"/>
      <c r="O25" s="19"/>
      <c r="P25" s="19"/>
    </row>
    <row r="26" spans="1:16" ht="17.100000000000001" customHeight="1" x14ac:dyDescent="0.25">
      <c r="A26" s="76">
        <f>'LAF 1 (21147)'!A33</f>
        <v>9</v>
      </c>
      <c r="B26" s="73">
        <v>42966</v>
      </c>
      <c r="C26" s="32">
        <v>1</v>
      </c>
      <c r="D26" s="32">
        <v>2</v>
      </c>
      <c r="E26" s="60"/>
      <c r="F26" s="25"/>
      <c r="G26" s="26">
        <f t="shared" si="6"/>
        <v>20</v>
      </c>
      <c r="H26" s="26">
        <f t="shared" si="7"/>
        <v>50</v>
      </c>
      <c r="J26" s="19"/>
      <c r="K26" s="19"/>
      <c r="L26" s="19"/>
      <c r="N26" s="19"/>
      <c r="O26" s="19"/>
      <c r="P26" s="19"/>
    </row>
    <row r="27" spans="1:16" ht="17.100000000000001" customHeight="1" x14ac:dyDescent="0.25">
      <c r="A27" s="76" t="e">
        <f>'LAF 1 (21147)'!#REF!</f>
        <v>#REF!</v>
      </c>
      <c r="B27" s="73">
        <v>42988</v>
      </c>
      <c r="C27" s="32">
        <v>7</v>
      </c>
      <c r="D27" s="32">
        <v>5</v>
      </c>
      <c r="E27" s="60"/>
      <c r="F27" s="25"/>
      <c r="G27" s="26">
        <f t="shared" si="6"/>
        <v>20</v>
      </c>
      <c r="H27" s="26">
        <f t="shared" si="7"/>
        <v>50</v>
      </c>
      <c r="J27" s="19"/>
      <c r="K27" s="19"/>
      <c r="L27" s="19"/>
      <c r="N27" s="19"/>
      <c r="O27" s="19"/>
      <c r="P27" s="19"/>
    </row>
    <row r="28" spans="1:16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32">
        <v>5</v>
      </c>
      <c r="E28" s="60"/>
      <c r="F28" s="25"/>
      <c r="G28" s="26">
        <f t="shared" si="6"/>
        <v>20</v>
      </c>
      <c r="H28" s="26">
        <f t="shared" si="7"/>
        <v>50</v>
      </c>
      <c r="J28" s="19"/>
      <c r="K28" s="19"/>
      <c r="L28" s="19"/>
      <c r="N28" s="19"/>
      <c r="O28" s="19"/>
      <c r="P28" s="19"/>
    </row>
    <row r="29" spans="1:16" ht="17.100000000000001" customHeight="1" x14ac:dyDescent="0.25">
      <c r="A29" s="76" t="e">
        <f>'LAF 1 (21147)'!#REF!</f>
        <v>#REF!</v>
      </c>
      <c r="B29" s="73">
        <v>43031</v>
      </c>
      <c r="C29" s="32">
        <v>4</v>
      </c>
      <c r="D29" s="32">
        <v>8</v>
      </c>
      <c r="E29" s="60"/>
      <c r="F29" s="25"/>
      <c r="G29" s="26">
        <f t="shared" si="6"/>
        <v>20</v>
      </c>
      <c r="H29" s="26">
        <f t="shared" si="7"/>
        <v>50</v>
      </c>
      <c r="J29" s="19"/>
      <c r="K29" s="19"/>
      <c r="L29" s="19"/>
      <c r="N29" s="19"/>
      <c r="O29" s="19"/>
      <c r="P29" s="19"/>
    </row>
    <row r="30" spans="1:16" ht="17.100000000000001" customHeight="1" x14ac:dyDescent="0.25">
      <c r="A30" s="76">
        <v>13</v>
      </c>
      <c r="B30" s="153">
        <v>43059</v>
      </c>
      <c r="C30" s="98">
        <v>3</v>
      </c>
      <c r="D30" s="98">
        <v>10</v>
      </c>
      <c r="E30" s="60"/>
      <c r="F30" s="25"/>
      <c r="G30" s="79">
        <f t="shared" si="6"/>
        <v>20</v>
      </c>
      <c r="H30" s="79">
        <f t="shared" si="7"/>
        <v>50</v>
      </c>
      <c r="J30" s="19"/>
      <c r="K30" s="19"/>
      <c r="L30" s="19"/>
      <c r="N30" s="19"/>
      <c r="O30" s="19"/>
      <c r="P30" s="19"/>
    </row>
    <row r="31" spans="1:16" ht="17.100000000000001" customHeight="1" x14ac:dyDescent="0.25">
      <c r="A31" s="76"/>
      <c r="B31" s="73">
        <v>43080</v>
      </c>
      <c r="C31" s="80">
        <v>1</v>
      </c>
      <c r="D31" s="80">
        <v>2</v>
      </c>
      <c r="E31" s="81"/>
      <c r="F31" s="78"/>
      <c r="G31" s="79">
        <f t="shared" si="6"/>
        <v>20</v>
      </c>
      <c r="H31" s="79">
        <f t="shared" si="7"/>
        <v>50</v>
      </c>
      <c r="J31" s="77"/>
      <c r="K31" s="77"/>
      <c r="L31" s="77"/>
      <c r="N31" s="77"/>
      <c r="O31" s="77"/>
      <c r="P31" s="77"/>
    </row>
    <row r="32" spans="1:16" ht="17.100000000000001" customHeight="1" x14ac:dyDescent="0.25">
      <c r="A32" s="12"/>
      <c r="B32" s="73">
        <v>43087</v>
      </c>
      <c r="C32" s="80">
        <v>4</v>
      </c>
      <c r="D32" s="80">
        <v>7</v>
      </c>
      <c r="E32" s="60"/>
      <c r="F32" s="25"/>
      <c r="G32" s="79">
        <f t="shared" si="6"/>
        <v>20</v>
      </c>
      <c r="H32" s="79">
        <f t="shared" si="7"/>
        <v>50</v>
      </c>
      <c r="J32" s="19"/>
      <c r="K32" s="19"/>
      <c r="L32" s="19"/>
      <c r="N32" s="19"/>
      <c r="O32" s="19"/>
      <c r="P32" s="19"/>
    </row>
    <row r="33" spans="1:36" ht="17.100000000000001" customHeight="1" x14ac:dyDescent="0.25">
      <c r="A33" s="12" t="s">
        <v>11</v>
      </c>
      <c r="B33" s="33"/>
      <c r="C33" s="32">
        <f t="shared" si="0"/>
        <v>5</v>
      </c>
      <c r="D33" s="32">
        <f t="shared" si="1"/>
        <v>4</v>
      </c>
      <c r="E33" s="60"/>
      <c r="F33" s="27"/>
      <c r="G33" s="26"/>
      <c r="H33" s="26"/>
      <c r="J33" s="12">
        <f>ROUNDUP(AVERAGE(J13:J32), 0)</f>
        <v>5</v>
      </c>
      <c r="K33" s="12">
        <f>ROUNDUP(AVERAGE(K13:K32), 0)</f>
        <v>4</v>
      </c>
      <c r="L33" s="12"/>
      <c r="M33" s="19"/>
      <c r="N33" s="12">
        <f>ROUNDUP(AVERAGE(N13:N32), 0)</f>
        <v>7</v>
      </c>
      <c r="O33" s="12">
        <f>ROUNDUP(AVERAGE(O13:O32), 0)</f>
        <v>6</v>
      </c>
      <c r="P33" s="12"/>
    </row>
    <row r="34" spans="1:36" ht="17.100000000000001" customHeight="1" x14ac:dyDescent="0.25">
      <c r="A34" s="12" t="s">
        <v>12</v>
      </c>
      <c r="B34" s="34"/>
      <c r="C34" s="32" t="str">
        <f t="shared" si="0"/>
        <v>&lt; 1</v>
      </c>
      <c r="D34" s="32" t="str">
        <f t="shared" si="1"/>
        <v>&lt; 1</v>
      </c>
      <c r="E34" s="60"/>
      <c r="F34" s="25"/>
      <c r="G34" s="26"/>
      <c r="H34" s="26"/>
      <c r="J34" s="12">
        <f>MIN(J13:J32)</f>
        <v>0</v>
      </c>
      <c r="K34" s="12">
        <f>MIN(K13:K32)</f>
        <v>0</v>
      </c>
      <c r="L34" s="12"/>
      <c r="M34" s="19"/>
      <c r="N34" s="12">
        <f>MIN(N13:N32)</f>
        <v>4</v>
      </c>
      <c r="O34" s="12">
        <f>MIN(O13:O32)</f>
        <v>1</v>
      </c>
      <c r="P34" s="12"/>
    </row>
    <row r="35" spans="1:36" ht="17.100000000000001" customHeight="1" x14ac:dyDescent="0.25">
      <c r="A35" s="12" t="s">
        <v>13</v>
      </c>
      <c r="B35" s="34"/>
      <c r="C35" s="32">
        <f>MAX(C13:C32)</f>
        <v>12</v>
      </c>
      <c r="D35" s="80">
        <f>MAX(D13:D32)</f>
        <v>11</v>
      </c>
      <c r="E35" s="60"/>
      <c r="F35" s="25"/>
      <c r="G35" s="26"/>
      <c r="H35" s="26"/>
      <c r="J35" s="12">
        <f>MAX(J13:J32)</f>
        <v>9</v>
      </c>
      <c r="K35" s="12">
        <f>MAX(K13:K32)</f>
        <v>9</v>
      </c>
      <c r="L35" s="12"/>
      <c r="M35" s="19"/>
      <c r="N35" s="12">
        <f>MAX(N13:N32)</f>
        <v>12</v>
      </c>
      <c r="O35" s="12">
        <f>MAX(O13:O32)</f>
        <v>11</v>
      </c>
      <c r="P35" s="12"/>
    </row>
    <row r="36" spans="1:36" ht="17.100000000000001" customHeight="1" x14ac:dyDescent="0.25">
      <c r="A36" s="12" t="s">
        <v>14</v>
      </c>
      <c r="B36" s="34"/>
      <c r="C36" s="35">
        <f t="shared" ref="C36:D37" si="8">J36</f>
        <v>3.5456210417116734</v>
      </c>
      <c r="D36" s="35">
        <f t="shared" si="8"/>
        <v>3.1959796173138706</v>
      </c>
      <c r="E36" s="61"/>
      <c r="F36" s="25"/>
      <c r="G36" s="26"/>
      <c r="H36" s="26"/>
      <c r="J36" s="13">
        <f>STDEV(J13:J32)</f>
        <v>3.5456210417116734</v>
      </c>
      <c r="K36" s="13">
        <f>STDEV(K13:K32)</f>
        <v>3.1959796173138706</v>
      </c>
      <c r="L36" s="13"/>
      <c r="M36" s="19"/>
      <c r="N36" s="13">
        <f>STDEV(N13:N32)</f>
        <v>3.1144823004794877</v>
      </c>
      <c r="O36" s="13">
        <f>STDEV(O13:O32)</f>
        <v>4.0373258476372698</v>
      </c>
      <c r="P36" s="13"/>
    </row>
    <row r="37" spans="1:36" ht="17.100000000000001" customHeight="1" x14ac:dyDescent="0.25">
      <c r="A37" s="12" t="s">
        <v>15</v>
      </c>
      <c r="B37" s="34"/>
      <c r="C37" s="35">
        <f t="shared" si="8"/>
        <v>70.912420834233473</v>
      </c>
      <c r="D37" s="35">
        <f t="shared" si="8"/>
        <v>79.899490432846761</v>
      </c>
      <c r="E37" s="61"/>
      <c r="F37" s="25"/>
      <c r="G37" s="26"/>
      <c r="H37" s="26"/>
      <c r="J37" s="13">
        <f>IF(J33=0, "NA", J36*100/J33)</f>
        <v>70.912420834233473</v>
      </c>
      <c r="K37" s="13">
        <f>IF(K33=0, "NA", K36*100/K33)</f>
        <v>79.899490432846761</v>
      </c>
      <c r="L37" s="13"/>
      <c r="M37" s="19"/>
      <c r="N37" s="13">
        <f>IF(N33=0, "NA", N36*100/N33)</f>
        <v>44.49260429256411</v>
      </c>
      <c r="O37" s="13">
        <f>IF(O33=0, "NA", O36*100/O33)</f>
        <v>67.288764127287834</v>
      </c>
      <c r="P37" s="13"/>
    </row>
    <row r="38" spans="1:36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  <c r="M38" s="19"/>
    </row>
    <row r="39" spans="1:36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  <c r="M39" s="19"/>
    </row>
    <row r="40" spans="1:36" ht="17.100000000000001" customHeight="1" x14ac:dyDescent="0.25">
      <c r="A40" s="12" t="s">
        <v>11</v>
      </c>
      <c r="B40" s="34"/>
      <c r="C40" s="32">
        <f>IF(N33=0, "&lt; 1",N33)</f>
        <v>7</v>
      </c>
      <c r="D40" s="32">
        <f t="shared" ref="D40:D42" si="9">IF(O33=0, "&lt; 1",O33)</f>
        <v>6</v>
      </c>
      <c r="E40" s="60"/>
      <c r="F40" s="25"/>
      <c r="G40" s="26"/>
      <c r="H40" s="26"/>
      <c r="J40" s="19"/>
      <c r="K40" s="19"/>
      <c r="L40" s="19"/>
      <c r="M40" s="19"/>
    </row>
    <row r="41" spans="1:36" ht="17.100000000000001" customHeight="1" x14ac:dyDescent="0.25">
      <c r="A41" s="12" t="s">
        <v>12</v>
      </c>
      <c r="B41" s="34"/>
      <c r="C41" s="32">
        <f t="shared" ref="C41:C42" si="10">IF(N34=0, "&lt; 1",N34)</f>
        <v>4</v>
      </c>
      <c r="D41" s="32">
        <f t="shared" si="9"/>
        <v>1</v>
      </c>
      <c r="E41" s="60"/>
      <c r="F41" s="25"/>
      <c r="G41" s="26"/>
      <c r="H41" s="26"/>
      <c r="J41" s="19"/>
      <c r="K41" s="19"/>
      <c r="L41" s="19"/>
    </row>
    <row r="42" spans="1:36" ht="17.100000000000001" customHeight="1" x14ac:dyDescent="0.25">
      <c r="A42" s="12" t="s">
        <v>13</v>
      </c>
      <c r="B42" s="34"/>
      <c r="C42" s="32">
        <f t="shared" si="10"/>
        <v>12</v>
      </c>
      <c r="D42" s="32">
        <f t="shared" si="9"/>
        <v>11</v>
      </c>
      <c r="E42" s="60"/>
      <c r="F42" s="25"/>
      <c r="G42" s="26"/>
      <c r="H42" s="26"/>
      <c r="J42" s="19"/>
      <c r="K42" s="19"/>
      <c r="L42" s="19"/>
    </row>
    <row r="43" spans="1:36" ht="17.100000000000001" customHeight="1" x14ac:dyDescent="0.25">
      <c r="A43" s="12" t="s">
        <v>14</v>
      </c>
      <c r="B43" s="34"/>
      <c r="C43" s="35">
        <f>N36</f>
        <v>3.1144823004794877</v>
      </c>
      <c r="D43" s="35">
        <f t="shared" ref="D43:D44" si="11">O36</f>
        <v>4.0373258476372698</v>
      </c>
      <c r="E43" s="61"/>
      <c r="F43" s="25"/>
      <c r="G43" s="26"/>
      <c r="H43" s="26"/>
      <c r="J43" s="19"/>
      <c r="K43" s="19"/>
      <c r="L43" s="19"/>
    </row>
    <row r="44" spans="1:36" ht="17.100000000000001" customHeight="1" x14ac:dyDescent="0.25">
      <c r="A44" s="12" t="s">
        <v>15</v>
      </c>
      <c r="B44" s="34"/>
      <c r="C44" s="35">
        <f>N37</f>
        <v>44.49260429256411</v>
      </c>
      <c r="D44" s="35">
        <f t="shared" si="11"/>
        <v>67.288764127287834</v>
      </c>
      <c r="E44" s="61"/>
      <c r="F44" s="27"/>
      <c r="G44" s="26"/>
      <c r="H44" s="26"/>
      <c r="J44" s="19"/>
      <c r="K44" s="19"/>
      <c r="L44" s="19"/>
    </row>
    <row r="45" spans="1:36" ht="15.9" customHeight="1" x14ac:dyDescent="0.25"/>
    <row r="46" spans="1:36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4.25" customHeight="1" x14ac:dyDescent="0.25">
      <c r="A60" s="198" t="s">
        <v>286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7.25" customHeight="1" x14ac:dyDescent="0.25">
      <c r="A61" s="199" t="s">
        <v>287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.9" customHeight="1" x14ac:dyDescent="0.25">
      <c r="A62" s="14"/>
      <c r="B62" s="14"/>
      <c r="C62" s="14"/>
      <c r="D62" s="14"/>
      <c r="E62" s="14"/>
    </row>
    <row r="63" spans="1:36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6" s="28" customFormat="1" ht="27.75" customHeight="1" x14ac:dyDescent="0.25">
      <c r="A64" s="200" t="s">
        <v>101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137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70"/>
  <sheetViews>
    <sheetView view="pageBreakPreview" topLeftCell="A43" zoomScaleNormal="100" zoomScaleSheetLayoutView="100" workbookViewId="0">
      <selection activeCell="B30" sqref="B30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6.88671875" style="11" customWidth="1"/>
    <col min="11" max="11" width="5.44140625" style="11" customWidth="1"/>
    <col min="12" max="12" width="4.44140625" style="11" customWidth="1"/>
    <col min="13" max="13" width="7.33203125" style="11" customWidth="1"/>
    <col min="14" max="14" width="5.33203125" style="11" customWidth="1"/>
    <col min="15" max="16384" width="9.109375" style="11"/>
  </cols>
  <sheetData>
    <row r="1" spans="1:14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4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4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4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4" s="3" customFormat="1" ht="29.25" customHeight="1" x14ac:dyDescent="0.25">
      <c r="A6" s="189" t="s">
        <v>5</v>
      </c>
      <c r="B6" s="190"/>
      <c r="C6" s="43" t="s">
        <v>52</v>
      </c>
      <c r="D6" s="40" t="s">
        <v>8</v>
      </c>
      <c r="E6" s="6">
        <v>11100</v>
      </c>
      <c r="F6" s="8"/>
      <c r="G6" s="9"/>
      <c r="H6" s="9"/>
    </row>
    <row r="7" spans="1:14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4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206</v>
      </c>
      <c r="D11" s="17" t="s">
        <v>319</v>
      </c>
      <c r="E11" s="11"/>
      <c r="F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22</v>
      </c>
      <c r="H12" s="14" t="s">
        <v>23</v>
      </c>
      <c r="J12" s="1" t="s">
        <v>206</v>
      </c>
      <c r="K12" s="1"/>
      <c r="L12" s="42"/>
      <c r="M12" s="1" t="s">
        <v>206</v>
      </c>
      <c r="N12" s="1"/>
    </row>
    <row r="13" spans="1:14" ht="17.100000000000001" customHeight="1" x14ac:dyDescent="0.25">
      <c r="A13" s="142">
        <v>1</v>
      </c>
      <c r="B13" s="73" t="s">
        <v>317</v>
      </c>
      <c r="C13" s="80">
        <v>3</v>
      </c>
      <c r="D13" s="81"/>
      <c r="F13" s="78"/>
      <c r="G13" s="79">
        <v>20</v>
      </c>
      <c r="H13" s="79">
        <v>50</v>
      </c>
      <c r="J13" s="77"/>
      <c r="K13" s="77"/>
      <c r="M13" s="77"/>
      <c r="N13" s="77"/>
    </row>
    <row r="14" spans="1:14" ht="17.100000000000001" customHeight="1" x14ac:dyDescent="0.25">
      <c r="A14" s="76">
        <v>2</v>
      </c>
      <c r="B14" s="73">
        <v>42669</v>
      </c>
      <c r="C14" s="80">
        <v>3</v>
      </c>
      <c r="D14" s="81"/>
      <c r="F14" s="78"/>
      <c r="G14" s="79">
        <v>20</v>
      </c>
      <c r="H14" s="79">
        <v>50</v>
      </c>
      <c r="J14" s="77"/>
      <c r="K14" s="77"/>
      <c r="M14" s="77"/>
      <c r="N14" s="77"/>
    </row>
    <row r="15" spans="1:14" ht="17.100000000000001" customHeight="1" x14ac:dyDescent="0.25">
      <c r="A15" s="76">
        <v>3</v>
      </c>
      <c r="B15" s="73">
        <v>42699</v>
      </c>
      <c r="C15" s="80">
        <v>1</v>
      </c>
      <c r="D15" s="81"/>
      <c r="F15" s="78"/>
      <c r="G15" s="79">
        <v>20</v>
      </c>
      <c r="H15" s="79">
        <v>50</v>
      </c>
      <c r="J15" s="77"/>
      <c r="K15" s="77"/>
      <c r="M15" s="77"/>
      <c r="N15" s="77"/>
    </row>
    <row r="16" spans="1:14" ht="17.100000000000001" customHeight="1" x14ac:dyDescent="0.25">
      <c r="A16" s="76">
        <v>4</v>
      </c>
      <c r="B16" s="73">
        <v>42720</v>
      </c>
      <c r="C16" s="80">
        <v>5</v>
      </c>
      <c r="D16" s="81"/>
      <c r="F16" s="78"/>
      <c r="G16" s="79">
        <v>20</v>
      </c>
      <c r="H16" s="79">
        <v>50</v>
      </c>
      <c r="J16" s="77"/>
      <c r="K16" s="77"/>
      <c r="M16" s="77"/>
      <c r="N16" s="77"/>
    </row>
    <row r="17" spans="1:14" ht="17.100000000000001" customHeight="1" x14ac:dyDescent="0.25">
      <c r="A17" s="76">
        <v>5</v>
      </c>
      <c r="B17" s="73">
        <v>42729</v>
      </c>
      <c r="C17" s="80">
        <v>7</v>
      </c>
      <c r="D17" s="81"/>
      <c r="F17" s="78"/>
      <c r="G17" s="79">
        <v>20</v>
      </c>
      <c r="H17" s="79">
        <v>50</v>
      </c>
      <c r="J17" s="77"/>
      <c r="K17" s="77"/>
      <c r="M17" s="77"/>
      <c r="N17" s="77"/>
    </row>
    <row r="18" spans="1:14" ht="17.100000000000001" customHeight="1" x14ac:dyDescent="0.25">
      <c r="A18" s="142">
        <v>1</v>
      </c>
      <c r="B18" s="73">
        <v>42759</v>
      </c>
      <c r="C18" s="80">
        <v>4</v>
      </c>
      <c r="D18" s="81">
        <v>120</v>
      </c>
      <c r="F18" s="78"/>
      <c r="G18" s="79">
        <v>20</v>
      </c>
      <c r="H18" s="79">
        <v>50</v>
      </c>
      <c r="J18" s="77">
        <v>4</v>
      </c>
      <c r="K18" s="77"/>
      <c r="M18" s="77">
        <v>3</v>
      </c>
      <c r="N18" s="77"/>
    </row>
    <row r="19" spans="1:14" ht="17.100000000000001" customHeight="1" x14ac:dyDescent="0.25">
      <c r="A19" s="12">
        <f>'LAF 1 (21147)'!A27</f>
        <v>2</v>
      </c>
      <c r="B19" s="73">
        <f>'Laundry 2 (11094)'!B19</f>
        <v>42789</v>
      </c>
      <c r="C19" s="32">
        <f t="shared" ref="C19:C35" si="0">IF(J19=0, "&lt; 1", J19)</f>
        <v>5</v>
      </c>
      <c r="D19" s="60"/>
      <c r="F19" s="25"/>
      <c r="G19" s="26">
        <f>$C$9</f>
        <v>20</v>
      </c>
      <c r="H19" s="26">
        <f>$E$9</f>
        <v>50</v>
      </c>
      <c r="J19" s="19">
        <v>5</v>
      </c>
      <c r="K19" s="19"/>
      <c r="M19" s="19">
        <v>3</v>
      </c>
      <c r="N19" s="19"/>
    </row>
    <row r="20" spans="1:14" ht="17.100000000000001" customHeight="1" x14ac:dyDescent="0.25">
      <c r="A20" s="12">
        <f>'LAF 1 (21147)'!A28</f>
        <v>3</v>
      </c>
      <c r="B20" s="73">
        <f>'Laundry 2 (11094)'!B20</f>
        <v>42812</v>
      </c>
      <c r="C20" s="32">
        <f t="shared" ref="C20" si="1">IF(J20=0, "&lt; 1", J20)</f>
        <v>5</v>
      </c>
      <c r="D20" s="60"/>
      <c r="F20" s="25"/>
      <c r="G20" s="26">
        <f>$C$9</f>
        <v>20</v>
      </c>
      <c r="H20" s="26">
        <f>$E$9</f>
        <v>50</v>
      </c>
      <c r="J20" s="19">
        <v>5</v>
      </c>
      <c r="K20" s="19"/>
      <c r="M20" s="19">
        <v>1</v>
      </c>
      <c r="N20" s="19"/>
    </row>
    <row r="21" spans="1:14" ht="17.100000000000001" customHeight="1" x14ac:dyDescent="0.25">
      <c r="A21" s="12">
        <f>'LAF 1 (21147)'!A29</f>
        <v>4</v>
      </c>
      <c r="B21" s="73">
        <f>'Laundry 2 (11094)'!B21</f>
        <v>42817</v>
      </c>
      <c r="C21" s="32">
        <f t="shared" ref="C21:C22" si="2">IF(J21=0, "&lt; 1", J21)</f>
        <v>4</v>
      </c>
      <c r="D21" s="60"/>
      <c r="F21" s="25"/>
      <c r="G21" s="26">
        <f t="shared" ref="G21:G32" si="3">$C$9</f>
        <v>20</v>
      </c>
      <c r="H21" s="26">
        <f t="shared" ref="H21:H32" si="4">$E$9</f>
        <v>50</v>
      </c>
      <c r="J21" s="19">
        <v>4</v>
      </c>
      <c r="K21" s="19"/>
      <c r="M21" s="19">
        <v>5</v>
      </c>
      <c r="N21" s="19"/>
    </row>
    <row r="22" spans="1:14" ht="17.100000000000001" customHeight="1" x14ac:dyDescent="0.25">
      <c r="A22" s="12">
        <f>'LAF 1 (21147)'!A30</f>
        <v>5</v>
      </c>
      <c r="B22" s="73">
        <f>'Laundry 2 (11094)'!B22</f>
        <v>42846</v>
      </c>
      <c r="C22" s="32">
        <f t="shared" si="2"/>
        <v>4</v>
      </c>
      <c r="D22" s="60"/>
      <c r="F22" s="25"/>
      <c r="G22" s="26">
        <f t="shared" si="3"/>
        <v>20</v>
      </c>
      <c r="H22" s="26">
        <f t="shared" si="4"/>
        <v>50</v>
      </c>
      <c r="J22" s="19">
        <v>4</v>
      </c>
      <c r="K22" s="19"/>
      <c r="M22" s="19">
        <v>7</v>
      </c>
      <c r="N22" s="19"/>
    </row>
    <row r="23" spans="1:14" ht="17.100000000000001" customHeight="1" x14ac:dyDescent="0.25">
      <c r="A23" s="12" t="e">
        <f>'LAF 1 (21147)'!#REF!</f>
        <v>#REF!</v>
      </c>
      <c r="B23" s="73">
        <f>'Laundry 2 (11094)'!B23</f>
        <v>42875</v>
      </c>
      <c r="C23" s="32">
        <v>0</v>
      </c>
      <c r="D23" s="60"/>
      <c r="F23" s="25"/>
      <c r="G23" s="26">
        <f t="shared" si="3"/>
        <v>20</v>
      </c>
      <c r="H23" s="26">
        <f t="shared" si="4"/>
        <v>50</v>
      </c>
      <c r="J23" s="19">
        <v>0</v>
      </c>
      <c r="K23" s="19"/>
      <c r="M23" s="19"/>
      <c r="N23" s="19"/>
    </row>
    <row r="24" spans="1:14" ht="17.100000000000001" customHeight="1" x14ac:dyDescent="0.25">
      <c r="A24" s="12">
        <f>'LAF 1 (21147)'!A31</f>
        <v>7</v>
      </c>
      <c r="B24" s="73">
        <f>'Laundry 2 (11094)'!B24</f>
        <v>42905</v>
      </c>
      <c r="C24" s="32">
        <v>0</v>
      </c>
      <c r="D24" s="60"/>
      <c r="F24" s="25"/>
      <c r="G24" s="26">
        <f t="shared" si="3"/>
        <v>20</v>
      </c>
      <c r="H24" s="26">
        <f t="shared" si="4"/>
        <v>50</v>
      </c>
      <c r="J24" s="19">
        <v>0</v>
      </c>
      <c r="K24" s="19"/>
      <c r="M24" s="19"/>
      <c r="N24" s="19"/>
    </row>
    <row r="25" spans="1:14" ht="17.100000000000001" customHeight="1" x14ac:dyDescent="0.25">
      <c r="A25" s="12">
        <f>'LAF 1 (21147)'!A32</f>
        <v>8</v>
      </c>
      <c r="B25" s="73">
        <f>'Laundry 2 (11094)'!B25</f>
        <v>42937</v>
      </c>
      <c r="C25" s="32">
        <v>0</v>
      </c>
      <c r="D25" s="60"/>
      <c r="F25" s="25"/>
      <c r="G25" s="26">
        <f t="shared" si="3"/>
        <v>20</v>
      </c>
      <c r="H25" s="26">
        <f t="shared" si="4"/>
        <v>50</v>
      </c>
      <c r="J25" s="19">
        <v>0</v>
      </c>
      <c r="K25" s="19"/>
      <c r="M25" s="19"/>
      <c r="N25" s="19"/>
    </row>
    <row r="26" spans="1:14" ht="17.100000000000001" customHeight="1" x14ac:dyDescent="0.25">
      <c r="A26" s="12">
        <v>9</v>
      </c>
      <c r="B26" s="73">
        <v>42966</v>
      </c>
      <c r="C26" s="32">
        <v>0</v>
      </c>
      <c r="D26" s="60"/>
      <c r="F26" s="25"/>
      <c r="G26" s="26">
        <f t="shared" si="3"/>
        <v>20</v>
      </c>
      <c r="H26" s="26">
        <f t="shared" si="4"/>
        <v>50</v>
      </c>
      <c r="J26" s="19"/>
      <c r="K26" s="19"/>
      <c r="M26" s="19"/>
      <c r="N26" s="19"/>
    </row>
    <row r="27" spans="1:14" ht="17.100000000000001" customHeight="1" x14ac:dyDescent="0.25">
      <c r="A27" s="12">
        <v>10</v>
      </c>
      <c r="B27" s="73">
        <v>42988</v>
      </c>
      <c r="C27" s="32">
        <v>3</v>
      </c>
      <c r="D27" s="60"/>
      <c r="F27" s="25"/>
      <c r="G27" s="26">
        <f t="shared" si="3"/>
        <v>20</v>
      </c>
      <c r="H27" s="26">
        <f t="shared" si="4"/>
        <v>50</v>
      </c>
      <c r="J27" s="19"/>
      <c r="K27" s="19"/>
      <c r="M27" s="19"/>
      <c r="N27" s="19"/>
    </row>
    <row r="28" spans="1:14" ht="17.100000000000001" customHeight="1" x14ac:dyDescent="0.25">
      <c r="A28" s="12">
        <v>11</v>
      </c>
      <c r="B28" s="73">
        <v>43002</v>
      </c>
      <c r="C28" s="32">
        <v>0</v>
      </c>
      <c r="D28" s="60"/>
      <c r="F28" s="25"/>
      <c r="G28" s="26">
        <f t="shared" si="3"/>
        <v>20</v>
      </c>
      <c r="H28" s="26">
        <f t="shared" si="4"/>
        <v>50</v>
      </c>
      <c r="J28" s="19"/>
      <c r="K28" s="19"/>
      <c r="M28" s="19"/>
      <c r="N28" s="19"/>
    </row>
    <row r="29" spans="1:14" ht="17.100000000000001" customHeight="1" x14ac:dyDescent="0.25">
      <c r="A29" s="12">
        <v>12</v>
      </c>
      <c r="B29" s="73">
        <v>43031</v>
      </c>
      <c r="C29" s="32">
        <v>2</v>
      </c>
      <c r="D29" s="60"/>
      <c r="F29" s="25"/>
      <c r="G29" s="26">
        <f t="shared" si="3"/>
        <v>20</v>
      </c>
      <c r="H29" s="26">
        <f t="shared" si="4"/>
        <v>50</v>
      </c>
      <c r="J29" s="19"/>
      <c r="K29" s="19"/>
      <c r="M29" s="19"/>
      <c r="N29" s="19"/>
    </row>
    <row r="30" spans="1:14" ht="17.100000000000001" customHeight="1" x14ac:dyDescent="0.25">
      <c r="A30" s="12">
        <v>13</v>
      </c>
      <c r="B30" s="73">
        <v>43059</v>
      </c>
      <c r="C30" s="99">
        <v>1</v>
      </c>
      <c r="D30" s="60"/>
      <c r="F30" s="25"/>
      <c r="G30" s="79">
        <f t="shared" si="3"/>
        <v>20</v>
      </c>
      <c r="H30" s="79">
        <f t="shared" si="4"/>
        <v>50</v>
      </c>
      <c r="J30" s="19"/>
      <c r="K30" s="19"/>
      <c r="M30" s="19"/>
      <c r="N30" s="19"/>
    </row>
    <row r="31" spans="1:14" ht="17.100000000000001" customHeight="1" x14ac:dyDescent="0.25">
      <c r="A31" s="76"/>
      <c r="B31" s="73">
        <v>43080</v>
      </c>
      <c r="C31" s="80">
        <v>1</v>
      </c>
      <c r="D31" s="81"/>
      <c r="F31" s="78"/>
      <c r="G31" s="79">
        <f t="shared" si="3"/>
        <v>20</v>
      </c>
      <c r="H31" s="79">
        <f t="shared" si="4"/>
        <v>50</v>
      </c>
      <c r="J31" s="77"/>
      <c r="K31" s="77"/>
      <c r="M31" s="77"/>
      <c r="N31" s="77"/>
    </row>
    <row r="32" spans="1:14" ht="17.100000000000001" customHeight="1" x14ac:dyDescent="0.25">
      <c r="A32" s="12"/>
      <c r="B32" s="73">
        <v>43087</v>
      </c>
      <c r="C32" s="80">
        <v>1</v>
      </c>
      <c r="D32" s="60"/>
      <c r="F32" s="25"/>
      <c r="G32" s="79">
        <f t="shared" si="3"/>
        <v>20</v>
      </c>
      <c r="H32" s="79">
        <f t="shared" si="4"/>
        <v>50</v>
      </c>
      <c r="J32" s="19"/>
      <c r="K32" s="19"/>
      <c r="M32" s="19"/>
      <c r="N32" s="19"/>
    </row>
    <row r="33" spans="1:35" ht="17.100000000000001" customHeight="1" x14ac:dyDescent="0.25">
      <c r="A33" s="12" t="s">
        <v>11</v>
      </c>
      <c r="B33" s="33"/>
      <c r="C33" s="32">
        <f t="shared" si="0"/>
        <v>3</v>
      </c>
      <c r="D33" s="60"/>
      <c r="F33" s="27"/>
      <c r="G33" s="26"/>
      <c r="H33" s="26"/>
      <c r="J33" s="12">
        <f>ROUNDUP(AVERAGE(J13:J32), 0)</f>
        <v>3</v>
      </c>
      <c r="K33" s="12"/>
      <c r="L33" s="19"/>
      <c r="M33" s="12">
        <f>ROUNDUP(AVERAGE(M13:M32), 0)</f>
        <v>4</v>
      </c>
      <c r="N33" s="12"/>
    </row>
    <row r="34" spans="1:35" ht="17.100000000000001" customHeight="1" x14ac:dyDescent="0.25">
      <c r="A34" s="12" t="s">
        <v>12</v>
      </c>
      <c r="B34" s="34"/>
      <c r="C34" s="32" t="str">
        <f t="shared" si="0"/>
        <v>&lt; 1</v>
      </c>
      <c r="D34" s="60"/>
      <c r="F34" s="25"/>
      <c r="G34" s="26"/>
      <c r="H34" s="26"/>
      <c r="J34" s="12">
        <f>MIN(J13:J32)</f>
        <v>0</v>
      </c>
      <c r="K34" s="12"/>
      <c r="L34" s="19"/>
      <c r="M34" s="12">
        <f>MIN(M13:M32)</f>
        <v>1</v>
      </c>
      <c r="N34" s="12"/>
    </row>
    <row r="35" spans="1:35" ht="17.100000000000001" customHeight="1" x14ac:dyDescent="0.25">
      <c r="A35" s="12" t="s">
        <v>13</v>
      </c>
      <c r="B35" s="34"/>
      <c r="C35" s="32">
        <f t="shared" si="0"/>
        <v>5</v>
      </c>
      <c r="D35" s="60"/>
      <c r="F35" s="25"/>
      <c r="G35" s="26"/>
      <c r="H35" s="26"/>
      <c r="J35" s="12">
        <f>MAX(J13:J32)</f>
        <v>5</v>
      </c>
      <c r="K35" s="12"/>
      <c r="L35" s="19"/>
      <c r="M35" s="12">
        <f>MAX(M13:M32)</f>
        <v>7</v>
      </c>
      <c r="N35" s="12"/>
    </row>
    <row r="36" spans="1:35" ht="17.100000000000001" customHeight="1" x14ac:dyDescent="0.25">
      <c r="A36" s="12" t="s">
        <v>14</v>
      </c>
      <c r="B36" s="34"/>
      <c r="C36" s="35">
        <f>J36</f>
        <v>2.3145502494313788</v>
      </c>
      <c r="D36" s="61"/>
      <c r="F36" s="25"/>
      <c r="G36" s="26"/>
      <c r="H36" s="26"/>
      <c r="J36" s="13">
        <f>STDEV(J13:J32)</f>
        <v>2.3145502494313788</v>
      </c>
      <c r="K36" s="13"/>
      <c r="L36" s="19"/>
      <c r="M36" s="13">
        <f>STDEV(M13:M32)</f>
        <v>2.2803508501982757</v>
      </c>
      <c r="N36" s="13"/>
    </row>
    <row r="37" spans="1:35" ht="17.100000000000001" customHeight="1" x14ac:dyDescent="0.25">
      <c r="A37" s="12" t="s">
        <v>15</v>
      </c>
      <c r="B37" s="34"/>
      <c r="C37" s="35">
        <f>J37</f>
        <v>77.151674981045957</v>
      </c>
      <c r="D37" s="61"/>
      <c r="F37" s="25"/>
      <c r="G37" s="26"/>
      <c r="H37" s="26"/>
      <c r="J37" s="13">
        <f>IF(J33=0, "NA", J36*100/J33)</f>
        <v>77.151674981045957</v>
      </c>
      <c r="K37" s="13"/>
      <c r="L37" s="19"/>
      <c r="M37" s="13">
        <f>IF(M33=0, "NA", M36*100/M33)</f>
        <v>57.008771254956891</v>
      </c>
      <c r="N37" s="13"/>
    </row>
    <row r="38" spans="1:35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</row>
    <row r="39" spans="1:35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</row>
    <row r="40" spans="1:35" ht="17.100000000000001" customHeight="1" x14ac:dyDescent="0.25">
      <c r="A40" s="12" t="s">
        <v>11</v>
      </c>
      <c r="B40" s="34"/>
      <c r="C40" s="32">
        <f>IF(M33=0, "&lt; 1", M33)</f>
        <v>4</v>
      </c>
      <c r="D40" s="60"/>
      <c r="F40" s="25"/>
      <c r="G40" s="26"/>
      <c r="H40" s="26"/>
      <c r="J40" s="19"/>
      <c r="K40" s="19"/>
      <c r="L40" s="19"/>
    </row>
    <row r="41" spans="1:35" ht="17.100000000000001" customHeight="1" x14ac:dyDescent="0.25">
      <c r="A41" s="12" t="s">
        <v>12</v>
      </c>
      <c r="B41" s="34"/>
      <c r="C41" s="32">
        <f t="shared" ref="C41:C42" si="5">IF(M34=0, "&lt; 1", M34)</f>
        <v>1</v>
      </c>
      <c r="D41" s="60"/>
      <c r="F41" s="25"/>
      <c r="G41" s="26"/>
      <c r="H41" s="26"/>
      <c r="J41" s="19"/>
      <c r="K41" s="19"/>
    </row>
    <row r="42" spans="1:35" ht="17.100000000000001" customHeight="1" x14ac:dyDescent="0.25">
      <c r="A42" s="12" t="s">
        <v>13</v>
      </c>
      <c r="B42" s="34"/>
      <c r="C42" s="32">
        <f t="shared" si="5"/>
        <v>7</v>
      </c>
      <c r="D42" s="60"/>
      <c r="F42" s="25"/>
      <c r="G42" s="26"/>
      <c r="H42" s="26"/>
      <c r="J42" s="19"/>
      <c r="K42" s="19"/>
    </row>
    <row r="43" spans="1:35" ht="17.100000000000001" customHeight="1" x14ac:dyDescent="0.25">
      <c r="A43" s="12" t="s">
        <v>14</v>
      </c>
      <c r="B43" s="34"/>
      <c r="C43" s="35">
        <f>M36</f>
        <v>2.2803508501982757</v>
      </c>
      <c r="D43" s="61"/>
      <c r="F43" s="25"/>
      <c r="G43" s="26"/>
      <c r="H43" s="26"/>
      <c r="J43" s="19"/>
      <c r="K43" s="19"/>
    </row>
    <row r="44" spans="1:35" ht="17.100000000000001" customHeight="1" x14ac:dyDescent="0.25">
      <c r="A44" s="12" t="s">
        <v>15</v>
      </c>
      <c r="B44" s="34"/>
      <c r="C44" s="35">
        <f>M37</f>
        <v>57.008771254956891</v>
      </c>
      <c r="D44" s="61"/>
      <c r="F44" s="27"/>
      <c r="G44" s="26"/>
      <c r="H44" s="26"/>
      <c r="J44" s="19"/>
      <c r="K44" s="19"/>
    </row>
    <row r="45" spans="1:35" ht="15.9" customHeight="1" x14ac:dyDescent="0.25"/>
    <row r="46" spans="1:35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4.25" customHeight="1" x14ac:dyDescent="0.25">
      <c r="A60" s="198" t="s">
        <v>288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7.25" customHeight="1" x14ac:dyDescent="0.25">
      <c r="A61" s="199" t="s">
        <v>289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.9" customHeight="1" x14ac:dyDescent="0.25">
      <c r="A62" s="14"/>
      <c r="B62" s="14"/>
      <c r="C62" s="14"/>
      <c r="D62" s="14"/>
      <c r="E62" s="14"/>
    </row>
    <row r="63" spans="1:35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5" s="28" customFormat="1" ht="27.75" customHeight="1" x14ac:dyDescent="0.25">
      <c r="A64" s="200" t="s">
        <v>102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138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42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7.5546875" style="11" customWidth="1"/>
    <col min="11" max="11" width="5.44140625" style="11" customWidth="1"/>
    <col min="12" max="12" width="7.10937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51</v>
      </c>
      <c r="D6" s="40" t="s">
        <v>8</v>
      </c>
      <c r="E6" s="6">
        <v>11085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3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172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172</v>
      </c>
      <c r="K12" s="42"/>
      <c r="L12" s="1" t="s">
        <v>172</v>
      </c>
    </row>
    <row r="13" spans="1:12" ht="17.100000000000001" customHeight="1" x14ac:dyDescent="0.25">
      <c r="A13" s="142">
        <v>1</v>
      </c>
      <c r="B13" s="73" t="s">
        <v>317</v>
      </c>
      <c r="C13" s="80">
        <v>1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0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5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0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4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0</v>
      </c>
      <c r="D18" s="81">
        <v>120</v>
      </c>
      <c r="E18" s="81"/>
      <c r="F18" s="78"/>
      <c r="G18" s="79">
        <v>20</v>
      </c>
      <c r="H18" s="79">
        <v>50</v>
      </c>
      <c r="J18" s="77">
        <v>0</v>
      </c>
      <c r="L18" s="77">
        <v>1</v>
      </c>
    </row>
    <row r="19" spans="1:12" ht="17.100000000000001" customHeight="1" x14ac:dyDescent="0.25">
      <c r="A19" s="12">
        <f>'LAF 1 (21147)'!A27</f>
        <v>2</v>
      </c>
      <c r="B19" s="73">
        <v>42789</v>
      </c>
      <c r="C19" s="32">
        <v>0</v>
      </c>
      <c r="D19" s="60"/>
      <c r="E19" s="60"/>
      <c r="F19" s="25"/>
      <c r="G19" s="26">
        <f>$C$9</f>
        <v>20</v>
      </c>
      <c r="H19" s="26">
        <f>$E$9</f>
        <v>50</v>
      </c>
      <c r="J19" s="19">
        <v>0</v>
      </c>
      <c r="L19" s="19">
        <v>0</v>
      </c>
    </row>
    <row r="20" spans="1:12" ht="17.100000000000001" customHeight="1" x14ac:dyDescent="0.25">
      <c r="A20" s="12">
        <f>'LAF 1 (21147)'!A28</f>
        <v>3</v>
      </c>
      <c r="B20" s="73">
        <v>42812</v>
      </c>
      <c r="C20" s="32">
        <f t="shared" ref="C20:C25" si="0">IF(J20=0, "&lt; 1", J20)</f>
        <v>7</v>
      </c>
      <c r="D20" s="60"/>
      <c r="E20" s="60"/>
      <c r="F20" s="25"/>
      <c r="G20" s="26">
        <f>$C$9</f>
        <v>20</v>
      </c>
      <c r="H20" s="26">
        <f>$E$9</f>
        <v>50</v>
      </c>
      <c r="J20" s="19">
        <v>7</v>
      </c>
      <c r="L20" s="19">
        <v>5</v>
      </c>
    </row>
    <row r="21" spans="1:12" ht="17.100000000000001" customHeight="1" x14ac:dyDescent="0.25">
      <c r="A21" s="12">
        <f>'LAF 1 (21147)'!A29</f>
        <v>4</v>
      </c>
      <c r="B21" s="73">
        <v>42817</v>
      </c>
      <c r="C21" s="32">
        <f t="shared" si="0"/>
        <v>1</v>
      </c>
      <c r="D21" s="60"/>
      <c r="E21" s="60"/>
      <c r="F21" s="25"/>
      <c r="G21" s="26">
        <f t="shared" ref="G21:G32" si="1">$C$9</f>
        <v>20</v>
      </c>
      <c r="H21" s="26">
        <f t="shared" ref="H21:H32" si="2">$E$9</f>
        <v>50</v>
      </c>
      <c r="J21" s="19">
        <v>1</v>
      </c>
      <c r="L21" s="19">
        <v>0</v>
      </c>
    </row>
    <row r="22" spans="1:12" ht="17.100000000000001" customHeight="1" x14ac:dyDescent="0.25">
      <c r="A22" s="12">
        <f>'LAF 1 (21147)'!A30</f>
        <v>5</v>
      </c>
      <c r="B22" s="73">
        <v>42846</v>
      </c>
      <c r="C22" s="32">
        <f t="shared" si="0"/>
        <v>4</v>
      </c>
      <c r="D22" s="60"/>
      <c r="E22" s="60"/>
      <c r="F22" s="25"/>
      <c r="G22" s="26">
        <f t="shared" si="1"/>
        <v>20</v>
      </c>
      <c r="H22" s="26">
        <f t="shared" si="2"/>
        <v>50</v>
      </c>
      <c r="J22" s="19">
        <v>4</v>
      </c>
      <c r="L22" s="19">
        <v>4</v>
      </c>
    </row>
    <row r="23" spans="1:12" ht="17.100000000000001" customHeight="1" x14ac:dyDescent="0.25">
      <c r="A23" s="12" t="e">
        <f>'LAF 1 (21147)'!#REF!</f>
        <v>#REF!</v>
      </c>
      <c r="B23" s="73">
        <v>42875</v>
      </c>
      <c r="C23" s="32">
        <v>0</v>
      </c>
      <c r="D23" s="60"/>
      <c r="E23" s="60"/>
      <c r="F23" s="25"/>
      <c r="G23" s="26">
        <f t="shared" si="1"/>
        <v>20</v>
      </c>
      <c r="H23" s="26">
        <f t="shared" si="2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v>42905</v>
      </c>
      <c r="C24" s="32">
        <v>0</v>
      </c>
      <c r="D24" s="60"/>
      <c r="E24" s="60"/>
      <c r="F24" s="25"/>
      <c r="G24" s="26">
        <f t="shared" si="1"/>
        <v>20</v>
      </c>
      <c r="H24" s="26">
        <f t="shared" si="2"/>
        <v>50</v>
      </c>
      <c r="J24" s="19">
        <v>0</v>
      </c>
      <c r="L24" s="19"/>
    </row>
    <row r="25" spans="1:12" ht="17.100000000000001" customHeight="1" x14ac:dyDescent="0.25">
      <c r="A25" s="12">
        <f>'LAF 1 (21147)'!A32</f>
        <v>8</v>
      </c>
      <c r="B25" s="73">
        <v>42937</v>
      </c>
      <c r="C25" s="32">
        <f t="shared" si="0"/>
        <v>4</v>
      </c>
      <c r="D25" s="60"/>
      <c r="E25" s="60"/>
      <c r="F25" s="25"/>
      <c r="G25" s="26">
        <f t="shared" si="1"/>
        <v>20</v>
      </c>
      <c r="H25" s="26">
        <f t="shared" si="2"/>
        <v>50</v>
      </c>
      <c r="J25" s="19">
        <v>4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0</v>
      </c>
      <c r="D26" s="60"/>
      <c r="E26" s="60"/>
      <c r="F26" s="25"/>
      <c r="G26" s="26">
        <f t="shared" si="1"/>
        <v>20</v>
      </c>
      <c r="H26" s="26">
        <f t="shared" si="2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6</v>
      </c>
      <c r="D27" s="60"/>
      <c r="E27" s="60"/>
      <c r="F27" s="25"/>
      <c r="G27" s="26">
        <f t="shared" si="1"/>
        <v>20</v>
      </c>
      <c r="H27" s="26">
        <f t="shared" si="2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60"/>
      <c r="E28" s="60"/>
      <c r="F28" s="25"/>
      <c r="G28" s="26">
        <f t="shared" si="1"/>
        <v>20</v>
      </c>
      <c r="H28" s="26">
        <f t="shared" si="2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2</v>
      </c>
      <c r="D29" s="60"/>
      <c r="E29" s="60"/>
      <c r="F29" s="25"/>
      <c r="G29" s="26">
        <f t="shared" si="1"/>
        <v>20</v>
      </c>
      <c r="H29" s="26">
        <f t="shared" si="2"/>
        <v>50</v>
      </c>
      <c r="J29" s="19"/>
      <c r="L29" s="19"/>
    </row>
    <row r="30" spans="1:12" ht="17.100000000000001" customHeight="1" x14ac:dyDescent="0.25">
      <c r="A30" s="76">
        <v>13</v>
      </c>
      <c r="B30" s="153">
        <v>43059</v>
      </c>
      <c r="C30" s="100">
        <v>4</v>
      </c>
      <c r="D30" s="60"/>
      <c r="E30" s="60"/>
      <c r="F30" s="25"/>
      <c r="G30" s="79">
        <f t="shared" si="1"/>
        <v>20</v>
      </c>
      <c r="H30" s="79">
        <f t="shared" si="2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0</v>
      </c>
      <c r="D31" s="81"/>
      <c r="E31" s="81"/>
      <c r="F31" s="78"/>
      <c r="G31" s="79">
        <f t="shared" si="1"/>
        <v>20</v>
      </c>
      <c r="H31" s="79">
        <f t="shared" si="2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5</v>
      </c>
      <c r="D32" s="60"/>
      <c r="E32" s="60"/>
      <c r="F32" s="25"/>
      <c r="G32" s="79">
        <f t="shared" si="1"/>
        <v>20</v>
      </c>
      <c r="H32" s="79">
        <f t="shared" si="2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ref="C33:C35" si="3">IF(J33=0, "&lt; 1", J33)</f>
        <v>2</v>
      </c>
      <c r="D33" s="60"/>
      <c r="E33" s="60"/>
      <c r="F33" s="27"/>
      <c r="G33" s="26"/>
      <c r="H33" s="26"/>
      <c r="J33" s="12">
        <f>ROUNDUP(AVERAGE(J13:J32), 0)</f>
        <v>2</v>
      </c>
      <c r="K33" s="19"/>
      <c r="L33" s="12">
        <f>ROUNDUP(AVERAGE(L13:L32), 0)</f>
        <v>2</v>
      </c>
    </row>
    <row r="34" spans="1:32" ht="17.100000000000001" customHeight="1" x14ac:dyDescent="0.25">
      <c r="A34" s="12" t="s">
        <v>12</v>
      </c>
      <c r="B34" s="34"/>
      <c r="C34" s="32" t="str">
        <f t="shared" si="3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0</v>
      </c>
    </row>
    <row r="35" spans="1:32" ht="17.100000000000001" customHeight="1" x14ac:dyDescent="0.25">
      <c r="A35" s="12" t="s">
        <v>13</v>
      </c>
      <c r="B35" s="34"/>
      <c r="C35" s="32">
        <f t="shared" si="3"/>
        <v>7</v>
      </c>
      <c r="D35" s="60"/>
      <c r="E35" s="60"/>
      <c r="F35" s="25"/>
      <c r="G35" s="26"/>
      <c r="H35" s="26"/>
      <c r="J35" s="12">
        <f>MAX(J13:J32)</f>
        <v>7</v>
      </c>
      <c r="K35" s="19"/>
      <c r="L35" s="12">
        <f>MAX(L13:L32)</f>
        <v>5</v>
      </c>
    </row>
    <row r="36" spans="1:32" ht="17.100000000000001" customHeight="1" x14ac:dyDescent="0.25">
      <c r="A36" s="12" t="s">
        <v>14</v>
      </c>
      <c r="B36" s="34"/>
      <c r="C36" s="35">
        <f t="shared" ref="C36:C37" si="4">J36</f>
        <v>2.6726124191242437</v>
      </c>
      <c r="D36" s="61"/>
      <c r="E36" s="61"/>
      <c r="F36" s="25"/>
      <c r="G36" s="26"/>
      <c r="H36" s="26"/>
      <c r="J36" s="13">
        <f>STDEV(J13:J32)</f>
        <v>2.6726124191242437</v>
      </c>
      <c r="K36" s="19"/>
      <c r="L36" s="13">
        <f>STDEV(L13:L32)</f>
        <v>2.3452078799117149</v>
      </c>
    </row>
    <row r="37" spans="1:32" ht="17.100000000000001" customHeight="1" x14ac:dyDescent="0.25">
      <c r="A37" s="12" t="s">
        <v>15</v>
      </c>
      <c r="B37" s="34"/>
      <c r="C37" s="35">
        <f t="shared" si="4"/>
        <v>133.6306209562122</v>
      </c>
      <c r="D37" s="61"/>
      <c r="E37" s="61"/>
      <c r="F37" s="25"/>
      <c r="G37" s="26"/>
      <c r="H37" s="26"/>
      <c r="J37" s="13">
        <f>IF(J33=0, "NA", J36*100/J33)</f>
        <v>133.6306209562122</v>
      </c>
      <c r="K37" s="19"/>
      <c r="L37" s="13">
        <f>IF(L33=0, "NA", L36*100/L33)</f>
        <v>117.26039399558574</v>
      </c>
    </row>
    <row r="38" spans="1:32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2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 t="str">
        <f t="shared" ref="C41:C42" si="5">IF(L34=0, "&lt; 1",L34)</f>
        <v>&lt; 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5"/>
        <v>5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2.3452078799117149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117.26039399558574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290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291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103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139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70"/>
  <sheetViews>
    <sheetView view="pageBreakPreview" topLeftCell="A42" zoomScaleNormal="100" zoomScaleSheetLayoutView="100" workbookViewId="0">
      <selection activeCell="D19" sqref="D1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6.6640625" style="11" customWidth="1"/>
    <col min="11" max="11" width="5.44140625" style="11" customWidth="1"/>
    <col min="12" max="12" width="6.8867187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53</v>
      </c>
      <c r="D6" s="40" t="s">
        <v>8</v>
      </c>
      <c r="E6" s="6">
        <v>11086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207</v>
      </c>
      <c r="D11" s="17" t="s">
        <v>319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22</v>
      </c>
      <c r="H12" s="14" t="s">
        <v>23</v>
      </c>
      <c r="J12" s="1" t="s">
        <v>207</v>
      </c>
      <c r="K12" s="42"/>
      <c r="L12" s="1" t="s">
        <v>207</v>
      </c>
    </row>
    <row r="13" spans="1:12" ht="17.100000000000001" customHeight="1" x14ac:dyDescent="0.25">
      <c r="A13" s="142">
        <v>1</v>
      </c>
      <c r="B13" s="73" t="s">
        <v>317</v>
      </c>
      <c r="C13" s="80">
        <v>7</v>
      </c>
      <c r="D13" s="81"/>
      <c r="E13" s="81"/>
      <c r="F13" s="78"/>
      <c r="G13" s="79">
        <v>20</v>
      </c>
      <c r="H13" s="79">
        <v>50</v>
      </c>
      <c r="J13" s="77"/>
      <c r="L13" s="77"/>
    </row>
    <row r="14" spans="1:12" ht="17.100000000000001" customHeight="1" x14ac:dyDescent="0.25">
      <c r="A14" s="76">
        <v>2</v>
      </c>
      <c r="B14" s="73">
        <v>42669</v>
      </c>
      <c r="C14" s="80">
        <v>1</v>
      </c>
      <c r="D14" s="81"/>
      <c r="E14" s="81"/>
      <c r="F14" s="78"/>
      <c r="G14" s="79">
        <v>20</v>
      </c>
      <c r="H14" s="79">
        <v>50</v>
      </c>
      <c r="J14" s="77"/>
      <c r="L14" s="77"/>
    </row>
    <row r="15" spans="1:12" ht="17.100000000000001" customHeight="1" x14ac:dyDescent="0.25">
      <c r="A15" s="76">
        <v>3</v>
      </c>
      <c r="B15" s="73">
        <v>42699</v>
      </c>
      <c r="C15" s="80">
        <v>8</v>
      </c>
      <c r="D15" s="81"/>
      <c r="E15" s="81"/>
      <c r="F15" s="78"/>
      <c r="G15" s="79">
        <v>20</v>
      </c>
      <c r="H15" s="79">
        <v>50</v>
      </c>
      <c r="J15" s="77"/>
      <c r="L15" s="77"/>
    </row>
    <row r="16" spans="1:12" ht="17.100000000000001" customHeight="1" x14ac:dyDescent="0.25">
      <c r="A16" s="76">
        <v>4</v>
      </c>
      <c r="B16" s="73">
        <v>42720</v>
      </c>
      <c r="C16" s="80">
        <v>9</v>
      </c>
      <c r="D16" s="81"/>
      <c r="E16" s="81"/>
      <c r="F16" s="78"/>
      <c r="G16" s="79">
        <v>20</v>
      </c>
      <c r="H16" s="79">
        <v>50</v>
      </c>
      <c r="J16" s="77"/>
      <c r="L16" s="77"/>
    </row>
    <row r="17" spans="1:12" ht="17.100000000000001" customHeight="1" x14ac:dyDescent="0.25">
      <c r="A17" s="76">
        <v>5</v>
      </c>
      <c r="B17" s="73">
        <v>42729</v>
      </c>
      <c r="C17" s="80">
        <v>9</v>
      </c>
      <c r="D17" s="81"/>
      <c r="E17" s="81"/>
      <c r="F17" s="78"/>
      <c r="G17" s="79">
        <v>20</v>
      </c>
      <c r="H17" s="79">
        <v>50</v>
      </c>
      <c r="J17" s="77"/>
      <c r="L17" s="77"/>
    </row>
    <row r="18" spans="1:12" ht="17.100000000000001" customHeight="1" x14ac:dyDescent="0.25">
      <c r="A18" s="142">
        <v>1</v>
      </c>
      <c r="B18" s="73">
        <v>42759</v>
      </c>
      <c r="C18" s="80">
        <v>4</v>
      </c>
      <c r="D18" s="81">
        <v>120</v>
      </c>
      <c r="E18" s="81"/>
      <c r="F18" s="78"/>
      <c r="G18" s="79">
        <v>20</v>
      </c>
      <c r="H18" s="79">
        <v>50</v>
      </c>
      <c r="J18" s="77">
        <v>4</v>
      </c>
      <c r="L18" s="77">
        <v>7</v>
      </c>
    </row>
    <row r="19" spans="1:12" ht="17.100000000000001" customHeight="1" x14ac:dyDescent="0.25">
      <c r="A19" s="12">
        <f>'LAF 1 (21147)'!A27</f>
        <v>2</v>
      </c>
      <c r="B19" s="73">
        <f>'Raw material airlock (11085)'!B19</f>
        <v>42789</v>
      </c>
      <c r="C19" s="32">
        <f t="shared" ref="C19:C35" si="0">IF(J19=0, "&lt; 1", J19)</f>
        <v>1</v>
      </c>
      <c r="D19" s="60"/>
      <c r="E19" s="60"/>
      <c r="F19" s="25"/>
      <c r="G19" s="26">
        <f>$C$9</f>
        <v>20</v>
      </c>
      <c r="H19" s="26">
        <f>$E$9</f>
        <v>50</v>
      </c>
      <c r="J19" s="19">
        <v>1</v>
      </c>
      <c r="L19" s="19">
        <v>1</v>
      </c>
    </row>
    <row r="20" spans="1:12" ht="17.100000000000001" customHeight="1" x14ac:dyDescent="0.25">
      <c r="A20" s="12">
        <f>'LAF 1 (21147)'!A28</f>
        <v>3</v>
      </c>
      <c r="B20" s="73">
        <f>'Raw material airlock (11085)'!B20</f>
        <v>42812</v>
      </c>
      <c r="C20" s="32">
        <f t="shared" ref="C20:C25" si="1">IF(J20=0, "&lt; 1", J20)</f>
        <v>3</v>
      </c>
      <c r="D20" s="60"/>
      <c r="E20" s="60"/>
      <c r="F20" s="25"/>
      <c r="G20" s="26">
        <f>$C$9</f>
        <v>20</v>
      </c>
      <c r="H20" s="26">
        <f>$E$9</f>
        <v>50</v>
      </c>
      <c r="J20" s="19">
        <v>3</v>
      </c>
      <c r="L20" s="19">
        <v>8</v>
      </c>
    </row>
    <row r="21" spans="1:12" ht="17.100000000000001" customHeight="1" x14ac:dyDescent="0.25">
      <c r="A21" s="12">
        <f>'LAF 1 (21147)'!A29</f>
        <v>4</v>
      </c>
      <c r="B21" s="73">
        <f>'Raw material airlock (11085)'!B21</f>
        <v>42817</v>
      </c>
      <c r="C21" s="32">
        <f t="shared" si="1"/>
        <v>7</v>
      </c>
      <c r="D21" s="60"/>
      <c r="E21" s="60"/>
      <c r="F21" s="25"/>
      <c r="G21" s="26">
        <f t="shared" ref="G21:G32" si="2">$C$9</f>
        <v>20</v>
      </c>
      <c r="H21" s="26">
        <f t="shared" ref="H21:H32" si="3">$E$9</f>
        <v>50</v>
      </c>
      <c r="J21" s="19">
        <v>7</v>
      </c>
      <c r="L21" s="19">
        <v>9</v>
      </c>
    </row>
    <row r="22" spans="1:12" ht="17.100000000000001" customHeight="1" x14ac:dyDescent="0.25">
      <c r="A22" s="12">
        <f>'LAF 1 (21147)'!A30</f>
        <v>5</v>
      </c>
      <c r="B22" s="73">
        <f>'Raw material airlock (11085)'!B22</f>
        <v>42846</v>
      </c>
      <c r="C22" s="32">
        <f t="shared" si="1"/>
        <v>3</v>
      </c>
      <c r="D22" s="60"/>
      <c r="E22" s="60"/>
      <c r="F22" s="25"/>
      <c r="G22" s="26">
        <f t="shared" si="2"/>
        <v>20</v>
      </c>
      <c r="H22" s="26">
        <f t="shared" si="3"/>
        <v>50</v>
      </c>
      <c r="J22" s="19">
        <v>3</v>
      </c>
      <c r="L22" s="19">
        <v>9</v>
      </c>
    </row>
    <row r="23" spans="1:12" ht="17.100000000000001" customHeight="1" x14ac:dyDescent="0.25">
      <c r="A23" s="12" t="e">
        <f>'LAF 1 (21147)'!#REF!</f>
        <v>#REF!</v>
      </c>
      <c r="B23" s="73">
        <f>'Raw material airlock (11085)'!B23</f>
        <v>42875</v>
      </c>
      <c r="C23" s="32">
        <v>0</v>
      </c>
      <c r="D23" s="60"/>
      <c r="E23" s="60"/>
      <c r="F23" s="25"/>
      <c r="G23" s="26">
        <f t="shared" si="2"/>
        <v>20</v>
      </c>
      <c r="H23" s="26">
        <f t="shared" si="3"/>
        <v>50</v>
      </c>
      <c r="J23" s="19">
        <v>0</v>
      </c>
      <c r="L23" s="19"/>
    </row>
    <row r="24" spans="1:12" ht="17.100000000000001" customHeight="1" x14ac:dyDescent="0.25">
      <c r="A24" s="12">
        <f>'LAF 1 (21147)'!A31</f>
        <v>7</v>
      </c>
      <c r="B24" s="73">
        <f>'Raw material airlock (11085)'!B24</f>
        <v>42905</v>
      </c>
      <c r="C24" s="32">
        <f t="shared" si="1"/>
        <v>1</v>
      </c>
      <c r="D24" s="60"/>
      <c r="E24" s="60"/>
      <c r="F24" s="25"/>
      <c r="G24" s="26">
        <f t="shared" si="2"/>
        <v>20</v>
      </c>
      <c r="H24" s="26">
        <f t="shared" si="3"/>
        <v>50</v>
      </c>
      <c r="J24" s="19">
        <v>1</v>
      </c>
      <c r="L24" s="19"/>
    </row>
    <row r="25" spans="1:12" ht="17.100000000000001" customHeight="1" x14ac:dyDescent="0.25">
      <c r="A25" s="12">
        <f>'LAF 1 (21147)'!A32</f>
        <v>8</v>
      </c>
      <c r="B25" s="73">
        <f>'Raw material airlock (11085)'!B25</f>
        <v>42937</v>
      </c>
      <c r="C25" s="32">
        <f t="shared" si="1"/>
        <v>6</v>
      </c>
      <c r="D25" s="60"/>
      <c r="E25" s="60"/>
      <c r="F25" s="25"/>
      <c r="G25" s="26">
        <f t="shared" si="2"/>
        <v>20</v>
      </c>
      <c r="H25" s="26">
        <f t="shared" si="3"/>
        <v>50</v>
      </c>
      <c r="J25" s="19">
        <v>6</v>
      </c>
      <c r="L25" s="19"/>
    </row>
    <row r="26" spans="1:12" ht="17.100000000000001" customHeight="1" x14ac:dyDescent="0.25">
      <c r="A26" s="76">
        <f>'LAF 1 (21147)'!A33</f>
        <v>9</v>
      </c>
      <c r="B26" s="73">
        <v>42966</v>
      </c>
      <c r="C26" s="32">
        <v>1</v>
      </c>
      <c r="D26" s="60"/>
      <c r="E26" s="60"/>
      <c r="F26" s="25"/>
      <c r="G26" s="26">
        <f t="shared" si="2"/>
        <v>20</v>
      </c>
      <c r="H26" s="26">
        <f t="shared" si="3"/>
        <v>50</v>
      </c>
      <c r="J26" s="19"/>
      <c r="L26" s="19"/>
    </row>
    <row r="27" spans="1:12" ht="17.100000000000001" customHeight="1" x14ac:dyDescent="0.25">
      <c r="A27" s="76" t="e">
        <f>'LAF 1 (21147)'!#REF!</f>
        <v>#REF!</v>
      </c>
      <c r="B27" s="73">
        <v>42988</v>
      </c>
      <c r="C27" s="32">
        <v>1</v>
      </c>
      <c r="D27" s="60"/>
      <c r="E27" s="60"/>
      <c r="F27" s="25"/>
      <c r="G27" s="26">
        <f t="shared" si="2"/>
        <v>20</v>
      </c>
      <c r="H27" s="26">
        <f t="shared" si="3"/>
        <v>50</v>
      </c>
      <c r="J27" s="19"/>
      <c r="L27" s="19"/>
    </row>
    <row r="28" spans="1:12" ht="17.100000000000001" customHeight="1" x14ac:dyDescent="0.25">
      <c r="A28" s="76" t="e">
        <f>'LAF 1 (21147)'!#REF!</f>
        <v>#REF!</v>
      </c>
      <c r="B28" s="73">
        <v>43002</v>
      </c>
      <c r="C28" s="32">
        <v>1</v>
      </c>
      <c r="D28" s="60"/>
      <c r="E28" s="60"/>
      <c r="F28" s="25"/>
      <c r="G28" s="26">
        <f t="shared" si="2"/>
        <v>20</v>
      </c>
      <c r="H28" s="26">
        <f t="shared" si="3"/>
        <v>50</v>
      </c>
      <c r="J28" s="19"/>
      <c r="L28" s="19"/>
    </row>
    <row r="29" spans="1:12" ht="17.100000000000001" customHeight="1" x14ac:dyDescent="0.25">
      <c r="A29" s="76" t="e">
        <f>'LAF 1 (21147)'!#REF!</f>
        <v>#REF!</v>
      </c>
      <c r="B29" s="73">
        <v>43031</v>
      </c>
      <c r="C29" s="32">
        <v>7</v>
      </c>
      <c r="D29" s="60"/>
      <c r="E29" s="60"/>
      <c r="F29" s="25"/>
      <c r="G29" s="26">
        <f t="shared" si="2"/>
        <v>20</v>
      </c>
      <c r="H29" s="26">
        <f t="shared" si="3"/>
        <v>50</v>
      </c>
      <c r="J29" s="19"/>
      <c r="L29" s="19"/>
    </row>
    <row r="30" spans="1:12" ht="17.100000000000001" customHeight="1" x14ac:dyDescent="0.25">
      <c r="A30" s="76">
        <v>13</v>
      </c>
      <c r="B30" s="153">
        <v>43059</v>
      </c>
      <c r="C30" s="101">
        <v>4</v>
      </c>
      <c r="D30" s="60"/>
      <c r="E30" s="60"/>
      <c r="F30" s="25"/>
      <c r="G30" s="79">
        <f t="shared" si="2"/>
        <v>20</v>
      </c>
      <c r="H30" s="79">
        <f t="shared" si="3"/>
        <v>50</v>
      </c>
      <c r="J30" s="19"/>
      <c r="L30" s="19"/>
    </row>
    <row r="31" spans="1:12" ht="17.100000000000001" customHeight="1" x14ac:dyDescent="0.25">
      <c r="A31" s="76"/>
      <c r="B31" s="73">
        <v>43080</v>
      </c>
      <c r="C31" s="80">
        <v>4</v>
      </c>
      <c r="D31" s="81"/>
      <c r="E31" s="81"/>
      <c r="F31" s="78"/>
      <c r="G31" s="79">
        <f t="shared" si="2"/>
        <v>20</v>
      </c>
      <c r="H31" s="79">
        <f t="shared" si="3"/>
        <v>50</v>
      </c>
      <c r="J31" s="77"/>
      <c r="L31" s="77"/>
    </row>
    <row r="32" spans="1:12" ht="17.100000000000001" customHeight="1" x14ac:dyDescent="0.25">
      <c r="A32" s="12"/>
      <c r="B32" s="73">
        <v>43087</v>
      </c>
      <c r="C32" s="80">
        <v>3</v>
      </c>
      <c r="D32" s="60"/>
      <c r="E32" s="60"/>
      <c r="F32" s="25"/>
      <c r="G32" s="79">
        <f t="shared" si="2"/>
        <v>20</v>
      </c>
      <c r="H32" s="79">
        <f t="shared" si="3"/>
        <v>50</v>
      </c>
      <c r="J32" s="19"/>
      <c r="L32" s="19"/>
    </row>
    <row r="33" spans="1:32" ht="17.100000000000001" customHeight="1" x14ac:dyDescent="0.25">
      <c r="A33" s="12" t="s">
        <v>11</v>
      </c>
      <c r="B33" s="33"/>
      <c r="C33" s="32">
        <f t="shared" si="0"/>
        <v>4</v>
      </c>
      <c r="D33" s="60"/>
      <c r="E33" s="60"/>
      <c r="F33" s="27"/>
      <c r="G33" s="26"/>
      <c r="H33" s="26"/>
      <c r="J33" s="12">
        <f>ROUNDUP(AVERAGE(J13:J32), 0)</f>
        <v>4</v>
      </c>
      <c r="K33" s="19"/>
      <c r="L33" s="12">
        <f>ROUNDUP(AVERAGE(L13:L32), 0)</f>
        <v>7</v>
      </c>
    </row>
    <row r="34" spans="1:32" ht="17.100000000000001" customHeight="1" x14ac:dyDescent="0.25">
      <c r="A34" s="12" t="s">
        <v>12</v>
      </c>
      <c r="B34" s="34"/>
      <c r="C34" s="32" t="str">
        <f t="shared" si="0"/>
        <v>&lt; 1</v>
      </c>
      <c r="D34" s="60"/>
      <c r="E34" s="60"/>
      <c r="F34" s="25"/>
      <c r="G34" s="26"/>
      <c r="H34" s="26"/>
      <c r="J34" s="12">
        <f>MIN(J13:J32)</f>
        <v>0</v>
      </c>
      <c r="K34" s="19"/>
      <c r="L34" s="12">
        <f>MIN(L13:L32)</f>
        <v>1</v>
      </c>
    </row>
    <row r="35" spans="1:32" ht="17.100000000000001" customHeight="1" x14ac:dyDescent="0.25">
      <c r="A35" s="12" t="s">
        <v>13</v>
      </c>
      <c r="B35" s="34"/>
      <c r="C35" s="32">
        <f t="shared" si="0"/>
        <v>7</v>
      </c>
      <c r="D35" s="60"/>
      <c r="E35" s="60"/>
      <c r="F35" s="25"/>
      <c r="G35" s="26"/>
      <c r="H35" s="26"/>
      <c r="J35" s="12">
        <f>MAX(J13:J32)</f>
        <v>7</v>
      </c>
      <c r="K35" s="19"/>
      <c r="L35" s="12">
        <f>MAX(L13:L32)</f>
        <v>9</v>
      </c>
    </row>
    <row r="36" spans="1:32" ht="17.100000000000001" customHeight="1" x14ac:dyDescent="0.25">
      <c r="A36" s="12" t="s">
        <v>14</v>
      </c>
      <c r="B36" s="34"/>
      <c r="C36" s="35">
        <f t="shared" ref="C36:C37" si="4">J36</f>
        <v>2.4748737341529163</v>
      </c>
      <c r="D36" s="61"/>
      <c r="E36" s="61"/>
      <c r="F36" s="25"/>
      <c r="G36" s="26"/>
      <c r="H36" s="26"/>
      <c r="J36" s="13">
        <f>STDEV(J13:J32)</f>
        <v>2.4748737341529163</v>
      </c>
      <c r="K36" s="19"/>
      <c r="L36" s="13">
        <f>STDEV(L13:L32)</f>
        <v>3.3466401061363027</v>
      </c>
    </row>
    <row r="37" spans="1:32" ht="17.100000000000001" customHeight="1" x14ac:dyDescent="0.25">
      <c r="A37" s="12" t="s">
        <v>15</v>
      </c>
      <c r="B37" s="34"/>
      <c r="C37" s="35">
        <f t="shared" si="4"/>
        <v>61.871843353822911</v>
      </c>
      <c r="D37" s="61"/>
      <c r="E37" s="61"/>
      <c r="F37" s="25"/>
      <c r="G37" s="26"/>
      <c r="H37" s="26"/>
      <c r="J37" s="13">
        <f>IF(J33=0, "NA", J36*100/J33)</f>
        <v>61.871843353822911</v>
      </c>
      <c r="K37" s="19"/>
      <c r="L37" s="13">
        <f>IF(L33=0, "NA", L36*100/L33)</f>
        <v>47.809144373375759</v>
      </c>
    </row>
    <row r="38" spans="1:32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</row>
    <row r="39" spans="1:32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</row>
    <row r="40" spans="1:32" ht="17.100000000000001" customHeight="1" x14ac:dyDescent="0.25">
      <c r="A40" s="12" t="s">
        <v>11</v>
      </c>
      <c r="B40" s="34"/>
      <c r="C40" s="32">
        <f>IF(L33=0, "&lt; 1",L33)</f>
        <v>7</v>
      </c>
      <c r="D40" s="60"/>
      <c r="E40" s="60"/>
      <c r="F40" s="25"/>
      <c r="G40" s="26"/>
      <c r="H40" s="26"/>
      <c r="J40" s="19"/>
      <c r="K40" s="19"/>
    </row>
    <row r="41" spans="1:32" ht="17.100000000000001" customHeight="1" x14ac:dyDescent="0.25">
      <c r="A41" s="12" t="s">
        <v>12</v>
      </c>
      <c r="B41" s="34"/>
      <c r="C41" s="32">
        <f t="shared" ref="C41:C42" si="5">IF(L34=0, "&lt; 1",L34)</f>
        <v>1</v>
      </c>
      <c r="D41" s="60"/>
      <c r="E41" s="60"/>
      <c r="F41" s="25"/>
      <c r="G41" s="26"/>
      <c r="H41" s="26"/>
      <c r="J41" s="19"/>
    </row>
    <row r="42" spans="1:32" ht="17.100000000000001" customHeight="1" x14ac:dyDescent="0.25">
      <c r="A42" s="12" t="s">
        <v>13</v>
      </c>
      <c r="B42" s="34"/>
      <c r="C42" s="32">
        <f t="shared" si="5"/>
        <v>9</v>
      </c>
      <c r="D42" s="60"/>
      <c r="E42" s="60"/>
      <c r="F42" s="25"/>
      <c r="G42" s="26"/>
      <c r="H42" s="26"/>
      <c r="J42" s="19"/>
    </row>
    <row r="43" spans="1:32" ht="17.100000000000001" customHeight="1" x14ac:dyDescent="0.25">
      <c r="A43" s="12" t="s">
        <v>14</v>
      </c>
      <c r="B43" s="34"/>
      <c r="C43" s="35">
        <f>L36</f>
        <v>3.3466401061363027</v>
      </c>
      <c r="D43" s="61"/>
      <c r="E43" s="61"/>
      <c r="F43" s="25"/>
      <c r="G43" s="26"/>
      <c r="H43" s="26"/>
      <c r="J43" s="19"/>
    </row>
    <row r="44" spans="1:32" ht="17.100000000000001" customHeight="1" x14ac:dyDescent="0.25">
      <c r="A44" s="12" t="s">
        <v>15</v>
      </c>
      <c r="B44" s="34"/>
      <c r="C44" s="35">
        <f>L37</f>
        <v>47.809144373375759</v>
      </c>
      <c r="D44" s="61"/>
      <c r="E44" s="61"/>
      <c r="F44" s="27"/>
      <c r="G44" s="26"/>
      <c r="H44" s="26"/>
      <c r="J44" s="19"/>
    </row>
    <row r="45" spans="1:32" ht="15.9" customHeight="1" x14ac:dyDescent="0.25"/>
    <row r="46" spans="1:32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4.25" customHeight="1" x14ac:dyDescent="0.25">
      <c r="A60" s="198" t="s">
        <v>292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7.25" customHeight="1" x14ac:dyDescent="0.25">
      <c r="A61" s="199" t="s">
        <v>293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5.9" customHeight="1" x14ac:dyDescent="0.25">
      <c r="A62" s="14"/>
      <c r="B62" s="14"/>
      <c r="C62" s="14"/>
      <c r="D62" s="14"/>
      <c r="E62" s="14"/>
    </row>
    <row r="63" spans="1:32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2" s="28" customFormat="1" ht="27.75" customHeight="1" x14ac:dyDescent="0.25">
      <c r="A64" s="200" t="s">
        <v>104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140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0"/>
  <sheetViews>
    <sheetView view="pageBreakPreview" topLeftCell="A45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52" customWidth="1"/>
    <col min="7" max="8" width="6.88671875" style="52" customWidth="1"/>
    <col min="9" max="9" width="3.33203125" style="11" customWidth="1"/>
    <col min="10" max="10" width="7.88671875" style="11" customWidth="1"/>
    <col min="11" max="11" width="7.33203125" style="11" customWidth="1"/>
    <col min="12" max="13" width="5.44140625" style="11" customWidth="1"/>
    <col min="14" max="14" width="6.88671875" style="11" customWidth="1"/>
    <col min="15" max="15" width="7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6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6" s="3" customFormat="1" ht="27" customHeight="1" x14ac:dyDescent="0.25">
      <c r="A5" s="189" t="s">
        <v>4</v>
      </c>
      <c r="B5" s="190"/>
      <c r="C5" s="54" t="s">
        <v>26</v>
      </c>
      <c r="D5" s="55" t="s">
        <v>1</v>
      </c>
      <c r="E5" s="56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89" t="s">
        <v>5</v>
      </c>
      <c r="B6" s="190"/>
      <c r="C6" s="54" t="s">
        <v>209</v>
      </c>
      <c r="D6" s="55" t="s">
        <v>8</v>
      </c>
      <c r="E6" s="57">
        <v>11087</v>
      </c>
      <c r="F6" s="8"/>
      <c r="G6" s="9"/>
      <c r="H6" s="9"/>
    </row>
    <row r="7" spans="1:16" s="3" customFormat="1" ht="27" customHeight="1" x14ac:dyDescent="0.25">
      <c r="A7" s="189" t="s">
        <v>6</v>
      </c>
      <c r="B7" s="190"/>
      <c r="C7" s="54" t="s">
        <v>29</v>
      </c>
      <c r="D7" s="55" t="s">
        <v>9</v>
      </c>
      <c r="E7" s="57" t="s">
        <v>28</v>
      </c>
      <c r="F7" s="8"/>
      <c r="G7" s="9"/>
      <c r="H7" s="9"/>
    </row>
    <row r="8" spans="1:16" s="3" customFormat="1" ht="27" customHeight="1" x14ac:dyDescent="0.25">
      <c r="A8" s="189" t="s">
        <v>7</v>
      </c>
      <c r="B8" s="190"/>
      <c r="C8" s="54" t="s">
        <v>27</v>
      </c>
      <c r="D8" s="55" t="s">
        <v>10</v>
      </c>
      <c r="E8" s="57">
        <v>2</v>
      </c>
      <c r="F8" s="8"/>
      <c r="G8" s="9"/>
      <c r="H8" s="9"/>
    </row>
    <row r="9" spans="1:16" s="3" customFormat="1" ht="27" customHeight="1" x14ac:dyDescent="0.25">
      <c r="A9" s="189" t="s">
        <v>20</v>
      </c>
      <c r="B9" s="190"/>
      <c r="C9" s="58">
        <f>'LAF 1 (21147)'!C9</f>
        <v>20</v>
      </c>
      <c r="D9" s="55" t="s">
        <v>21</v>
      </c>
      <c r="E9" s="59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316</v>
      </c>
      <c r="D11" s="1" t="s">
        <v>208</v>
      </c>
      <c r="E11" s="17" t="s">
        <v>319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52" t="s">
        <v>22</v>
      </c>
      <c r="H12" s="52" t="s">
        <v>23</v>
      </c>
      <c r="J12" s="1" t="s">
        <v>207</v>
      </c>
      <c r="K12" s="1" t="s">
        <v>208</v>
      </c>
      <c r="L12" s="1"/>
      <c r="M12" s="42"/>
      <c r="N12" s="1" t="s">
        <v>207</v>
      </c>
      <c r="O12" s="1" t="s">
        <v>208</v>
      </c>
      <c r="P12" s="1"/>
    </row>
    <row r="13" spans="1:16" ht="17.100000000000001" customHeight="1" x14ac:dyDescent="0.25">
      <c r="A13" s="142">
        <v>1</v>
      </c>
      <c r="B13" s="73" t="s">
        <v>317</v>
      </c>
      <c r="C13" s="80">
        <v>3</v>
      </c>
      <c r="D13" s="80">
        <v>6</v>
      </c>
      <c r="E13" s="81"/>
      <c r="F13" s="78"/>
      <c r="G13" s="79">
        <v>20</v>
      </c>
      <c r="H13" s="79">
        <v>50</v>
      </c>
      <c r="J13" s="77"/>
      <c r="K13" s="77"/>
      <c r="L13" s="77"/>
      <c r="N13" s="77"/>
      <c r="O13" s="77"/>
      <c r="P13" s="77"/>
    </row>
    <row r="14" spans="1:16" ht="17.100000000000001" customHeight="1" x14ac:dyDescent="0.25">
      <c r="A14" s="76">
        <v>2</v>
      </c>
      <c r="B14" s="73">
        <v>42669</v>
      </c>
      <c r="C14" s="80">
        <v>1</v>
      </c>
      <c r="D14" s="80">
        <v>2</v>
      </c>
      <c r="E14" s="81"/>
      <c r="F14" s="78"/>
      <c r="G14" s="79">
        <v>20</v>
      </c>
      <c r="H14" s="79">
        <v>50</v>
      </c>
      <c r="J14" s="77"/>
      <c r="K14" s="77"/>
      <c r="L14" s="77"/>
      <c r="N14" s="77"/>
      <c r="O14" s="77"/>
      <c r="P14" s="77"/>
    </row>
    <row r="15" spans="1:16" ht="17.100000000000001" customHeight="1" x14ac:dyDescent="0.25">
      <c r="A15" s="76">
        <v>3</v>
      </c>
      <c r="B15" s="73">
        <v>42699</v>
      </c>
      <c r="C15" s="80">
        <v>7</v>
      </c>
      <c r="D15" s="80">
        <v>3</v>
      </c>
      <c r="E15" s="81"/>
      <c r="F15" s="78"/>
      <c r="G15" s="79">
        <v>20</v>
      </c>
      <c r="H15" s="79">
        <v>50</v>
      </c>
      <c r="J15" s="77"/>
      <c r="K15" s="77"/>
      <c r="L15" s="77"/>
      <c r="N15" s="77"/>
      <c r="O15" s="77"/>
      <c r="P15" s="77"/>
    </row>
    <row r="16" spans="1:16" ht="17.100000000000001" customHeight="1" x14ac:dyDescent="0.25">
      <c r="A16" s="76">
        <v>4</v>
      </c>
      <c r="B16" s="73">
        <v>42720</v>
      </c>
      <c r="C16" s="80">
        <v>6</v>
      </c>
      <c r="D16" s="80">
        <v>2</v>
      </c>
      <c r="E16" s="81"/>
      <c r="F16" s="78"/>
      <c r="G16" s="79">
        <v>20</v>
      </c>
      <c r="H16" s="79">
        <v>50</v>
      </c>
      <c r="J16" s="77"/>
      <c r="K16" s="77"/>
      <c r="L16" s="77"/>
      <c r="N16" s="77"/>
      <c r="O16" s="77"/>
      <c r="P16" s="77"/>
    </row>
    <row r="17" spans="1:16" ht="17.100000000000001" customHeight="1" x14ac:dyDescent="0.25">
      <c r="A17" s="76">
        <v>5</v>
      </c>
      <c r="B17" s="73">
        <v>42729</v>
      </c>
      <c r="C17" s="80">
        <v>6</v>
      </c>
      <c r="D17" s="80">
        <v>3</v>
      </c>
      <c r="E17" s="81"/>
      <c r="F17" s="78"/>
      <c r="G17" s="79">
        <v>20</v>
      </c>
      <c r="H17" s="79">
        <v>50</v>
      </c>
      <c r="J17" s="77"/>
      <c r="K17" s="77"/>
      <c r="L17" s="77"/>
      <c r="N17" s="77"/>
      <c r="O17" s="77"/>
      <c r="P17" s="77"/>
    </row>
    <row r="18" spans="1:16" ht="17.100000000000001" customHeight="1" x14ac:dyDescent="0.25">
      <c r="A18" s="142">
        <v>1</v>
      </c>
      <c r="B18" s="73">
        <v>42759</v>
      </c>
      <c r="C18" s="80">
        <v>2</v>
      </c>
      <c r="D18" s="80">
        <v>3</v>
      </c>
      <c r="E18" s="81">
        <v>120</v>
      </c>
      <c r="F18" s="78"/>
      <c r="G18" s="79">
        <v>20</v>
      </c>
      <c r="H18" s="79">
        <v>50</v>
      </c>
      <c r="J18" s="77">
        <v>2</v>
      </c>
      <c r="K18" s="77">
        <v>3</v>
      </c>
      <c r="L18" s="77"/>
      <c r="N18" s="77">
        <v>3</v>
      </c>
      <c r="O18" s="77">
        <v>6</v>
      </c>
      <c r="P18" s="77"/>
    </row>
    <row r="19" spans="1:16" ht="17.100000000000001" customHeight="1" x14ac:dyDescent="0.25">
      <c r="A19" s="12">
        <f>'LAF 1 (21147)'!A27</f>
        <v>2</v>
      </c>
      <c r="B19" s="73">
        <f>'Raw material airlock (11085)'!B19</f>
        <v>42789</v>
      </c>
      <c r="C19" s="32">
        <f t="shared" ref="C19:D34" si="0">IF(J19=0, "&lt; 1", J19)</f>
        <v>2</v>
      </c>
      <c r="D19" s="32">
        <v>0</v>
      </c>
      <c r="E19" s="60"/>
      <c r="F19" s="25"/>
      <c r="G19" s="26">
        <f>$C$9</f>
        <v>20</v>
      </c>
      <c r="H19" s="26">
        <f>$E$9</f>
        <v>50</v>
      </c>
      <c r="J19" s="19">
        <v>2</v>
      </c>
      <c r="K19" s="19">
        <v>0</v>
      </c>
      <c r="L19" s="19"/>
      <c r="N19" s="19">
        <v>1</v>
      </c>
      <c r="O19" s="19">
        <v>2</v>
      </c>
      <c r="P19" s="19"/>
    </row>
    <row r="20" spans="1:16" ht="17.100000000000001" customHeight="1" x14ac:dyDescent="0.25">
      <c r="A20" s="12">
        <f>'LAF 1 (21147)'!A28</f>
        <v>3</v>
      </c>
      <c r="B20" s="73">
        <f>'Raw material airlock (11085)'!B20</f>
        <v>42812</v>
      </c>
      <c r="C20" s="32">
        <f t="shared" si="0"/>
        <v>3</v>
      </c>
      <c r="D20" s="32">
        <f t="shared" si="0"/>
        <v>1</v>
      </c>
      <c r="E20" s="60"/>
      <c r="F20" s="25"/>
      <c r="G20" s="26">
        <f>$C$9</f>
        <v>20</v>
      </c>
      <c r="H20" s="26">
        <f>$E$9</f>
        <v>50</v>
      </c>
      <c r="J20" s="19">
        <v>3</v>
      </c>
      <c r="K20" s="19">
        <v>1</v>
      </c>
      <c r="L20" s="19"/>
      <c r="N20" s="19">
        <v>7</v>
      </c>
      <c r="O20" s="19">
        <v>3</v>
      </c>
      <c r="P20" s="19"/>
    </row>
    <row r="21" spans="1:16" ht="17.100000000000001" customHeight="1" x14ac:dyDescent="0.25">
      <c r="A21" s="12">
        <f>'LAF 1 (21147)'!A29</f>
        <v>4</v>
      </c>
      <c r="B21" s="73">
        <f>'Raw material airlock (11085)'!B21</f>
        <v>42817</v>
      </c>
      <c r="C21" s="32">
        <f t="shared" ref="C21:C25" si="1">IF(J21=0, "&lt; 1", J21)</f>
        <v>3</v>
      </c>
      <c r="D21" s="32">
        <f t="shared" ref="D21:D25" si="2">IF(K21=0, "&lt; 1", K21)</f>
        <v>5</v>
      </c>
      <c r="E21" s="60"/>
      <c r="F21" s="25"/>
      <c r="G21" s="26">
        <f t="shared" ref="G21:G32" si="3">$C$9</f>
        <v>20</v>
      </c>
      <c r="H21" s="26">
        <f t="shared" ref="H21:H32" si="4">$E$9</f>
        <v>50</v>
      </c>
      <c r="J21" s="19">
        <v>3</v>
      </c>
      <c r="K21" s="19">
        <v>5</v>
      </c>
      <c r="L21" s="19"/>
      <c r="N21" s="19">
        <v>6</v>
      </c>
      <c r="O21" s="19">
        <v>2</v>
      </c>
      <c r="P21" s="19"/>
    </row>
    <row r="22" spans="1:16" ht="17.100000000000001" customHeight="1" x14ac:dyDescent="0.25">
      <c r="A22" s="12">
        <f>'LAF 1 (21147)'!A30</f>
        <v>5</v>
      </c>
      <c r="B22" s="73">
        <f>'Raw material airlock (11085)'!B22</f>
        <v>42846</v>
      </c>
      <c r="C22" s="32">
        <f t="shared" si="1"/>
        <v>4</v>
      </c>
      <c r="D22" s="32">
        <f t="shared" si="2"/>
        <v>2</v>
      </c>
      <c r="E22" s="60"/>
      <c r="F22" s="25"/>
      <c r="G22" s="26">
        <f t="shared" si="3"/>
        <v>20</v>
      </c>
      <c r="H22" s="26">
        <f t="shared" si="4"/>
        <v>50</v>
      </c>
      <c r="J22" s="19">
        <v>4</v>
      </c>
      <c r="K22" s="19">
        <v>2</v>
      </c>
      <c r="L22" s="19"/>
      <c r="N22" s="19">
        <v>6</v>
      </c>
      <c r="O22" s="19">
        <v>3</v>
      </c>
      <c r="P22" s="19"/>
    </row>
    <row r="23" spans="1:16" ht="17.100000000000001" customHeight="1" x14ac:dyDescent="0.25">
      <c r="A23" s="12" t="e">
        <f>'LAF 1 (21147)'!#REF!</f>
        <v>#REF!</v>
      </c>
      <c r="B23" s="73">
        <f>'Raw material airlock (11085)'!B23</f>
        <v>42875</v>
      </c>
      <c r="C23" s="32">
        <v>0</v>
      </c>
      <c r="D23" s="32">
        <v>0</v>
      </c>
      <c r="E23" s="60"/>
      <c r="F23" s="25"/>
      <c r="G23" s="26">
        <f t="shared" si="3"/>
        <v>20</v>
      </c>
      <c r="H23" s="26">
        <f t="shared" si="4"/>
        <v>50</v>
      </c>
      <c r="J23" s="19">
        <v>0</v>
      </c>
      <c r="K23" s="19">
        <v>0</v>
      </c>
      <c r="L23" s="19"/>
      <c r="N23" s="19"/>
      <c r="O23" s="19"/>
      <c r="P23" s="19"/>
    </row>
    <row r="24" spans="1:16" ht="17.100000000000001" customHeight="1" x14ac:dyDescent="0.25">
      <c r="A24" s="12">
        <f>'LAF 1 (21147)'!A31</f>
        <v>7</v>
      </c>
      <c r="B24" s="73">
        <f>'Raw material airlock (11085)'!B24</f>
        <v>42905</v>
      </c>
      <c r="C24" s="32">
        <f t="shared" si="1"/>
        <v>2</v>
      </c>
      <c r="D24" s="32">
        <v>0</v>
      </c>
      <c r="E24" s="60"/>
      <c r="F24" s="25"/>
      <c r="G24" s="26">
        <f t="shared" si="3"/>
        <v>20</v>
      </c>
      <c r="H24" s="26">
        <f t="shared" si="4"/>
        <v>50</v>
      </c>
      <c r="J24" s="19">
        <v>2</v>
      </c>
      <c r="K24" s="19">
        <v>0</v>
      </c>
      <c r="L24" s="19"/>
      <c r="N24" s="19"/>
      <c r="O24" s="19"/>
      <c r="P24" s="19"/>
    </row>
    <row r="25" spans="1:16" ht="17.100000000000001" customHeight="1" x14ac:dyDescent="0.25">
      <c r="A25" s="12">
        <f>'LAF 1 (21147)'!A32</f>
        <v>8</v>
      </c>
      <c r="B25" s="73">
        <f>'Raw material airlock (11085)'!B25</f>
        <v>42937</v>
      </c>
      <c r="C25" s="32">
        <f t="shared" si="1"/>
        <v>1</v>
      </c>
      <c r="D25" s="32">
        <f t="shared" si="2"/>
        <v>1</v>
      </c>
      <c r="E25" s="60"/>
      <c r="F25" s="25"/>
      <c r="G25" s="26">
        <f t="shared" si="3"/>
        <v>20</v>
      </c>
      <c r="H25" s="26">
        <f t="shared" si="4"/>
        <v>50</v>
      </c>
      <c r="J25" s="19">
        <v>1</v>
      </c>
      <c r="K25" s="19">
        <v>1</v>
      </c>
      <c r="L25" s="19"/>
      <c r="N25" s="19"/>
      <c r="O25" s="19"/>
      <c r="P25" s="19"/>
    </row>
    <row r="26" spans="1:16" ht="17.100000000000001" customHeight="1" x14ac:dyDescent="0.25">
      <c r="A26" s="76">
        <f>'LAF 1 (21147)'!A33</f>
        <v>9</v>
      </c>
      <c r="B26" s="73">
        <v>42966</v>
      </c>
      <c r="C26" s="32">
        <v>6</v>
      </c>
      <c r="D26" s="32">
        <v>4</v>
      </c>
      <c r="E26" s="60"/>
      <c r="F26" s="25"/>
      <c r="G26" s="26">
        <f t="shared" si="3"/>
        <v>20</v>
      </c>
      <c r="H26" s="26">
        <f t="shared" si="4"/>
        <v>50</v>
      </c>
      <c r="J26" s="19"/>
      <c r="K26" s="19"/>
      <c r="L26" s="19"/>
      <c r="N26" s="19"/>
      <c r="O26" s="19"/>
      <c r="P26" s="19"/>
    </row>
    <row r="27" spans="1:16" ht="17.100000000000001" customHeight="1" x14ac:dyDescent="0.25">
      <c r="A27" s="76" t="e">
        <f>'LAF 1 (21147)'!#REF!</f>
        <v>#REF!</v>
      </c>
      <c r="B27" s="73">
        <v>42988</v>
      </c>
      <c r="C27" s="32">
        <v>1</v>
      </c>
      <c r="D27" s="32">
        <v>3</v>
      </c>
      <c r="E27" s="60"/>
      <c r="F27" s="25"/>
      <c r="G27" s="26">
        <f t="shared" si="3"/>
        <v>20</v>
      </c>
      <c r="H27" s="26">
        <f t="shared" si="4"/>
        <v>50</v>
      </c>
      <c r="J27" s="19"/>
      <c r="K27" s="19"/>
      <c r="L27" s="19"/>
      <c r="N27" s="19"/>
      <c r="O27" s="19"/>
      <c r="P27" s="19"/>
    </row>
    <row r="28" spans="1:16" ht="17.100000000000001" customHeight="1" x14ac:dyDescent="0.25">
      <c r="A28" s="76" t="e">
        <f>'LAF 1 (21147)'!#REF!</f>
        <v>#REF!</v>
      </c>
      <c r="B28" s="73">
        <v>43002</v>
      </c>
      <c r="C28" s="32">
        <v>1</v>
      </c>
      <c r="D28" s="32">
        <v>0</v>
      </c>
      <c r="E28" s="60"/>
      <c r="F28" s="25"/>
      <c r="G28" s="26">
        <f t="shared" si="3"/>
        <v>20</v>
      </c>
      <c r="H28" s="26">
        <f t="shared" si="4"/>
        <v>50</v>
      </c>
      <c r="J28" s="19"/>
      <c r="K28" s="19"/>
      <c r="L28" s="19"/>
      <c r="N28" s="19"/>
      <c r="O28" s="19"/>
      <c r="P28" s="19"/>
    </row>
    <row r="29" spans="1:16" ht="17.100000000000001" customHeight="1" x14ac:dyDescent="0.25">
      <c r="A29" s="76" t="e">
        <f>'LAF 1 (21147)'!#REF!</f>
        <v>#REF!</v>
      </c>
      <c r="B29" s="73">
        <v>43031</v>
      </c>
      <c r="C29" s="32">
        <v>2</v>
      </c>
      <c r="D29" s="32">
        <v>5</v>
      </c>
      <c r="E29" s="60"/>
      <c r="F29" s="25"/>
      <c r="G29" s="26">
        <f t="shared" si="3"/>
        <v>20</v>
      </c>
      <c r="H29" s="26">
        <f t="shared" si="4"/>
        <v>50</v>
      </c>
      <c r="J29" s="19"/>
      <c r="K29" s="19"/>
      <c r="L29" s="19"/>
      <c r="N29" s="19"/>
      <c r="O29" s="19"/>
      <c r="P29" s="19"/>
    </row>
    <row r="30" spans="1:16" ht="17.100000000000001" customHeight="1" x14ac:dyDescent="0.25">
      <c r="A30" s="76">
        <v>13</v>
      </c>
      <c r="B30" s="153">
        <v>43059</v>
      </c>
      <c r="C30" s="102">
        <v>3</v>
      </c>
      <c r="D30" s="102">
        <v>2</v>
      </c>
      <c r="E30" s="60"/>
      <c r="F30" s="25"/>
      <c r="G30" s="79">
        <f t="shared" si="3"/>
        <v>20</v>
      </c>
      <c r="H30" s="79">
        <f t="shared" si="4"/>
        <v>50</v>
      </c>
      <c r="J30" s="19"/>
      <c r="K30" s="19"/>
      <c r="L30" s="19"/>
      <c r="N30" s="19"/>
      <c r="O30" s="19"/>
      <c r="P30" s="19"/>
    </row>
    <row r="31" spans="1:16" ht="17.100000000000001" customHeight="1" x14ac:dyDescent="0.25">
      <c r="A31" s="76"/>
      <c r="B31" s="73">
        <v>43080</v>
      </c>
      <c r="C31" s="80">
        <v>1</v>
      </c>
      <c r="D31" s="80">
        <v>1</v>
      </c>
      <c r="E31" s="81"/>
      <c r="F31" s="78"/>
      <c r="G31" s="79">
        <f t="shared" si="3"/>
        <v>20</v>
      </c>
      <c r="H31" s="79">
        <f t="shared" si="4"/>
        <v>50</v>
      </c>
      <c r="J31" s="77"/>
      <c r="K31" s="77"/>
      <c r="L31" s="77"/>
      <c r="N31" s="77"/>
      <c r="O31" s="77"/>
      <c r="P31" s="77"/>
    </row>
    <row r="32" spans="1:16" ht="17.100000000000001" customHeight="1" x14ac:dyDescent="0.25">
      <c r="A32" s="12"/>
      <c r="B32" s="73">
        <v>43087</v>
      </c>
      <c r="C32" s="80">
        <v>6</v>
      </c>
      <c r="D32" s="80">
        <v>2</v>
      </c>
      <c r="E32" s="60"/>
      <c r="F32" s="25"/>
      <c r="G32" s="79">
        <f t="shared" si="3"/>
        <v>20</v>
      </c>
      <c r="H32" s="79">
        <f t="shared" si="4"/>
        <v>50</v>
      </c>
      <c r="J32" s="19"/>
      <c r="K32" s="19"/>
      <c r="L32" s="19"/>
      <c r="N32" s="19"/>
      <c r="O32" s="19"/>
      <c r="P32" s="19"/>
    </row>
    <row r="33" spans="1:36" ht="17.100000000000001" customHeight="1" x14ac:dyDescent="0.25">
      <c r="A33" s="12" t="s">
        <v>11</v>
      </c>
      <c r="B33" s="33"/>
      <c r="C33" s="32">
        <f t="shared" si="0"/>
        <v>3</v>
      </c>
      <c r="D33" s="32">
        <f>IF(K33=0, "&lt; 1", K33)</f>
        <v>2</v>
      </c>
      <c r="E33" s="60"/>
      <c r="F33" s="27"/>
      <c r="G33" s="26"/>
      <c r="H33" s="26"/>
      <c r="J33" s="12">
        <f>ROUNDUP(AVERAGE(J13:J32), 0)</f>
        <v>3</v>
      </c>
      <c r="K33" s="12">
        <f>ROUNDUP(AVERAGE(K13:K32), 0)</f>
        <v>2</v>
      </c>
      <c r="L33" s="12"/>
      <c r="M33" s="19"/>
      <c r="N33" s="12">
        <f>ROUNDUP(AVERAGE(N13:N32), 0)</f>
        <v>5</v>
      </c>
      <c r="O33" s="12">
        <f>ROUNDUP(AVERAGE(O13:O32), 0)</f>
        <v>4</v>
      </c>
      <c r="P33" s="12"/>
    </row>
    <row r="34" spans="1:36" ht="17.100000000000001" customHeight="1" x14ac:dyDescent="0.25">
      <c r="A34" s="12" t="s">
        <v>12</v>
      </c>
      <c r="B34" s="34"/>
      <c r="C34" s="32" t="str">
        <f t="shared" si="0"/>
        <v>&lt; 1</v>
      </c>
      <c r="D34" s="32" t="str">
        <f>IF(K34=0, "&lt; 1", K34)</f>
        <v>&lt; 1</v>
      </c>
      <c r="E34" s="60"/>
      <c r="F34" s="25"/>
      <c r="G34" s="26"/>
      <c r="H34" s="26"/>
      <c r="J34" s="12">
        <f>MIN(J13:J32)</f>
        <v>0</v>
      </c>
      <c r="K34" s="12">
        <f>MIN(K13:K32)</f>
        <v>0</v>
      </c>
      <c r="L34" s="12"/>
      <c r="M34" s="19"/>
      <c r="N34" s="12">
        <f>MIN(N13:N32)</f>
        <v>1</v>
      </c>
      <c r="O34" s="12">
        <f>MIN(O13:O32)</f>
        <v>2</v>
      </c>
      <c r="P34" s="12"/>
    </row>
    <row r="35" spans="1:36" ht="17.100000000000001" customHeight="1" x14ac:dyDescent="0.25">
      <c r="A35" s="12" t="s">
        <v>13</v>
      </c>
      <c r="B35" s="34"/>
      <c r="C35" s="32">
        <f>MAX(C13:C32)</f>
        <v>7</v>
      </c>
      <c r="D35" s="80">
        <f>MAX(D13:D32)</f>
        <v>6</v>
      </c>
      <c r="E35" s="60"/>
      <c r="F35" s="25"/>
      <c r="G35" s="26"/>
      <c r="H35" s="26"/>
      <c r="J35" s="12">
        <f>MAX(J13:J32)</f>
        <v>4</v>
      </c>
      <c r="K35" s="12">
        <f>MAX(K13:K32)</f>
        <v>5</v>
      </c>
      <c r="L35" s="12"/>
      <c r="M35" s="19"/>
      <c r="N35" s="12">
        <f>MAX(N13:N32)</f>
        <v>7</v>
      </c>
      <c r="O35" s="12">
        <f>MAX(O13:O32)</f>
        <v>6</v>
      </c>
      <c r="P35" s="12"/>
    </row>
    <row r="36" spans="1:36" ht="17.100000000000001" customHeight="1" x14ac:dyDescent="0.25">
      <c r="A36" s="12" t="s">
        <v>14</v>
      </c>
      <c r="B36" s="34"/>
      <c r="C36" s="35">
        <f t="shared" ref="C36:C37" si="5">J36</f>
        <v>1.2464234547582249</v>
      </c>
      <c r="D36" s="35">
        <f>K36</f>
        <v>1.7728105208558367</v>
      </c>
      <c r="E36" s="61"/>
      <c r="F36" s="25"/>
      <c r="G36" s="26"/>
      <c r="H36" s="26"/>
      <c r="J36" s="13">
        <f>STDEV(J13:J32)</f>
        <v>1.2464234547582249</v>
      </c>
      <c r="K36" s="13">
        <f>STDEV(K13:K32)</f>
        <v>1.7728105208558367</v>
      </c>
      <c r="L36" s="13"/>
      <c r="M36" s="19"/>
      <c r="N36" s="13">
        <f>STDEV(N13:N32)</f>
        <v>2.5099800796022267</v>
      </c>
      <c r="O36" s="13">
        <f>STDEV(O13:O32)</f>
        <v>1.6431676725154982</v>
      </c>
      <c r="P36" s="13"/>
    </row>
    <row r="37" spans="1:36" ht="17.100000000000001" customHeight="1" x14ac:dyDescent="0.25">
      <c r="A37" s="12" t="s">
        <v>15</v>
      </c>
      <c r="B37" s="34"/>
      <c r="C37" s="35">
        <f t="shared" si="5"/>
        <v>41.547448491940834</v>
      </c>
      <c r="D37" s="35">
        <f>K37</f>
        <v>88.640526042791834</v>
      </c>
      <c r="E37" s="61"/>
      <c r="F37" s="25"/>
      <c r="G37" s="26"/>
      <c r="H37" s="26"/>
      <c r="J37" s="13">
        <f>IF(J33=0, "NA", J36*100/J33)</f>
        <v>41.547448491940834</v>
      </c>
      <c r="K37" s="13">
        <f>IF(K33=0, "NA", K36*100/K33)</f>
        <v>88.640526042791834</v>
      </c>
      <c r="L37" s="13"/>
      <c r="M37" s="19"/>
      <c r="N37" s="13">
        <f>IF(N33=0, "NA", N36*100/N33)</f>
        <v>50.199601592044537</v>
      </c>
      <c r="O37" s="13">
        <f>IF(O33=0, "NA", O36*100/O33)</f>
        <v>41.079191812887458</v>
      </c>
      <c r="P37" s="13"/>
    </row>
    <row r="38" spans="1:36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  <c r="M38" s="19"/>
    </row>
    <row r="39" spans="1:36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  <c r="M39" s="19"/>
    </row>
    <row r="40" spans="1:36" ht="17.100000000000001" customHeight="1" x14ac:dyDescent="0.25">
      <c r="A40" s="12" t="s">
        <v>11</v>
      </c>
      <c r="B40" s="34"/>
      <c r="C40" s="32">
        <f>IF(N33=0, "&lt; 1",N33)</f>
        <v>5</v>
      </c>
      <c r="D40" s="32">
        <f>IF(O33=0, "&lt; 1",O33)</f>
        <v>4</v>
      </c>
      <c r="E40" s="60"/>
      <c r="F40" s="25"/>
      <c r="G40" s="26"/>
      <c r="H40" s="26"/>
      <c r="J40" s="19"/>
      <c r="K40" s="19"/>
      <c r="L40" s="19"/>
      <c r="M40" s="19"/>
    </row>
    <row r="41" spans="1:36" ht="17.100000000000001" customHeight="1" x14ac:dyDescent="0.25">
      <c r="A41" s="12" t="s">
        <v>12</v>
      </c>
      <c r="B41" s="34"/>
      <c r="C41" s="32">
        <f t="shared" ref="C41:D42" si="6">IF(N34=0, "&lt; 1",N34)</f>
        <v>1</v>
      </c>
      <c r="D41" s="32">
        <f t="shared" si="6"/>
        <v>2</v>
      </c>
      <c r="E41" s="60"/>
      <c r="F41" s="25"/>
      <c r="G41" s="26"/>
      <c r="H41" s="26"/>
      <c r="J41" s="19"/>
      <c r="K41" s="19"/>
      <c r="L41" s="19"/>
    </row>
    <row r="42" spans="1:36" ht="17.100000000000001" customHeight="1" x14ac:dyDescent="0.25">
      <c r="A42" s="12" t="s">
        <v>13</v>
      </c>
      <c r="B42" s="34"/>
      <c r="C42" s="32">
        <f t="shared" si="6"/>
        <v>7</v>
      </c>
      <c r="D42" s="32">
        <f t="shared" si="6"/>
        <v>6</v>
      </c>
      <c r="E42" s="60"/>
      <c r="F42" s="25"/>
      <c r="G42" s="26"/>
      <c r="H42" s="26"/>
      <c r="J42" s="19"/>
      <c r="K42" s="19"/>
      <c r="L42" s="19"/>
    </row>
    <row r="43" spans="1:36" ht="17.100000000000001" customHeight="1" x14ac:dyDescent="0.25">
      <c r="A43" s="12" t="s">
        <v>14</v>
      </c>
      <c r="B43" s="34"/>
      <c r="C43" s="35">
        <f>N36</f>
        <v>2.5099800796022267</v>
      </c>
      <c r="D43" s="35">
        <f>O36</f>
        <v>1.6431676725154982</v>
      </c>
      <c r="E43" s="61"/>
      <c r="F43" s="25"/>
      <c r="G43" s="26"/>
      <c r="H43" s="26"/>
      <c r="J43" s="19"/>
      <c r="K43" s="19"/>
      <c r="L43" s="19"/>
    </row>
    <row r="44" spans="1:36" ht="17.100000000000001" customHeight="1" x14ac:dyDescent="0.25">
      <c r="A44" s="12" t="s">
        <v>15</v>
      </c>
      <c r="B44" s="34"/>
      <c r="C44" s="35">
        <f>N37</f>
        <v>50.199601592044537</v>
      </c>
      <c r="D44" s="35">
        <f>O37</f>
        <v>41.079191812887458</v>
      </c>
      <c r="E44" s="61"/>
      <c r="F44" s="27"/>
      <c r="G44" s="26"/>
      <c r="H44" s="26"/>
      <c r="J44" s="19"/>
      <c r="K44" s="19"/>
      <c r="L44" s="19"/>
    </row>
    <row r="45" spans="1:36" ht="15.9" customHeight="1" x14ac:dyDescent="0.25"/>
    <row r="46" spans="1:36" s="52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s="52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s="52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s="52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s="52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s="52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52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52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52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52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52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52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52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52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52" customFormat="1" ht="14.25" customHeight="1" x14ac:dyDescent="0.25">
      <c r="A60" s="198" t="s">
        <v>294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52" customFormat="1" ht="17.25" customHeight="1" x14ac:dyDescent="0.25">
      <c r="A61" s="199" t="s">
        <v>295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.9" customHeight="1" x14ac:dyDescent="0.25">
      <c r="A62" s="52"/>
      <c r="B62" s="52"/>
      <c r="C62" s="52"/>
      <c r="D62" s="52"/>
      <c r="E62" s="52"/>
    </row>
    <row r="63" spans="1:36" s="28" customFormat="1" ht="15.9" customHeight="1" x14ac:dyDescent="0.25">
      <c r="A63" s="200" t="s">
        <v>18</v>
      </c>
      <c r="B63" s="200"/>
      <c r="C63" s="200"/>
      <c r="D63" s="53"/>
      <c r="F63" s="51"/>
      <c r="G63" s="51"/>
      <c r="H63" s="51"/>
    </row>
    <row r="64" spans="1:36" s="28" customFormat="1" ht="27.75" customHeight="1" x14ac:dyDescent="0.25">
      <c r="A64" s="200" t="s">
        <v>104</v>
      </c>
      <c r="B64" s="200"/>
      <c r="C64" s="200"/>
      <c r="D64" s="200"/>
      <c r="E64" s="200"/>
      <c r="F64" s="51"/>
      <c r="G64" s="51"/>
      <c r="H64" s="51"/>
    </row>
    <row r="65" spans="1:8" s="28" customFormat="1" ht="32.25" customHeight="1" x14ac:dyDescent="0.25">
      <c r="A65" s="194" t="s">
        <v>140</v>
      </c>
      <c r="B65" s="194"/>
      <c r="C65" s="194"/>
      <c r="D65" s="194"/>
      <c r="E65" s="194"/>
      <c r="F65" s="51"/>
      <c r="G65" s="51"/>
      <c r="H65" s="51"/>
    </row>
    <row r="66" spans="1:8" s="28" customFormat="1" ht="15.9" customHeight="1" x14ac:dyDescent="0.25">
      <c r="F66" s="51"/>
      <c r="G66" s="51"/>
      <c r="H66" s="51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51"/>
      <c r="G67" s="51"/>
      <c r="H67" s="51"/>
    </row>
    <row r="68" spans="1:8" s="28" customFormat="1" ht="38.1" customHeight="1" x14ac:dyDescent="0.25">
      <c r="B68" s="195"/>
      <c r="C68" s="195"/>
      <c r="D68" s="51"/>
      <c r="E68" s="51"/>
      <c r="F68" s="51"/>
      <c r="G68" s="51"/>
      <c r="H68" s="51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  <mergeCell ref="B68:C68"/>
    <mergeCell ref="A61:E61"/>
    <mergeCell ref="A63:C63"/>
    <mergeCell ref="A64:E64"/>
    <mergeCell ref="A65:E65"/>
    <mergeCell ref="B67:C67"/>
    <mergeCell ref="D67:E6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70"/>
  <sheetViews>
    <sheetView view="pageBreakPreview" topLeftCell="A45" zoomScaleNormal="100" zoomScaleSheetLayoutView="100" workbookViewId="0">
      <selection activeCell="E63" sqref="E63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3.5546875" style="11" customWidth="1"/>
    <col min="6" max="6" width="22.88671875" style="11" customWidth="1"/>
    <col min="7" max="7" width="3.44140625" style="14" customWidth="1"/>
    <col min="8" max="9" width="6.88671875" style="14" customWidth="1"/>
    <col min="10" max="10" width="4.109375" style="11" customWidth="1"/>
    <col min="11" max="11" width="6.6640625" style="11" customWidth="1"/>
    <col min="12" max="12" width="6.88671875" style="11" customWidth="1"/>
    <col min="13" max="13" width="7.109375" style="11" customWidth="1"/>
    <col min="14" max="14" width="5.44140625" style="11" customWidth="1"/>
    <col min="15" max="15" width="3.33203125" style="11" customWidth="1"/>
    <col min="16" max="16" width="6.88671875" style="11" customWidth="1"/>
    <col min="17" max="17" width="6.44140625" style="11" customWidth="1"/>
    <col min="18" max="18" width="6.88671875" style="11" customWidth="1"/>
    <col min="19" max="19" width="5.44140625" style="11" customWidth="1"/>
    <col min="20" max="16384" width="9.109375" style="11"/>
  </cols>
  <sheetData>
    <row r="1" spans="1:19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23"/>
      <c r="H1" s="9"/>
      <c r="I1" s="9"/>
    </row>
    <row r="2" spans="1:19" s="3" customFormat="1" ht="30.75" customHeight="1" x14ac:dyDescent="0.25">
      <c r="A2" s="192" t="s">
        <v>228</v>
      </c>
      <c r="B2" s="192"/>
      <c r="C2" s="192"/>
      <c r="D2" s="192"/>
      <c r="E2" s="192"/>
      <c r="F2" s="192"/>
      <c r="G2" s="24"/>
      <c r="H2" s="9"/>
      <c r="I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9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7"/>
      <c r="H4" s="9"/>
      <c r="I4" s="9"/>
    </row>
    <row r="5" spans="1:19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5" t="str">
        <f>'LAF 1 (21147)'!E5</f>
        <v>02/01/17 - 31/12/17</v>
      </c>
      <c r="G5" s="21"/>
      <c r="H5" s="9"/>
      <c r="I5" s="9"/>
    </row>
    <row r="6" spans="1:19" s="3" customFormat="1" ht="29.25" customHeight="1" x14ac:dyDescent="0.25">
      <c r="A6" s="189" t="s">
        <v>5</v>
      </c>
      <c r="B6" s="190"/>
      <c r="C6" s="201" t="s">
        <v>59</v>
      </c>
      <c r="D6" s="201"/>
      <c r="E6" s="40" t="s">
        <v>8</v>
      </c>
      <c r="F6" s="6">
        <v>11062</v>
      </c>
      <c r="G6" s="8"/>
      <c r="H6" s="9"/>
      <c r="I6" s="9"/>
    </row>
    <row r="7" spans="1:19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6" t="s">
        <v>28</v>
      </c>
      <c r="G7" s="8"/>
      <c r="H7" s="9"/>
      <c r="I7" s="9"/>
    </row>
    <row r="8" spans="1:19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6">
        <v>3</v>
      </c>
      <c r="G8" s="8"/>
      <c r="H8" s="9"/>
      <c r="I8" s="9"/>
    </row>
    <row r="9" spans="1:19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7">
        <f>'LAF 1 (21147)'!E9</f>
        <v>50</v>
      </c>
      <c r="G9" s="22"/>
      <c r="H9" s="9"/>
      <c r="I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9" s="9" customFormat="1" ht="19.5" customHeight="1" x14ac:dyDescent="0.25">
      <c r="A11" s="8"/>
      <c r="B11" s="2"/>
      <c r="C11" s="1" t="s">
        <v>210</v>
      </c>
      <c r="D11" s="1" t="s">
        <v>211</v>
      </c>
      <c r="E11" s="1" t="s">
        <v>212</v>
      </c>
      <c r="F11" s="17" t="s">
        <v>319</v>
      </c>
      <c r="G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4" t="s">
        <v>22</v>
      </c>
      <c r="I12" s="14" t="s">
        <v>23</v>
      </c>
      <c r="K12" s="1" t="s">
        <v>210</v>
      </c>
      <c r="L12" s="1" t="s">
        <v>211</v>
      </c>
      <c r="M12" s="1" t="s">
        <v>212</v>
      </c>
      <c r="N12" s="1"/>
      <c r="O12" s="42"/>
      <c r="P12" s="1" t="s">
        <v>210</v>
      </c>
      <c r="Q12" s="1" t="s">
        <v>211</v>
      </c>
      <c r="R12" s="1" t="s">
        <v>212</v>
      </c>
      <c r="S12" s="1"/>
    </row>
    <row r="13" spans="1:19" ht="17.100000000000001" customHeight="1" x14ac:dyDescent="0.25">
      <c r="A13" s="142">
        <v>1</v>
      </c>
      <c r="B13" s="73" t="s">
        <v>317</v>
      </c>
      <c r="C13" s="80">
        <v>5</v>
      </c>
      <c r="D13" s="80">
        <v>2</v>
      </c>
      <c r="E13" s="80">
        <v>7</v>
      </c>
      <c r="F13" s="81"/>
      <c r="G13" s="78"/>
      <c r="H13" s="79">
        <v>20</v>
      </c>
      <c r="I13" s="79">
        <v>50</v>
      </c>
      <c r="K13" s="77"/>
      <c r="L13" s="77"/>
      <c r="M13" s="77"/>
      <c r="N13" s="77"/>
      <c r="P13" s="77"/>
      <c r="Q13" s="77"/>
      <c r="R13" s="77"/>
      <c r="S13" s="77"/>
    </row>
    <row r="14" spans="1:19" ht="17.100000000000001" customHeight="1" x14ac:dyDescent="0.25">
      <c r="A14" s="76">
        <v>2</v>
      </c>
      <c r="B14" s="73">
        <v>42669</v>
      </c>
      <c r="C14" s="80">
        <v>3</v>
      </c>
      <c r="D14" s="80">
        <v>5</v>
      </c>
      <c r="E14" s="80">
        <v>2</v>
      </c>
      <c r="F14" s="81"/>
      <c r="G14" s="78"/>
      <c r="H14" s="79">
        <v>20</v>
      </c>
      <c r="I14" s="79">
        <v>50</v>
      </c>
      <c r="K14" s="77"/>
      <c r="L14" s="77"/>
      <c r="M14" s="77"/>
      <c r="N14" s="77"/>
      <c r="P14" s="77"/>
      <c r="Q14" s="77"/>
      <c r="R14" s="77"/>
      <c r="S14" s="77"/>
    </row>
    <row r="15" spans="1:19" ht="17.100000000000001" customHeight="1" x14ac:dyDescent="0.25">
      <c r="A15" s="76">
        <v>3</v>
      </c>
      <c r="B15" s="73">
        <v>42699</v>
      </c>
      <c r="C15" s="80">
        <v>17</v>
      </c>
      <c r="D15" s="80">
        <v>10</v>
      </c>
      <c r="E15" s="80">
        <v>12</v>
      </c>
      <c r="F15" s="81"/>
      <c r="G15" s="78"/>
      <c r="H15" s="79">
        <v>20</v>
      </c>
      <c r="I15" s="79">
        <v>50</v>
      </c>
      <c r="K15" s="77"/>
      <c r="L15" s="77"/>
      <c r="M15" s="77"/>
      <c r="N15" s="77"/>
      <c r="P15" s="77"/>
      <c r="Q15" s="77"/>
      <c r="R15" s="77"/>
      <c r="S15" s="77"/>
    </row>
    <row r="16" spans="1:19" ht="17.100000000000001" customHeight="1" x14ac:dyDescent="0.25">
      <c r="A16" s="76">
        <v>4</v>
      </c>
      <c r="B16" s="73">
        <v>42720</v>
      </c>
      <c r="C16" s="80">
        <v>7</v>
      </c>
      <c r="D16" s="80">
        <v>0</v>
      </c>
      <c r="E16" s="80">
        <v>13</v>
      </c>
      <c r="F16" s="81"/>
      <c r="G16" s="78"/>
      <c r="H16" s="79">
        <v>20</v>
      </c>
      <c r="I16" s="79">
        <v>50</v>
      </c>
      <c r="K16" s="77"/>
      <c r="L16" s="77"/>
      <c r="M16" s="77"/>
      <c r="N16" s="77"/>
      <c r="P16" s="77"/>
      <c r="Q16" s="77"/>
      <c r="R16" s="77"/>
      <c r="S16" s="77"/>
    </row>
    <row r="17" spans="1:19" ht="17.100000000000001" customHeight="1" x14ac:dyDescent="0.25">
      <c r="A17" s="76">
        <v>5</v>
      </c>
      <c r="B17" s="73">
        <v>42729</v>
      </c>
      <c r="C17" s="80">
        <v>11</v>
      </c>
      <c r="D17" s="80">
        <v>5</v>
      </c>
      <c r="E17" s="80">
        <v>7</v>
      </c>
      <c r="F17" s="81"/>
      <c r="G17" s="78"/>
      <c r="H17" s="79">
        <v>20</v>
      </c>
      <c r="I17" s="79">
        <v>50</v>
      </c>
      <c r="K17" s="77"/>
      <c r="L17" s="77"/>
      <c r="M17" s="77"/>
      <c r="N17" s="77"/>
      <c r="P17" s="77"/>
      <c r="Q17" s="77"/>
      <c r="R17" s="77"/>
      <c r="S17" s="77"/>
    </row>
    <row r="18" spans="1:19" ht="17.100000000000001" customHeight="1" x14ac:dyDescent="0.25">
      <c r="A18" s="142">
        <v>1</v>
      </c>
      <c r="B18" s="73">
        <v>42759</v>
      </c>
      <c r="C18" s="80">
        <v>4</v>
      </c>
      <c r="D18" s="80">
        <v>10</v>
      </c>
      <c r="E18" s="80">
        <v>7</v>
      </c>
      <c r="F18" s="81">
        <v>120</v>
      </c>
      <c r="G18" s="78"/>
      <c r="H18" s="79">
        <v>20</v>
      </c>
      <c r="I18" s="79">
        <v>50</v>
      </c>
      <c r="K18" s="77">
        <v>4</v>
      </c>
      <c r="L18" s="77">
        <v>10</v>
      </c>
      <c r="M18" s="77">
        <v>7</v>
      </c>
      <c r="N18" s="77"/>
      <c r="P18" s="77">
        <v>5</v>
      </c>
      <c r="Q18" s="77">
        <v>2</v>
      </c>
      <c r="R18" s="77">
        <v>7</v>
      </c>
      <c r="S18" s="77"/>
    </row>
    <row r="19" spans="1:19" ht="17.100000000000001" customHeight="1" x14ac:dyDescent="0.25">
      <c r="A19" s="12">
        <f>'LAF 1 (21147)'!A27</f>
        <v>2</v>
      </c>
      <c r="B19" s="73">
        <f>'Raw material airlock (11085)'!B19</f>
        <v>42789</v>
      </c>
      <c r="C19" s="32">
        <f t="shared" ref="C19:E34" si="0">IF(K19=0, "&lt; 1", K19)</f>
        <v>2</v>
      </c>
      <c r="D19" s="32">
        <f t="shared" si="0"/>
        <v>5</v>
      </c>
      <c r="E19" s="32">
        <f t="shared" si="0"/>
        <v>3</v>
      </c>
      <c r="F19" s="60"/>
      <c r="G19" s="25"/>
      <c r="H19" s="26">
        <f>$C$9</f>
        <v>20</v>
      </c>
      <c r="I19" s="26">
        <f>$F$9</f>
        <v>50</v>
      </c>
      <c r="K19" s="19">
        <v>2</v>
      </c>
      <c r="L19" s="19">
        <v>5</v>
      </c>
      <c r="M19" s="19">
        <v>3</v>
      </c>
      <c r="N19" s="19"/>
      <c r="P19" s="19">
        <v>3</v>
      </c>
      <c r="Q19" s="19">
        <v>5</v>
      </c>
      <c r="R19" s="19">
        <v>2</v>
      </c>
      <c r="S19" s="19"/>
    </row>
    <row r="20" spans="1:19" ht="17.100000000000001" customHeight="1" x14ac:dyDescent="0.25">
      <c r="A20" s="12">
        <f>'LAF 1 (21147)'!A28</f>
        <v>3</v>
      </c>
      <c r="B20" s="73">
        <f>'Raw material airlock (11085)'!B20</f>
        <v>42812</v>
      </c>
      <c r="C20" s="32">
        <f t="shared" ref="C20" si="1">IF(K20=0, "&lt; 1", K20)</f>
        <v>14</v>
      </c>
      <c r="D20" s="32">
        <f t="shared" ref="D20" si="2">IF(L20=0, "&lt; 1", L20)</f>
        <v>10</v>
      </c>
      <c r="E20" s="32">
        <f t="shared" ref="E20" si="3">IF(M20=0, "&lt; 1", M20)</f>
        <v>11</v>
      </c>
      <c r="F20" s="60"/>
      <c r="G20" s="25"/>
      <c r="H20" s="26">
        <f>$C$9</f>
        <v>20</v>
      </c>
      <c r="I20" s="26">
        <f>$F$9</f>
        <v>50</v>
      </c>
      <c r="K20" s="19">
        <v>14</v>
      </c>
      <c r="L20" s="19">
        <v>10</v>
      </c>
      <c r="M20" s="19">
        <v>11</v>
      </c>
      <c r="N20" s="19"/>
      <c r="P20" s="19">
        <v>17</v>
      </c>
      <c r="Q20" s="19">
        <v>10</v>
      </c>
      <c r="R20" s="19">
        <v>12</v>
      </c>
      <c r="S20" s="19"/>
    </row>
    <row r="21" spans="1:19" ht="17.100000000000001" customHeight="1" x14ac:dyDescent="0.25">
      <c r="A21" s="12">
        <f>'LAF 1 (21147)'!A29</f>
        <v>4</v>
      </c>
      <c r="B21" s="73">
        <f>'Raw material airlock (11085)'!B21</f>
        <v>42817</v>
      </c>
      <c r="C21" s="32">
        <f t="shared" ref="C21:C22" si="4">IF(K21=0, "&lt; 1", K21)</f>
        <v>7</v>
      </c>
      <c r="D21" s="32">
        <f t="shared" ref="D21:D25" si="5">IF(L21=0, "&lt; 1", L21)</f>
        <v>4</v>
      </c>
      <c r="E21" s="32">
        <f t="shared" ref="E21:E25" si="6">IF(M21=0, "&lt; 1", M21)</f>
        <v>8</v>
      </c>
      <c r="F21" s="60"/>
      <c r="G21" s="25"/>
      <c r="H21" s="26">
        <f t="shared" ref="H21:H32" si="7">$C$9</f>
        <v>20</v>
      </c>
      <c r="I21" s="26">
        <f t="shared" ref="I21:I32" si="8">$F$9</f>
        <v>50</v>
      </c>
      <c r="K21" s="19">
        <v>7</v>
      </c>
      <c r="L21" s="19">
        <v>4</v>
      </c>
      <c r="M21" s="19">
        <v>8</v>
      </c>
      <c r="N21" s="19"/>
      <c r="P21" s="19">
        <v>7</v>
      </c>
      <c r="Q21" s="19">
        <v>0</v>
      </c>
      <c r="R21" s="19">
        <v>13</v>
      </c>
      <c r="S21" s="19"/>
    </row>
    <row r="22" spans="1:19" ht="17.100000000000001" customHeight="1" x14ac:dyDescent="0.25">
      <c r="A22" s="12">
        <f>'LAF 1 (21147)'!A30</f>
        <v>5</v>
      </c>
      <c r="B22" s="73">
        <f>'Raw material airlock (11085)'!B22</f>
        <v>42846</v>
      </c>
      <c r="C22" s="32">
        <f t="shared" si="4"/>
        <v>9</v>
      </c>
      <c r="D22" s="32">
        <f t="shared" si="5"/>
        <v>6</v>
      </c>
      <c r="E22" s="32">
        <f t="shared" si="6"/>
        <v>10</v>
      </c>
      <c r="F22" s="60"/>
      <c r="G22" s="25"/>
      <c r="H22" s="26">
        <f t="shared" si="7"/>
        <v>20</v>
      </c>
      <c r="I22" s="26">
        <f t="shared" si="8"/>
        <v>50</v>
      </c>
      <c r="K22" s="19">
        <v>9</v>
      </c>
      <c r="L22" s="19">
        <v>6</v>
      </c>
      <c r="M22" s="19">
        <v>10</v>
      </c>
      <c r="N22" s="19"/>
      <c r="P22" s="19">
        <v>11</v>
      </c>
      <c r="Q22" s="19">
        <v>5</v>
      </c>
      <c r="R22" s="19">
        <v>7</v>
      </c>
      <c r="S22" s="19"/>
    </row>
    <row r="23" spans="1:19" ht="17.100000000000001" customHeight="1" x14ac:dyDescent="0.25">
      <c r="A23" s="12" t="e">
        <f>'LAF 1 (21147)'!#REF!</f>
        <v>#REF!</v>
      </c>
      <c r="B23" s="73">
        <f>'Raw material airlock (11085)'!B23</f>
        <v>42875</v>
      </c>
      <c r="C23" s="32">
        <v>0</v>
      </c>
      <c r="D23" s="32">
        <v>0</v>
      </c>
      <c r="E23" s="32">
        <v>0</v>
      </c>
      <c r="F23" s="60"/>
      <c r="G23" s="25"/>
      <c r="H23" s="26">
        <f t="shared" si="7"/>
        <v>20</v>
      </c>
      <c r="I23" s="26">
        <f t="shared" si="8"/>
        <v>50</v>
      </c>
      <c r="K23" s="19">
        <v>0</v>
      </c>
      <c r="L23" s="19">
        <v>0</v>
      </c>
      <c r="M23" s="19">
        <v>0</v>
      </c>
      <c r="N23" s="19"/>
      <c r="P23" s="19"/>
      <c r="Q23" s="19"/>
      <c r="R23" s="19"/>
      <c r="S23" s="19"/>
    </row>
    <row r="24" spans="1:19" ht="17.100000000000001" customHeight="1" x14ac:dyDescent="0.25">
      <c r="A24" s="12">
        <f>'LAF 1 (21147)'!A31</f>
        <v>7</v>
      </c>
      <c r="B24" s="73">
        <f>'Raw material airlock (11085)'!B24</f>
        <v>42905</v>
      </c>
      <c r="C24" s="32">
        <v>0</v>
      </c>
      <c r="D24" s="32">
        <f t="shared" si="5"/>
        <v>11</v>
      </c>
      <c r="E24" s="32">
        <f t="shared" si="6"/>
        <v>13</v>
      </c>
      <c r="F24" s="60"/>
      <c r="G24" s="25"/>
      <c r="H24" s="26">
        <f t="shared" si="7"/>
        <v>20</v>
      </c>
      <c r="I24" s="26">
        <f t="shared" si="8"/>
        <v>50</v>
      </c>
      <c r="K24" s="19">
        <v>0</v>
      </c>
      <c r="L24" s="19">
        <v>11</v>
      </c>
      <c r="M24" s="19">
        <v>13</v>
      </c>
      <c r="N24" s="19"/>
      <c r="P24" s="19"/>
      <c r="Q24" s="19"/>
      <c r="R24" s="19"/>
      <c r="S24" s="19"/>
    </row>
    <row r="25" spans="1:19" ht="17.100000000000001" customHeight="1" x14ac:dyDescent="0.25">
      <c r="A25" s="12">
        <f>'LAF 1 (21147)'!A32</f>
        <v>8</v>
      </c>
      <c r="B25" s="73">
        <f>'Raw material airlock (11085)'!B25</f>
        <v>42937</v>
      </c>
      <c r="C25" s="32">
        <v>0</v>
      </c>
      <c r="D25" s="32">
        <f t="shared" si="5"/>
        <v>16</v>
      </c>
      <c r="E25" s="32">
        <f t="shared" si="6"/>
        <v>4</v>
      </c>
      <c r="F25" s="60"/>
      <c r="G25" s="25"/>
      <c r="H25" s="26">
        <f t="shared" si="7"/>
        <v>20</v>
      </c>
      <c r="I25" s="26">
        <f t="shared" si="8"/>
        <v>50</v>
      </c>
      <c r="K25" s="19">
        <v>0</v>
      </c>
      <c r="L25" s="19">
        <v>16</v>
      </c>
      <c r="M25" s="19">
        <v>4</v>
      </c>
      <c r="N25" s="19"/>
      <c r="P25" s="19"/>
      <c r="Q25" s="19"/>
      <c r="R25" s="19"/>
      <c r="S25" s="19"/>
    </row>
    <row r="26" spans="1:19" ht="17.100000000000001" customHeight="1" x14ac:dyDescent="0.25">
      <c r="A26" s="76">
        <f>'LAF 1 (21147)'!A33</f>
        <v>9</v>
      </c>
      <c r="B26" s="73">
        <v>42966</v>
      </c>
      <c r="C26" s="32">
        <v>7</v>
      </c>
      <c r="D26" s="32">
        <v>8</v>
      </c>
      <c r="E26" s="32">
        <v>1</v>
      </c>
      <c r="F26" s="60"/>
      <c r="G26" s="25"/>
      <c r="H26" s="26">
        <f t="shared" si="7"/>
        <v>20</v>
      </c>
      <c r="I26" s="26">
        <f t="shared" si="8"/>
        <v>50</v>
      </c>
      <c r="K26" s="19"/>
      <c r="L26" s="19"/>
      <c r="M26" s="19"/>
      <c r="N26" s="19"/>
      <c r="P26" s="19"/>
      <c r="Q26" s="19"/>
      <c r="R26" s="19"/>
      <c r="S26" s="19"/>
    </row>
    <row r="27" spans="1:19" ht="17.100000000000001" customHeight="1" x14ac:dyDescent="0.25">
      <c r="A27" s="76" t="e">
        <f>'LAF 1 (21147)'!#REF!</f>
        <v>#REF!</v>
      </c>
      <c r="B27" s="73">
        <v>42988</v>
      </c>
      <c r="C27" s="32">
        <v>4</v>
      </c>
      <c r="D27" s="32">
        <v>7</v>
      </c>
      <c r="E27" s="32">
        <v>11</v>
      </c>
      <c r="F27" s="60"/>
      <c r="G27" s="25"/>
      <c r="H27" s="26">
        <f t="shared" si="7"/>
        <v>20</v>
      </c>
      <c r="I27" s="26">
        <f t="shared" si="8"/>
        <v>50</v>
      </c>
      <c r="K27" s="19"/>
      <c r="L27" s="19"/>
      <c r="M27" s="19"/>
      <c r="N27" s="19"/>
      <c r="P27" s="19"/>
      <c r="Q27" s="19"/>
      <c r="R27" s="19"/>
      <c r="S27" s="19"/>
    </row>
    <row r="28" spans="1:19" ht="17.100000000000001" customHeight="1" x14ac:dyDescent="0.25">
      <c r="A28" s="76" t="e">
        <f>'LAF 1 (21147)'!#REF!</f>
        <v>#REF!</v>
      </c>
      <c r="B28" s="73">
        <v>43002</v>
      </c>
      <c r="C28" s="32">
        <v>2</v>
      </c>
      <c r="D28" s="32">
        <v>8</v>
      </c>
      <c r="E28" s="32">
        <v>6</v>
      </c>
      <c r="F28" s="60"/>
      <c r="G28" s="25"/>
      <c r="H28" s="26">
        <f t="shared" si="7"/>
        <v>20</v>
      </c>
      <c r="I28" s="26">
        <f t="shared" si="8"/>
        <v>50</v>
      </c>
      <c r="K28" s="19"/>
      <c r="L28" s="19"/>
      <c r="M28" s="19"/>
      <c r="N28" s="19"/>
      <c r="P28" s="19"/>
      <c r="Q28" s="19"/>
      <c r="R28" s="19"/>
      <c r="S28" s="19"/>
    </row>
    <row r="29" spans="1:19" ht="17.100000000000001" customHeight="1" x14ac:dyDescent="0.25">
      <c r="A29" s="76" t="e">
        <f>'LAF 1 (21147)'!#REF!</f>
        <v>#REF!</v>
      </c>
      <c r="B29" s="73">
        <v>43031</v>
      </c>
      <c r="C29" s="32">
        <v>12</v>
      </c>
      <c r="D29" s="32">
        <v>13</v>
      </c>
      <c r="E29" s="32">
        <v>9</v>
      </c>
      <c r="F29" s="60"/>
      <c r="G29" s="25"/>
      <c r="H29" s="26">
        <f t="shared" si="7"/>
        <v>20</v>
      </c>
      <c r="I29" s="26">
        <f t="shared" si="8"/>
        <v>50</v>
      </c>
      <c r="K29" s="19"/>
      <c r="L29" s="19"/>
      <c r="M29" s="19"/>
      <c r="N29" s="19"/>
      <c r="P29" s="19"/>
      <c r="Q29" s="19"/>
      <c r="R29" s="19"/>
      <c r="S29" s="19"/>
    </row>
    <row r="30" spans="1:19" ht="17.100000000000001" customHeight="1" x14ac:dyDescent="0.25">
      <c r="A30" s="76">
        <v>13</v>
      </c>
      <c r="B30" s="153">
        <v>43059</v>
      </c>
      <c r="C30" s="103">
        <v>15</v>
      </c>
      <c r="D30" s="103">
        <v>13</v>
      </c>
      <c r="E30" s="103">
        <v>16</v>
      </c>
      <c r="F30" s="60"/>
      <c r="G30" s="25"/>
      <c r="H30" s="79">
        <f t="shared" si="7"/>
        <v>20</v>
      </c>
      <c r="I30" s="79">
        <f t="shared" si="8"/>
        <v>50</v>
      </c>
      <c r="K30" s="19"/>
      <c r="L30" s="19"/>
      <c r="M30" s="19"/>
      <c r="N30" s="19"/>
      <c r="P30" s="19"/>
      <c r="Q30" s="19"/>
      <c r="R30" s="19"/>
      <c r="S30" s="19"/>
    </row>
    <row r="31" spans="1:19" ht="17.100000000000001" customHeight="1" x14ac:dyDescent="0.25">
      <c r="A31" s="76"/>
      <c r="B31" s="73">
        <v>43080</v>
      </c>
      <c r="C31" s="80">
        <v>14</v>
      </c>
      <c r="D31" s="80">
        <v>11</v>
      </c>
      <c r="E31" s="80">
        <v>9</v>
      </c>
      <c r="F31" s="81"/>
      <c r="G31" s="78"/>
      <c r="H31" s="79">
        <f t="shared" si="7"/>
        <v>20</v>
      </c>
      <c r="I31" s="79">
        <f t="shared" si="8"/>
        <v>50</v>
      </c>
      <c r="K31" s="77"/>
      <c r="L31" s="77"/>
      <c r="M31" s="77"/>
      <c r="N31" s="77"/>
      <c r="P31" s="77"/>
      <c r="Q31" s="77"/>
      <c r="R31" s="77"/>
      <c r="S31" s="77"/>
    </row>
    <row r="32" spans="1:19" ht="17.100000000000001" customHeight="1" x14ac:dyDescent="0.25">
      <c r="A32" s="12"/>
      <c r="B32" s="73">
        <v>43087</v>
      </c>
      <c r="C32" s="80">
        <v>9</v>
      </c>
      <c r="D32" s="80">
        <v>8</v>
      </c>
      <c r="E32" s="80">
        <v>11</v>
      </c>
      <c r="F32" s="60"/>
      <c r="G32" s="25"/>
      <c r="H32" s="79">
        <f t="shared" si="7"/>
        <v>20</v>
      </c>
      <c r="I32" s="79">
        <f t="shared" si="8"/>
        <v>50</v>
      </c>
      <c r="K32" s="19"/>
      <c r="L32" s="19"/>
      <c r="M32" s="19"/>
      <c r="N32" s="19"/>
      <c r="P32" s="19"/>
      <c r="Q32" s="19"/>
      <c r="R32" s="19"/>
      <c r="S32" s="19"/>
    </row>
    <row r="33" spans="1:19" ht="17.100000000000001" customHeight="1" x14ac:dyDescent="0.25">
      <c r="A33" s="12" t="s">
        <v>11</v>
      </c>
      <c r="B33" s="33"/>
      <c r="C33" s="32">
        <f t="shared" si="0"/>
        <v>5</v>
      </c>
      <c r="D33" s="32">
        <f t="shared" si="0"/>
        <v>8</v>
      </c>
      <c r="E33" s="32">
        <f t="shared" si="0"/>
        <v>7</v>
      </c>
      <c r="F33" s="60"/>
      <c r="G33" s="27"/>
      <c r="H33" s="26"/>
      <c r="I33" s="26"/>
      <c r="K33" s="12">
        <f>ROUNDUP(AVERAGE(K13:K32), 0)</f>
        <v>5</v>
      </c>
      <c r="L33" s="12">
        <f>ROUNDUP(AVERAGE(L13:L32), 0)</f>
        <v>8</v>
      </c>
      <c r="M33" s="12">
        <f>ROUNDUP(AVERAGE(M13:M32), 0)</f>
        <v>7</v>
      </c>
      <c r="N33" s="12"/>
      <c r="O33" s="19"/>
      <c r="P33" s="12">
        <f>ROUNDUP(AVERAGE(P13:P32), 0)</f>
        <v>9</v>
      </c>
      <c r="Q33" s="12">
        <f>ROUNDUP(AVERAGE(Q13:Q32), 0)</f>
        <v>5</v>
      </c>
      <c r="R33" s="12">
        <f>ROUNDUP(AVERAGE(R13:R32), 0)</f>
        <v>9</v>
      </c>
      <c r="S33" s="12"/>
    </row>
    <row r="34" spans="1:19" ht="17.100000000000001" customHeight="1" x14ac:dyDescent="0.25">
      <c r="A34" s="12" t="s">
        <v>12</v>
      </c>
      <c r="B34" s="34"/>
      <c r="C34" s="32" t="str">
        <f t="shared" si="0"/>
        <v>&lt; 1</v>
      </c>
      <c r="D34" s="32" t="str">
        <f t="shared" si="0"/>
        <v>&lt; 1</v>
      </c>
      <c r="E34" s="32" t="str">
        <f t="shared" si="0"/>
        <v>&lt; 1</v>
      </c>
      <c r="F34" s="60"/>
      <c r="G34" s="25"/>
      <c r="H34" s="26"/>
      <c r="I34" s="26"/>
      <c r="K34" s="12">
        <f>MIN(K13:K32)</f>
        <v>0</v>
      </c>
      <c r="L34" s="12">
        <f>MIN(L13:L32)</f>
        <v>0</v>
      </c>
      <c r="M34" s="12">
        <f>MIN(M13:M32)</f>
        <v>0</v>
      </c>
      <c r="N34" s="12"/>
      <c r="O34" s="19"/>
      <c r="P34" s="12">
        <f>MIN(P13:P32)</f>
        <v>3</v>
      </c>
      <c r="Q34" s="12">
        <f>MIN(Q13:Q32)</f>
        <v>0</v>
      </c>
      <c r="R34" s="12">
        <f>MIN(R13:R32)</f>
        <v>2</v>
      </c>
      <c r="S34" s="12"/>
    </row>
    <row r="35" spans="1:19" ht="17.100000000000001" customHeight="1" x14ac:dyDescent="0.25">
      <c r="A35" s="12" t="s">
        <v>13</v>
      </c>
      <c r="B35" s="34"/>
      <c r="C35" s="32">
        <f>MAX(C13:C32)</f>
        <v>17</v>
      </c>
      <c r="D35" s="80">
        <f>MAX(D13:D32)</f>
        <v>16</v>
      </c>
      <c r="E35" s="80">
        <f>MAX(E13:E32)</f>
        <v>16</v>
      </c>
      <c r="F35" s="60"/>
      <c r="G35" s="25"/>
      <c r="H35" s="26"/>
      <c r="I35" s="26"/>
      <c r="K35" s="12">
        <f>MAX(K13:K32)</f>
        <v>14</v>
      </c>
      <c r="L35" s="12">
        <f>MAX(L13:L32)</f>
        <v>16</v>
      </c>
      <c r="M35" s="12">
        <f>MAX(M13:M32)</f>
        <v>13</v>
      </c>
      <c r="N35" s="12"/>
      <c r="O35" s="19"/>
      <c r="P35" s="12">
        <f>MAX(P13:P32)</f>
        <v>17</v>
      </c>
      <c r="Q35" s="12">
        <f>MAX(Q13:Q32)</f>
        <v>10</v>
      </c>
      <c r="R35" s="12">
        <f>MAX(R13:R32)</f>
        <v>13</v>
      </c>
      <c r="S35" s="12"/>
    </row>
    <row r="36" spans="1:19" ht="17.100000000000001" customHeight="1" x14ac:dyDescent="0.25">
      <c r="A36" s="12" t="s">
        <v>14</v>
      </c>
      <c r="B36" s="34"/>
      <c r="C36" s="35">
        <f t="shared" ref="C36:E37" si="9">K36</f>
        <v>5.1269595556932455</v>
      </c>
      <c r="D36" s="35">
        <f t="shared" si="9"/>
        <v>4.978525312350464</v>
      </c>
      <c r="E36" s="35">
        <f t="shared" si="9"/>
        <v>4.4077853201547175</v>
      </c>
      <c r="F36" s="61"/>
      <c r="G36" s="25"/>
      <c r="H36" s="26"/>
      <c r="I36" s="26"/>
      <c r="K36" s="13">
        <f>STDEV(K13:K32)</f>
        <v>5.1269595556932455</v>
      </c>
      <c r="L36" s="13">
        <f>STDEV(L13:L32)</f>
        <v>4.978525312350464</v>
      </c>
      <c r="M36" s="13">
        <f>STDEV(M13:M32)</f>
        <v>4.4077853201547175</v>
      </c>
      <c r="N36" s="13"/>
      <c r="O36" s="19"/>
      <c r="P36" s="13">
        <f>STDEV(P13:P32)</f>
        <v>5.5497747702046425</v>
      </c>
      <c r="Q36" s="13">
        <f>STDEV(Q13:Q32)</f>
        <v>3.7815340802378077</v>
      </c>
      <c r="R36" s="13">
        <f>STDEV(R13:R32)</f>
        <v>4.4384682042344297</v>
      </c>
      <c r="S36" s="13"/>
    </row>
    <row r="37" spans="1:19" ht="17.100000000000001" customHeight="1" x14ac:dyDescent="0.25">
      <c r="A37" s="12" t="s">
        <v>15</v>
      </c>
      <c r="B37" s="34"/>
      <c r="C37" s="35">
        <f t="shared" si="9"/>
        <v>102.5391911138649</v>
      </c>
      <c r="D37" s="35">
        <f t="shared" si="9"/>
        <v>62.2315664043808</v>
      </c>
      <c r="E37" s="35">
        <f t="shared" si="9"/>
        <v>62.968361716495963</v>
      </c>
      <c r="F37" s="61"/>
      <c r="G37" s="25"/>
      <c r="H37" s="26"/>
      <c r="I37" s="26"/>
      <c r="K37" s="13">
        <f>IF(K33=0, "NA", K36*100/K33)</f>
        <v>102.5391911138649</v>
      </c>
      <c r="L37" s="13">
        <f>IF(L33=0, "NA", L36*100/L33)</f>
        <v>62.2315664043808</v>
      </c>
      <c r="M37" s="13">
        <f>IF(M33=0, "NA", M36*100/M33)</f>
        <v>62.968361716495963</v>
      </c>
      <c r="N37" s="13"/>
      <c r="O37" s="19"/>
      <c r="P37" s="13">
        <f>IF(P33=0, "NA", P36*100/P33)</f>
        <v>61.664164113384913</v>
      </c>
      <c r="Q37" s="13">
        <f>IF(Q33=0, "NA", Q36*100/Q33)</f>
        <v>75.630681604756148</v>
      </c>
      <c r="R37" s="13">
        <f>IF(R33=0, "NA", R36*100/R33)</f>
        <v>49.316313380382553</v>
      </c>
      <c r="S37" s="13"/>
    </row>
    <row r="38" spans="1:19" ht="17.100000000000001" customHeight="1" x14ac:dyDescent="0.25">
      <c r="A38" s="196" t="s">
        <v>229</v>
      </c>
      <c r="B38" s="196"/>
      <c r="C38" s="196"/>
      <c r="D38" s="37"/>
      <c r="E38" s="3"/>
      <c r="F38" s="3"/>
      <c r="G38" s="25"/>
      <c r="H38" s="26"/>
      <c r="I38" s="26"/>
      <c r="K38" s="19"/>
      <c r="L38" s="19"/>
      <c r="M38" s="19"/>
      <c r="N38" s="19"/>
      <c r="O38" s="19"/>
    </row>
    <row r="39" spans="1:19" ht="17.100000000000001" customHeight="1" x14ac:dyDescent="0.25">
      <c r="A39" s="197" t="s">
        <v>230</v>
      </c>
      <c r="B39" s="197"/>
      <c r="C39" s="197"/>
      <c r="D39" s="38"/>
      <c r="E39" s="3"/>
      <c r="F39" s="3"/>
      <c r="G39" s="25"/>
      <c r="H39" s="26"/>
      <c r="I39" s="26"/>
      <c r="K39" s="19"/>
      <c r="L39" s="19"/>
      <c r="M39" s="19"/>
      <c r="N39" s="19"/>
      <c r="O39" s="19"/>
    </row>
    <row r="40" spans="1:19" ht="17.100000000000001" customHeight="1" x14ac:dyDescent="0.25">
      <c r="A40" s="12" t="s">
        <v>11</v>
      </c>
      <c r="B40" s="34"/>
      <c r="C40" s="32">
        <f>IF(P33=0, "&lt; 1", P33)</f>
        <v>9</v>
      </c>
      <c r="D40" s="32">
        <f t="shared" ref="D40:E42" si="10">IF(Q33=0, "&lt; 1", Q33)</f>
        <v>5</v>
      </c>
      <c r="E40" s="32">
        <f t="shared" si="10"/>
        <v>9</v>
      </c>
      <c r="F40" s="60"/>
      <c r="G40" s="25"/>
      <c r="H40" s="26"/>
      <c r="I40" s="26"/>
      <c r="K40" s="19"/>
      <c r="L40" s="19"/>
      <c r="M40" s="19"/>
      <c r="N40" s="19"/>
      <c r="O40" s="19"/>
    </row>
    <row r="41" spans="1:19" ht="17.100000000000001" customHeight="1" x14ac:dyDescent="0.25">
      <c r="A41" s="12" t="s">
        <v>12</v>
      </c>
      <c r="B41" s="34"/>
      <c r="C41" s="32">
        <f>MIN(C13:C32)</f>
        <v>0</v>
      </c>
      <c r="D41" s="80">
        <f>MIN(D13:D32)</f>
        <v>0</v>
      </c>
      <c r="E41" s="80">
        <f>MIN(E13:E32)</f>
        <v>0</v>
      </c>
      <c r="F41" s="60"/>
      <c r="G41" s="25"/>
      <c r="H41" s="26"/>
      <c r="I41" s="26"/>
      <c r="K41" s="19"/>
      <c r="L41" s="19"/>
      <c r="M41" s="19"/>
      <c r="N41" s="19"/>
    </row>
    <row r="42" spans="1:19" ht="17.100000000000001" customHeight="1" x14ac:dyDescent="0.25">
      <c r="A42" s="12" t="s">
        <v>13</v>
      </c>
      <c r="B42" s="34"/>
      <c r="C42" s="32">
        <f t="shared" ref="C42" si="11">IF(P35=0, "&lt; 1", P35)</f>
        <v>17</v>
      </c>
      <c r="D42" s="32">
        <f t="shared" si="10"/>
        <v>10</v>
      </c>
      <c r="E42" s="32">
        <f t="shared" si="10"/>
        <v>13</v>
      </c>
      <c r="F42" s="60"/>
      <c r="G42" s="25"/>
      <c r="H42" s="26"/>
      <c r="I42" s="26"/>
      <c r="K42" s="19"/>
      <c r="L42" s="19"/>
      <c r="M42" s="19"/>
      <c r="N42" s="19"/>
    </row>
    <row r="43" spans="1:19" ht="17.100000000000001" customHeight="1" x14ac:dyDescent="0.25">
      <c r="A43" s="12" t="s">
        <v>14</v>
      </c>
      <c r="B43" s="34"/>
      <c r="C43" s="35">
        <f>P36</f>
        <v>5.5497747702046425</v>
      </c>
      <c r="D43" s="35">
        <f t="shared" ref="D43:E44" si="12">Q36</f>
        <v>3.7815340802378077</v>
      </c>
      <c r="E43" s="35">
        <f t="shared" si="12"/>
        <v>4.4384682042344297</v>
      </c>
      <c r="F43" s="61"/>
      <c r="G43" s="25"/>
      <c r="H43" s="26"/>
      <c r="I43" s="26"/>
      <c r="K43" s="19"/>
      <c r="L43" s="19"/>
      <c r="M43" s="19"/>
      <c r="N43" s="19"/>
    </row>
    <row r="44" spans="1:19" ht="17.100000000000001" customHeight="1" x14ac:dyDescent="0.25">
      <c r="A44" s="12" t="s">
        <v>15</v>
      </c>
      <c r="B44" s="34"/>
      <c r="C44" s="35">
        <f>P37</f>
        <v>61.664164113384913</v>
      </c>
      <c r="D44" s="35">
        <f t="shared" si="12"/>
        <v>75.630681604756148</v>
      </c>
      <c r="E44" s="35">
        <f t="shared" si="12"/>
        <v>49.316313380382553</v>
      </c>
      <c r="F44" s="61"/>
      <c r="G44" s="27"/>
      <c r="H44" s="26"/>
      <c r="I44" s="26"/>
      <c r="K44" s="19"/>
      <c r="L44" s="19"/>
      <c r="M44" s="19"/>
      <c r="N44" s="19"/>
    </row>
    <row r="45" spans="1:19" ht="15.9" customHeight="1" x14ac:dyDescent="0.25"/>
    <row r="46" spans="1:19" ht="15.9" customHeight="1" x14ac:dyDescent="0.25">
      <c r="A46" s="15"/>
    </row>
    <row r="47" spans="1:19" ht="15.9" customHeight="1" x14ac:dyDescent="0.25"/>
    <row r="48" spans="1:19" ht="15.9" customHeight="1" x14ac:dyDescent="0.25"/>
    <row r="49" spans="1:9" ht="15.9" customHeight="1" x14ac:dyDescent="0.25"/>
    <row r="50" spans="1:9" ht="15.9" customHeight="1" x14ac:dyDescent="0.25"/>
    <row r="51" spans="1:9" ht="15.9" customHeight="1" x14ac:dyDescent="0.25"/>
    <row r="52" spans="1:9" ht="15.9" customHeight="1" x14ac:dyDescent="0.25"/>
    <row r="53" spans="1:9" ht="15.9" customHeight="1" x14ac:dyDescent="0.25"/>
    <row r="54" spans="1:9" ht="15.9" customHeight="1" x14ac:dyDescent="0.25"/>
    <row r="55" spans="1:9" ht="15.9" customHeight="1" x14ac:dyDescent="0.25"/>
    <row r="56" spans="1:9" ht="15.9" customHeight="1" x14ac:dyDescent="0.25"/>
    <row r="57" spans="1:9" ht="15.9" customHeight="1" x14ac:dyDescent="0.25">
      <c r="A57" s="14"/>
      <c r="B57" s="14"/>
      <c r="C57" s="14"/>
      <c r="D57" s="14"/>
      <c r="E57" s="14"/>
      <c r="F57" s="14"/>
    </row>
    <row r="58" spans="1:9" ht="15.9" customHeight="1" x14ac:dyDescent="0.25">
      <c r="A58" s="14"/>
      <c r="B58" s="14"/>
      <c r="C58" s="14"/>
      <c r="D58" s="14"/>
      <c r="E58" s="14"/>
      <c r="F58" s="14"/>
    </row>
    <row r="59" spans="1:9" ht="15.9" customHeight="1" x14ac:dyDescent="0.25">
      <c r="B59" s="14"/>
      <c r="C59" s="14"/>
      <c r="D59" s="14"/>
      <c r="E59" s="14"/>
      <c r="F59" s="14"/>
    </row>
    <row r="60" spans="1:9" ht="14.25" customHeight="1" x14ac:dyDescent="0.25">
      <c r="A60" s="198" t="s">
        <v>296</v>
      </c>
      <c r="B60" s="198"/>
      <c r="C60" s="198"/>
      <c r="D60" s="198"/>
      <c r="E60" s="198"/>
      <c r="F60" s="198"/>
    </row>
    <row r="61" spans="1:9" ht="15" customHeight="1" x14ac:dyDescent="0.25">
      <c r="A61" s="199" t="s">
        <v>297</v>
      </c>
      <c r="B61" s="198"/>
      <c r="C61" s="198"/>
      <c r="D61" s="198"/>
      <c r="E61" s="198"/>
      <c r="F61" s="198"/>
    </row>
    <row r="62" spans="1:9" ht="15.9" customHeight="1" x14ac:dyDescent="0.25">
      <c r="A62" s="14"/>
      <c r="B62" s="14"/>
      <c r="C62" s="14"/>
      <c r="D62" s="14"/>
      <c r="E62" s="14"/>
      <c r="F62" s="14"/>
    </row>
    <row r="63" spans="1:9" s="28" customFormat="1" ht="15.9" customHeight="1" x14ac:dyDescent="0.25">
      <c r="A63" s="200" t="s">
        <v>18</v>
      </c>
      <c r="B63" s="200"/>
      <c r="C63" s="200"/>
      <c r="D63" s="39"/>
      <c r="E63" s="39"/>
      <c r="G63" s="20"/>
      <c r="H63" s="20"/>
      <c r="I63" s="20"/>
    </row>
    <row r="64" spans="1:9" s="28" customFormat="1" ht="27.75" customHeight="1" x14ac:dyDescent="0.25">
      <c r="A64" s="200" t="s">
        <v>113</v>
      </c>
      <c r="B64" s="200"/>
      <c r="C64" s="200"/>
      <c r="D64" s="200"/>
      <c r="E64" s="200"/>
      <c r="F64" s="200"/>
      <c r="G64" s="20"/>
      <c r="H64" s="20"/>
      <c r="I64" s="20"/>
    </row>
    <row r="65" spans="1:9" s="28" customFormat="1" ht="29.25" customHeight="1" x14ac:dyDescent="0.25">
      <c r="A65" s="194" t="s">
        <v>148</v>
      </c>
      <c r="B65" s="194"/>
      <c r="C65" s="194"/>
      <c r="D65" s="194"/>
      <c r="E65" s="194"/>
      <c r="F65" s="194"/>
      <c r="G65" s="20"/>
      <c r="H65" s="20"/>
      <c r="I65" s="20"/>
    </row>
    <row r="66" spans="1:9" s="28" customFormat="1" ht="15.9" customHeight="1" x14ac:dyDescent="0.25">
      <c r="G66" s="20"/>
      <c r="H66" s="20"/>
      <c r="I66" s="20"/>
    </row>
    <row r="67" spans="1:9" s="28" customFormat="1" ht="25.5" customHeight="1" x14ac:dyDescent="0.25">
      <c r="B67" s="195" t="s">
        <v>2</v>
      </c>
      <c r="C67" s="195"/>
      <c r="D67" s="20"/>
      <c r="E67" s="195" t="s">
        <v>32</v>
      </c>
      <c r="F67" s="195"/>
      <c r="G67" s="20"/>
      <c r="H67" s="20"/>
      <c r="I67" s="20"/>
    </row>
    <row r="68" spans="1:9" s="28" customFormat="1" ht="38.1" customHeight="1" x14ac:dyDescent="0.25">
      <c r="B68" s="195"/>
      <c r="C68" s="195"/>
      <c r="D68" s="20"/>
      <c r="E68" s="20"/>
      <c r="F68" s="20"/>
      <c r="G68" s="20"/>
      <c r="H68" s="20"/>
      <c r="I68" s="20"/>
    </row>
    <row r="69" spans="1:9" x14ac:dyDescent="0.25">
      <c r="B69" s="30"/>
      <c r="C69" s="30"/>
      <c r="D69" s="30"/>
      <c r="E69" s="30"/>
      <c r="F69" s="30"/>
    </row>
    <row r="70" spans="1:9" x14ac:dyDescent="0.25">
      <c r="B70" s="30"/>
      <c r="C70" s="30"/>
      <c r="D70" s="30"/>
      <c r="E70" s="30"/>
      <c r="F70" s="30"/>
    </row>
  </sheetData>
  <sheetProtection formatCells="0" formatRows="0" insertRows="0" insertHyperlinks="0" deleteRows="0" sort="0" autoFilter="0" pivotTables="0"/>
  <mergeCells count="24">
    <mergeCell ref="A63:C63"/>
    <mergeCell ref="A64:F64"/>
    <mergeCell ref="A65:F65"/>
    <mergeCell ref="B67:C67"/>
    <mergeCell ref="B68:C68"/>
    <mergeCell ref="E67:F67"/>
    <mergeCell ref="A61:F61"/>
    <mergeCell ref="A6:B6"/>
    <mergeCell ref="C6:D6"/>
    <mergeCell ref="A7:B7"/>
    <mergeCell ref="C7:D7"/>
    <mergeCell ref="A8:B8"/>
    <mergeCell ref="C8:D8"/>
    <mergeCell ref="A9:B9"/>
    <mergeCell ref="C9:D9"/>
    <mergeCell ref="A38:C38"/>
    <mergeCell ref="A39:C39"/>
    <mergeCell ref="A60:F60"/>
    <mergeCell ref="A1:F1"/>
    <mergeCell ref="A2:F2"/>
    <mergeCell ref="A4:B4"/>
    <mergeCell ref="C4:F4"/>
    <mergeCell ref="A5:B5"/>
    <mergeCell ref="C5:D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70"/>
  <sheetViews>
    <sheetView view="pageBreakPreview" topLeftCell="A38" zoomScaleNormal="100" zoomScaleSheetLayoutView="100" workbookViewId="0">
      <selection activeCell="D19" sqref="D1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5.44140625" style="11" customWidth="1"/>
    <col min="12" max="12" width="4.44140625" style="11" customWidth="1"/>
    <col min="13" max="13" width="7.44140625" style="11" customWidth="1"/>
    <col min="14" max="14" width="5.33203125" style="11" customWidth="1"/>
    <col min="15" max="16384" width="9.109375" style="11"/>
  </cols>
  <sheetData>
    <row r="1" spans="1:14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4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4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4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4" s="3" customFormat="1" ht="29.25" customHeight="1" x14ac:dyDescent="0.25">
      <c r="A6" s="189" t="s">
        <v>5</v>
      </c>
      <c r="B6" s="190"/>
      <c r="C6" s="43" t="s">
        <v>61</v>
      </c>
      <c r="D6" s="40" t="s">
        <v>8</v>
      </c>
      <c r="E6" s="6">
        <v>11061</v>
      </c>
      <c r="F6" s="8"/>
      <c r="G6" s="9"/>
      <c r="H6" s="9"/>
    </row>
    <row r="7" spans="1:14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4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214</v>
      </c>
      <c r="D11" s="17" t="s">
        <v>319</v>
      </c>
      <c r="E11" s="11"/>
      <c r="F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22</v>
      </c>
      <c r="H12" s="14" t="s">
        <v>23</v>
      </c>
      <c r="J12" s="1" t="s">
        <v>214</v>
      </c>
      <c r="K12" s="1"/>
      <c r="L12" s="42"/>
      <c r="M12" s="1" t="s">
        <v>214</v>
      </c>
      <c r="N12" s="1"/>
    </row>
    <row r="13" spans="1:14" ht="17.100000000000001" customHeight="1" x14ac:dyDescent="0.25">
      <c r="A13" s="142">
        <v>1</v>
      </c>
      <c r="B13" s="73" t="s">
        <v>317</v>
      </c>
      <c r="C13" s="80">
        <v>6</v>
      </c>
      <c r="D13" s="81"/>
      <c r="F13" s="78"/>
      <c r="G13" s="79">
        <f t="shared" ref="G13:G17" si="0">$C$9</f>
        <v>20</v>
      </c>
      <c r="H13" s="79">
        <f t="shared" ref="H13:H17" si="1">$E$9</f>
        <v>50</v>
      </c>
      <c r="J13" s="77"/>
      <c r="K13" s="77"/>
      <c r="M13" s="77"/>
      <c r="N13" s="77"/>
    </row>
    <row r="14" spans="1:14" ht="17.100000000000001" customHeight="1" x14ac:dyDescent="0.25">
      <c r="A14" s="76">
        <v>2</v>
      </c>
      <c r="B14" s="73">
        <v>42669</v>
      </c>
      <c r="C14" s="80">
        <v>6</v>
      </c>
      <c r="D14" s="81"/>
      <c r="F14" s="78"/>
      <c r="G14" s="79">
        <f t="shared" si="0"/>
        <v>20</v>
      </c>
      <c r="H14" s="79">
        <f t="shared" si="1"/>
        <v>50</v>
      </c>
      <c r="J14" s="77"/>
      <c r="K14" s="77"/>
      <c r="M14" s="77"/>
      <c r="N14" s="77"/>
    </row>
    <row r="15" spans="1:14" ht="17.100000000000001" customHeight="1" x14ac:dyDescent="0.25">
      <c r="A15" s="76">
        <v>3</v>
      </c>
      <c r="B15" s="73">
        <v>42699</v>
      </c>
      <c r="C15" s="80">
        <v>17</v>
      </c>
      <c r="D15" s="81"/>
      <c r="F15" s="78"/>
      <c r="G15" s="79">
        <f t="shared" si="0"/>
        <v>20</v>
      </c>
      <c r="H15" s="79">
        <f t="shared" si="1"/>
        <v>50</v>
      </c>
      <c r="J15" s="77"/>
      <c r="K15" s="77"/>
      <c r="M15" s="77"/>
      <c r="N15" s="77"/>
    </row>
    <row r="16" spans="1:14" ht="17.100000000000001" customHeight="1" x14ac:dyDescent="0.25">
      <c r="A16" s="76">
        <v>4</v>
      </c>
      <c r="B16" s="73">
        <v>42720</v>
      </c>
      <c r="C16" s="80">
        <v>6</v>
      </c>
      <c r="D16" s="81"/>
      <c r="F16" s="78"/>
      <c r="G16" s="79">
        <f t="shared" si="0"/>
        <v>20</v>
      </c>
      <c r="H16" s="79">
        <f t="shared" si="1"/>
        <v>50</v>
      </c>
      <c r="J16" s="77"/>
      <c r="K16" s="77"/>
      <c r="M16" s="77"/>
      <c r="N16" s="77"/>
    </row>
    <row r="17" spans="1:14" ht="17.100000000000001" customHeight="1" x14ac:dyDescent="0.25">
      <c r="A17" s="76">
        <v>5</v>
      </c>
      <c r="B17" s="73">
        <v>42729</v>
      </c>
      <c r="C17" s="80">
        <v>10</v>
      </c>
      <c r="D17" s="81"/>
      <c r="F17" s="78"/>
      <c r="G17" s="79">
        <f t="shared" si="0"/>
        <v>20</v>
      </c>
      <c r="H17" s="79">
        <f t="shared" si="1"/>
        <v>50</v>
      </c>
      <c r="J17" s="77"/>
      <c r="K17" s="77"/>
      <c r="M17" s="77"/>
      <c r="N17" s="77"/>
    </row>
    <row r="18" spans="1:14" ht="17.100000000000001" customHeight="1" x14ac:dyDescent="0.25">
      <c r="A18" s="142">
        <v>1</v>
      </c>
      <c r="B18" s="73">
        <v>42759</v>
      </c>
      <c r="C18" s="80">
        <f t="shared" ref="C18" si="2">IF(J18=0, "&lt; 1", J18)</f>
        <v>4</v>
      </c>
      <c r="D18" s="81">
        <v>120</v>
      </c>
      <c r="F18" s="78"/>
      <c r="G18" s="79">
        <f>$C$9</f>
        <v>20</v>
      </c>
      <c r="H18" s="79">
        <f>$E$9</f>
        <v>50</v>
      </c>
      <c r="J18" s="77">
        <v>4</v>
      </c>
      <c r="K18" s="77"/>
      <c r="M18" s="77">
        <v>6</v>
      </c>
      <c r="N18" s="77"/>
    </row>
    <row r="19" spans="1:14" ht="17.100000000000001" customHeight="1" x14ac:dyDescent="0.25">
      <c r="A19" s="12">
        <f>'LAF 1 (21147)'!A27</f>
        <v>2</v>
      </c>
      <c r="B19" s="73">
        <v>42789</v>
      </c>
      <c r="C19" s="32">
        <f t="shared" ref="C19:C35" si="3">IF(J19=0, "&lt; 1", J19)</f>
        <v>4</v>
      </c>
      <c r="D19" s="60"/>
      <c r="F19" s="25"/>
      <c r="G19" s="26">
        <f>$C$9</f>
        <v>20</v>
      </c>
      <c r="H19" s="26">
        <f>$E$9</f>
        <v>50</v>
      </c>
      <c r="J19" s="19">
        <v>4</v>
      </c>
      <c r="K19" s="19"/>
      <c r="M19" s="19">
        <v>6</v>
      </c>
      <c r="N19" s="19"/>
    </row>
    <row r="20" spans="1:14" ht="17.100000000000001" customHeight="1" x14ac:dyDescent="0.25">
      <c r="A20" s="12">
        <f>'LAF 1 (21147)'!A28</f>
        <v>3</v>
      </c>
      <c r="B20" s="73">
        <v>42812</v>
      </c>
      <c r="C20" s="32">
        <f t="shared" ref="C20:C25" si="4">IF(J20=0, "&lt; 1", J20)</f>
        <v>2</v>
      </c>
      <c r="D20" s="60"/>
      <c r="F20" s="25"/>
      <c r="G20" s="26">
        <f>$C$9</f>
        <v>20</v>
      </c>
      <c r="H20" s="26">
        <f>$E$9</f>
        <v>50</v>
      </c>
      <c r="J20" s="19">
        <v>2</v>
      </c>
      <c r="K20" s="19"/>
      <c r="M20" s="19">
        <v>17</v>
      </c>
      <c r="N20" s="19"/>
    </row>
    <row r="21" spans="1:14" ht="17.100000000000001" customHeight="1" x14ac:dyDescent="0.25">
      <c r="A21" s="12">
        <f>'LAF 1 (21147)'!A29</f>
        <v>4</v>
      </c>
      <c r="B21" s="73">
        <v>42817</v>
      </c>
      <c r="C21" s="32">
        <f t="shared" si="4"/>
        <v>4</v>
      </c>
      <c r="D21" s="60"/>
      <c r="F21" s="25"/>
      <c r="G21" s="26">
        <f t="shared" ref="G21:G32" si="5">$C$9</f>
        <v>20</v>
      </c>
      <c r="H21" s="26">
        <f t="shared" ref="H21:H32" si="6">$E$9</f>
        <v>50</v>
      </c>
      <c r="J21" s="19">
        <v>4</v>
      </c>
      <c r="K21" s="19"/>
      <c r="M21" s="19">
        <v>6</v>
      </c>
      <c r="N21" s="19"/>
    </row>
    <row r="22" spans="1:14" ht="17.100000000000001" customHeight="1" x14ac:dyDescent="0.25">
      <c r="A22" s="12">
        <f>'LAF 1 (21147)'!A30</f>
        <v>5</v>
      </c>
      <c r="B22" s="73">
        <v>42846</v>
      </c>
      <c r="C22" s="32">
        <f t="shared" si="4"/>
        <v>4</v>
      </c>
      <c r="D22" s="60"/>
      <c r="F22" s="25"/>
      <c r="G22" s="26">
        <f t="shared" si="5"/>
        <v>20</v>
      </c>
      <c r="H22" s="26">
        <f t="shared" si="6"/>
        <v>50</v>
      </c>
      <c r="J22" s="19">
        <v>4</v>
      </c>
      <c r="K22" s="19"/>
      <c r="M22" s="19">
        <v>10</v>
      </c>
      <c r="N22" s="19"/>
    </row>
    <row r="23" spans="1:14" ht="17.100000000000001" customHeight="1" x14ac:dyDescent="0.25">
      <c r="A23" s="12" t="e">
        <f>'LAF 1 (21147)'!#REF!</f>
        <v>#REF!</v>
      </c>
      <c r="B23" s="73">
        <v>42875</v>
      </c>
      <c r="C23" s="32">
        <v>0</v>
      </c>
      <c r="D23" s="60"/>
      <c r="F23" s="25"/>
      <c r="G23" s="26">
        <f t="shared" si="5"/>
        <v>20</v>
      </c>
      <c r="H23" s="26">
        <f t="shared" si="6"/>
        <v>50</v>
      </c>
      <c r="J23" s="19">
        <v>0</v>
      </c>
      <c r="K23" s="19"/>
      <c r="M23" s="19"/>
      <c r="N23" s="19"/>
    </row>
    <row r="24" spans="1:14" ht="17.100000000000001" customHeight="1" x14ac:dyDescent="0.25">
      <c r="A24" s="12">
        <f>'LAF 1 (21147)'!A31</f>
        <v>7</v>
      </c>
      <c r="B24" s="73">
        <v>42905</v>
      </c>
      <c r="C24" s="32">
        <f t="shared" si="4"/>
        <v>2</v>
      </c>
      <c r="D24" s="60"/>
      <c r="F24" s="25"/>
      <c r="G24" s="26">
        <f t="shared" si="5"/>
        <v>20</v>
      </c>
      <c r="H24" s="26">
        <f t="shared" si="6"/>
        <v>50</v>
      </c>
      <c r="J24" s="19">
        <v>2</v>
      </c>
      <c r="K24" s="19"/>
      <c r="M24" s="19"/>
      <c r="N24" s="19"/>
    </row>
    <row r="25" spans="1:14" ht="17.100000000000001" customHeight="1" x14ac:dyDescent="0.25">
      <c r="A25" s="12">
        <f>'LAF 1 (21147)'!A32</f>
        <v>8</v>
      </c>
      <c r="B25" s="73">
        <v>42937</v>
      </c>
      <c r="C25" s="32">
        <f t="shared" si="4"/>
        <v>14</v>
      </c>
      <c r="D25" s="60"/>
      <c r="F25" s="25"/>
      <c r="G25" s="26">
        <f t="shared" si="5"/>
        <v>20</v>
      </c>
      <c r="H25" s="26">
        <f t="shared" si="6"/>
        <v>50</v>
      </c>
      <c r="J25" s="19">
        <v>14</v>
      </c>
      <c r="K25" s="19"/>
      <c r="M25" s="19"/>
      <c r="N25" s="19"/>
    </row>
    <row r="26" spans="1:14" ht="17.100000000000001" customHeight="1" x14ac:dyDescent="0.25">
      <c r="A26" s="12">
        <f>'LAF 1 (21147)'!A33</f>
        <v>9</v>
      </c>
      <c r="B26" s="73">
        <v>42966</v>
      </c>
      <c r="C26" s="32">
        <v>2</v>
      </c>
      <c r="D26" s="60"/>
      <c r="F26" s="25"/>
      <c r="G26" s="26">
        <f t="shared" si="5"/>
        <v>20</v>
      </c>
      <c r="H26" s="26">
        <f t="shared" si="6"/>
        <v>50</v>
      </c>
      <c r="J26" s="19"/>
      <c r="K26" s="19"/>
      <c r="M26" s="19"/>
      <c r="N26" s="19"/>
    </row>
    <row r="27" spans="1:14" ht="17.100000000000001" customHeight="1" x14ac:dyDescent="0.25">
      <c r="A27" s="12" t="e">
        <f>'LAF 1 (21147)'!#REF!</f>
        <v>#REF!</v>
      </c>
      <c r="B27" s="73">
        <v>42988</v>
      </c>
      <c r="C27" s="32">
        <v>4</v>
      </c>
      <c r="D27" s="60"/>
      <c r="F27" s="25"/>
      <c r="G27" s="26">
        <f t="shared" si="5"/>
        <v>20</v>
      </c>
      <c r="H27" s="26">
        <f t="shared" si="6"/>
        <v>50</v>
      </c>
      <c r="J27" s="19"/>
      <c r="K27" s="19"/>
      <c r="M27" s="19"/>
      <c r="N27" s="19"/>
    </row>
    <row r="28" spans="1:14" ht="17.100000000000001" customHeight="1" x14ac:dyDescent="0.25">
      <c r="A28" s="12" t="e">
        <f>'LAF 1 (21147)'!#REF!</f>
        <v>#REF!</v>
      </c>
      <c r="B28" s="73">
        <v>43002</v>
      </c>
      <c r="C28" s="32">
        <v>1</v>
      </c>
      <c r="D28" s="60"/>
      <c r="F28" s="25"/>
      <c r="G28" s="26">
        <f t="shared" si="5"/>
        <v>20</v>
      </c>
      <c r="H28" s="26">
        <f t="shared" si="6"/>
        <v>50</v>
      </c>
      <c r="J28" s="19"/>
      <c r="K28" s="19"/>
      <c r="M28" s="19"/>
      <c r="N28" s="19"/>
    </row>
    <row r="29" spans="1:14" ht="17.100000000000001" customHeight="1" x14ac:dyDescent="0.25">
      <c r="A29" s="12" t="e">
        <f>'LAF 1 (21147)'!#REF!</f>
        <v>#REF!</v>
      </c>
      <c r="B29" s="73">
        <v>43031</v>
      </c>
      <c r="C29" s="32">
        <v>4</v>
      </c>
      <c r="D29" s="60"/>
      <c r="F29" s="25"/>
      <c r="G29" s="26">
        <f t="shared" si="5"/>
        <v>20</v>
      </c>
      <c r="H29" s="26">
        <f t="shared" si="6"/>
        <v>50</v>
      </c>
      <c r="J29" s="19"/>
      <c r="K29" s="19"/>
      <c r="M29" s="19"/>
      <c r="N29" s="19"/>
    </row>
    <row r="30" spans="1:14" ht="17.100000000000001" customHeight="1" x14ac:dyDescent="0.25">
      <c r="A30" s="12">
        <v>13</v>
      </c>
      <c r="B30" s="153">
        <v>43059</v>
      </c>
      <c r="C30" s="104">
        <v>12</v>
      </c>
      <c r="D30" s="60"/>
      <c r="F30" s="25"/>
      <c r="G30" s="79">
        <f t="shared" si="5"/>
        <v>20</v>
      </c>
      <c r="H30" s="79">
        <f t="shared" si="6"/>
        <v>50</v>
      </c>
      <c r="J30" s="19"/>
      <c r="K30" s="19"/>
      <c r="M30" s="19"/>
      <c r="N30" s="19"/>
    </row>
    <row r="31" spans="1:14" ht="17.100000000000001" customHeight="1" x14ac:dyDescent="0.25">
      <c r="A31" s="76"/>
      <c r="B31" s="73">
        <v>43080</v>
      </c>
      <c r="C31" s="80">
        <v>6</v>
      </c>
      <c r="D31" s="81"/>
      <c r="F31" s="78"/>
      <c r="G31" s="79">
        <f t="shared" si="5"/>
        <v>20</v>
      </c>
      <c r="H31" s="79">
        <f t="shared" si="6"/>
        <v>50</v>
      </c>
      <c r="J31" s="77"/>
      <c r="K31" s="77"/>
      <c r="M31" s="77"/>
      <c r="N31" s="77"/>
    </row>
    <row r="32" spans="1:14" ht="17.100000000000001" customHeight="1" x14ac:dyDescent="0.25">
      <c r="A32" s="12"/>
      <c r="B32" s="73">
        <v>43087</v>
      </c>
      <c r="C32" s="80">
        <v>10</v>
      </c>
      <c r="D32" s="60"/>
      <c r="F32" s="25"/>
      <c r="G32" s="79">
        <f t="shared" si="5"/>
        <v>20</v>
      </c>
      <c r="H32" s="79">
        <f t="shared" si="6"/>
        <v>50</v>
      </c>
      <c r="J32" s="19"/>
      <c r="K32" s="19"/>
      <c r="M32" s="19"/>
      <c r="N32" s="19"/>
    </row>
    <row r="33" spans="1:35" ht="17.100000000000001" customHeight="1" x14ac:dyDescent="0.25">
      <c r="A33" s="12" t="s">
        <v>11</v>
      </c>
      <c r="B33" s="33"/>
      <c r="C33" s="32">
        <f t="shared" si="3"/>
        <v>5</v>
      </c>
      <c r="D33" s="60"/>
      <c r="F33" s="27"/>
      <c r="G33" s="26"/>
      <c r="H33" s="26"/>
      <c r="J33" s="12">
        <f>ROUNDUP(AVERAGE(J13:J32), 0)</f>
        <v>5</v>
      </c>
      <c r="K33" s="12"/>
      <c r="L33" s="19"/>
      <c r="M33" s="12">
        <f>ROUNDUP(AVERAGE(M13:M32), 0)</f>
        <v>9</v>
      </c>
      <c r="N33" s="12"/>
    </row>
    <row r="34" spans="1:35" ht="17.100000000000001" customHeight="1" x14ac:dyDescent="0.25">
      <c r="A34" s="12" t="s">
        <v>12</v>
      </c>
      <c r="B34" s="34"/>
      <c r="C34" s="32" t="str">
        <f t="shared" si="3"/>
        <v>&lt; 1</v>
      </c>
      <c r="D34" s="60"/>
      <c r="F34" s="25"/>
      <c r="G34" s="26"/>
      <c r="H34" s="26"/>
      <c r="J34" s="12">
        <f>MIN(J13:J32)</f>
        <v>0</v>
      </c>
      <c r="K34" s="12"/>
      <c r="L34" s="19"/>
      <c r="M34" s="12">
        <f>MIN(M13:M32)</f>
        <v>6</v>
      </c>
      <c r="N34" s="12"/>
    </row>
    <row r="35" spans="1:35" ht="17.100000000000001" customHeight="1" x14ac:dyDescent="0.25">
      <c r="A35" s="12" t="s">
        <v>13</v>
      </c>
      <c r="B35" s="34"/>
      <c r="C35" s="32">
        <f t="shared" si="3"/>
        <v>14</v>
      </c>
      <c r="D35" s="60"/>
      <c r="F35" s="25"/>
      <c r="G35" s="26"/>
      <c r="H35" s="26"/>
      <c r="J35" s="12">
        <f>MAX(J13:J32)</f>
        <v>14</v>
      </c>
      <c r="K35" s="12"/>
      <c r="L35" s="19"/>
      <c r="M35" s="12">
        <f>MAX(M13:M32)</f>
        <v>17</v>
      </c>
      <c r="N35" s="12"/>
    </row>
    <row r="36" spans="1:35" ht="17.100000000000001" customHeight="1" x14ac:dyDescent="0.25">
      <c r="A36" s="12" t="s">
        <v>14</v>
      </c>
      <c r="B36" s="34"/>
      <c r="C36" s="35">
        <f>J36</f>
        <v>4.2003401222826158</v>
      </c>
      <c r="D36" s="61"/>
      <c r="F36" s="25"/>
      <c r="G36" s="26"/>
      <c r="H36" s="26"/>
      <c r="J36" s="13">
        <f>STDEV(J13:J32)</f>
        <v>4.2003401222826158</v>
      </c>
      <c r="K36" s="13"/>
      <c r="L36" s="19"/>
      <c r="M36" s="13">
        <f>STDEV(M13:M32)</f>
        <v>4.7958315233127191</v>
      </c>
      <c r="N36" s="13"/>
    </row>
    <row r="37" spans="1:35" ht="17.100000000000001" customHeight="1" x14ac:dyDescent="0.25">
      <c r="A37" s="12" t="s">
        <v>15</v>
      </c>
      <c r="B37" s="34"/>
      <c r="C37" s="35">
        <f>J37</f>
        <v>84.006802445652312</v>
      </c>
      <c r="D37" s="61"/>
      <c r="F37" s="25"/>
      <c r="G37" s="26"/>
      <c r="H37" s="26"/>
      <c r="J37" s="13">
        <f>IF(J33=0, "NA", J36*100/J33)</f>
        <v>84.006802445652312</v>
      </c>
      <c r="K37" s="13"/>
      <c r="L37" s="19"/>
      <c r="M37" s="13">
        <f>IF(M33=0, "NA", M36*100/M33)</f>
        <v>53.287016925696875</v>
      </c>
      <c r="N37" s="13"/>
    </row>
    <row r="38" spans="1:35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</row>
    <row r="39" spans="1:35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</row>
    <row r="40" spans="1:35" ht="17.100000000000001" customHeight="1" x14ac:dyDescent="0.25">
      <c r="A40" s="12" t="s">
        <v>11</v>
      </c>
      <c r="B40" s="34"/>
      <c r="C40" s="32">
        <f>IF(M33=0, "&lt; 1", M33)</f>
        <v>9</v>
      </c>
      <c r="D40" s="60"/>
      <c r="F40" s="25"/>
      <c r="G40" s="26"/>
      <c r="H40" s="26"/>
      <c r="J40" s="19"/>
      <c r="K40" s="19"/>
      <c r="L40" s="19"/>
    </row>
    <row r="41" spans="1:35" ht="17.100000000000001" customHeight="1" x14ac:dyDescent="0.25">
      <c r="A41" s="12" t="s">
        <v>12</v>
      </c>
      <c r="B41" s="34"/>
      <c r="C41" s="32">
        <f t="shared" ref="C41:C42" si="7">IF(M34=0, "&lt; 1", M34)</f>
        <v>6</v>
      </c>
      <c r="D41" s="60"/>
      <c r="F41" s="25"/>
      <c r="G41" s="26"/>
      <c r="H41" s="26"/>
      <c r="J41" s="19"/>
      <c r="K41" s="19"/>
    </row>
    <row r="42" spans="1:35" ht="17.100000000000001" customHeight="1" x14ac:dyDescent="0.25">
      <c r="A42" s="12" t="s">
        <v>13</v>
      </c>
      <c r="B42" s="34"/>
      <c r="C42" s="32">
        <f t="shared" si="7"/>
        <v>17</v>
      </c>
      <c r="D42" s="60"/>
      <c r="F42" s="25"/>
      <c r="G42" s="26"/>
      <c r="H42" s="26"/>
      <c r="J42" s="19"/>
      <c r="K42" s="19"/>
    </row>
    <row r="43" spans="1:35" ht="17.100000000000001" customHeight="1" x14ac:dyDescent="0.25">
      <c r="A43" s="12" t="s">
        <v>14</v>
      </c>
      <c r="B43" s="34"/>
      <c r="C43" s="35">
        <f>M36</f>
        <v>4.7958315233127191</v>
      </c>
      <c r="D43" s="61"/>
      <c r="F43" s="25"/>
      <c r="G43" s="26"/>
      <c r="H43" s="26"/>
      <c r="J43" s="19"/>
      <c r="K43" s="19"/>
    </row>
    <row r="44" spans="1:35" ht="17.100000000000001" customHeight="1" x14ac:dyDescent="0.25">
      <c r="A44" s="12" t="s">
        <v>15</v>
      </c>
      <c r="B44" s="34"/>
      <c r="C44" s="35">
        <f>M37</f>
        <v>53.287016925696875</v>
      </c>
      <c r="D44" s="61"/>
      <c r="F44" s="27"/>
      <c r="G44" s="26"/>
      <c r="H44" s="26"/>
      <c r="J44" s="19"/>
      <c r="K44" s="19"/>
    </row>
    <row r="45" spans="1:35" ht="15.9" customHeight="1" x14ac:dyDescent="0.25"/>
    <row r="46" spans="1:35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4.25" customHeight="1" x14ac:dyDescent="0.25">
      <c r="A60" s="198" t="s">
        <v>300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7.25" customHeight="1" x14ac:dyDescent="0.25">
      <c r="A61" s="199" t="s">
        <v>301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.9" customHeight="1" x14ac:dyDescent="0.25">
      <c r="A62" s="14"/>
      <c r="B62" s="14"/>
      <c r="C62" s="14"/>
      <c r="D62" s="14"/>
      <c r="E62" s="14"/>
    </row>
    <row r="63" spans="1:35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5" s="28" customFormat="1" ht="27.75" customHeight="1" x14ac:dyDescent="0.25">
      <c r="A64" s="200" t="s">
        <v>115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149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0"/>
  <sheetViews>
    <sheetView view="pageBreakPreview" topLeftCell="A42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3.33203125" style="11" customWidth="1"/>
    <col min="10" max="10" width="6.6640625" style="11" customWidth="1"/>
    <col min="11" max="11" width="7.5546875" style="11" customWidth="1"/>
    <col min="12" max="13" width="5.44140625" style="11" customWidth="1"/>
    <col min="14" max="14" width="6.6640625" style="11" customWidth="1"/>
    <col min="15" max="15" width="6.33203125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6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6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89" t="s">
        <v>5</v>
      </c>
      <c r="B6" s="190"/>
      <c r="C6" s="43" t="s">
        <v>62</v>
      </c>
      <c r="D6" s="40" t="s">
        <v>8</v>
      </c>
      <c r="E6" s="6">
        <v>11060</v>
      </c>
      <c r="F6" s="8"/>
      <c r="G6" s="9"/>
      <c r="H6" s="9"/>
    </row>
    <row r="7" spans="1:16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215</v>
      </c>
      <c r="D11" s="1" t="s">
        <v>216</v>
      </c>
      <c r="E11" s="17" t="s">
        <v>319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22</v>
      </c>
      <c r="H12" s="14" t="s">
        <v>23</v>
      </c>
      <c r="J12" s="1" t="s">
        <v>215</v>
      </c>
      <c r="K12" s="1" t="s">
        <v>216</v>
      </c>
      <c r="L12" s="1"/>
      <c r="M12" s="42"/>
      <c r="N12" s="1" t="s">
        <v>215</v>
      </c>
      <c r="O12" s="1" t="s">
        <v>216</v>
      </c>
      <c r="P12" s="1"/>
    </row>
    <row r="13" spans="1:16" ht="17.100000000000001" customHeight="1" x14ac:dyDescent="0.25">
      <c r="A13" s="142">
        <v>1</v>
      </c>
      <c r="B13" s="73" t="s">
        <v>317</v>
      </c>
      <c r="C13" s="80">
        <v>13</v>
      </c>
      <c r="D13" s="80">
        <v>11</v>
      </c>
      <c r="E13" s="81"/>
      <c r="F13" s="78"/>
      <c r="G13" s="79">
        <v>20</v>
      </c>
      <c r="H13" s="79">
        <v>50</v>
      </c>
      <c r="J13" s="77"/>
      <c r="K13" s="77"/>
      <c r="L13" s="77"/>
      <c r="N13" s="77"/>
      <c r="O13" s="77"/>
      <c r="P13" s="77"/>
    </row>
    <row r="14" spans="1:16" ht="17.100000000000001" customHeight="1" x14ac:dyDescent="0.25">
      <c r="A14" s="76">
        <v>2</v>
      </c>
      <c r="B14" s="73">
        <v>42669</v>
      </c>
      <c r="C14" s="80">
        <v>11</v>
      </c>
      <c r="D14" s="80">
        <v>5</v>
      </c>
      <c r="E14" s="81"/>
      <c r="F14" s="78"/>
      <c r="G14" s="79">
        <v>20</v>
      </c>
      <c r="H14" s="79">
        <v>50</v>
      </c>
      <c r="J14" s="77"/>
      <c r="K14" s="77"/>
      <c r="L14" s="77"/>
      <c r="N14" s="77"/>
      <c r="O14" s="77"/>
      <c r="P14" s="77"/>
    </row>
    <row r="15" spans="1:16" ht="17.100000000000001" customHeight="1" x14ac:dyDescent="0.25">
      <c r="A15" s="76">
        <v>3</v>
      </c>
      <c r="B15" s="73">
        <v>42699</v>
      </c>
      <c r="C15" s="80">
        <v>19</v>
      </c>
      <c r="D15" s="80">
        <v>15</v>
      </c>
      <c r="E15" s="81"/>
      <c r="F15" s="78"/>
      <c r="G15" s="79">
        <v>20</v>
      </c>
      <c r="H15" s="79">
        <v>50</v>
      </c>
      <c r="J15" s="77"/>
      <c r="K15" s="77"/>
      <c r="L15" s="77"/>
      <c r="N15" s="77"/>
      <c r="O15" s="77"/>
      <c r="P15" s="77"/>
    </row>
    <row r="16" spans="1:16" ht="17.100000000000001" customHeight="1" x14ac:dyDescent="0.25">
      <c r="A16" s="76">
        <v>4</v>
      </c>
      <c r="B16" s="73">
        <v>42720</v>
      </c>
      <c r="C16" s="80">
        <v>14</v>
      </c>
      <c r="D16" s="80">
        <v>16</v>
      </c>
      <c r="E16" s="81"/>
      <c r="F16" s="78"/>
      <c r="G16" s="79">
        <v>20</v>
      </c>
      <c r="H16" s="79">
        <v>50</v>
      </c>
      <c r="J16" s="77"/>
      <c r="K16" s="77"/>
      <c r="L16" s="77"/>
      <c r="N16" s="77"/>
      <c r="O16" s="77"/>
      <c r="P16" s="77"/>
    </row>
    <row r="17" spans="1:16" ht="17.100000000000001" customHeight="1" x14ac:dyDescent="0.25">
      <c r="A17" s="76">
        <v>5</v>
      </c>
      <c r="B17" s="73">
        <v>42729</v>
      </c>
      <c r="C17" s="80">
        <v>17</v>
      </c>
      <c r="D17" s="80">
        <v>13</v>
      </c>
      <c r="E17" s="81"/>
      <c r="F17" s="78"/>
      <c r="G17" s="79">
        <v>20</v>
      </c>
      <c r="H17" s="79">
        <v>50</v>
      </c>
      <c r="J17" s="77"/>
      <c r="K17" s="77"/>
      <c r="L17" s="77"/>
      <c r="N17" s="77"/>
      <c r="O17" s="77"/>
      <c r="P17" s="77"/>
    </row>
    <row r="18" spans="1:16" ht="17.100000000000001" customHeight="1" x14ac:dyDescent="0.25">
      <c r="A18" s="142">
        <v>1</v>
      </c>
      <c r="B18" s="73">
        <v>42759</v>
      </c>
      <c r="C18" s="80">
        <v>13</v>
      </c>
      <c r="D18" s="80">
        <v>11</v>
      </c>
      <c r="E18" s="81">
        <v>120</v>
      </c>
      <c r="F18" s="78"/>
      <c r="G18" s="79">
        <v>20</v>
      </c>
      <c r="H18" s="79">
        <v>50</v>
      </c>
      <c r="J18" s="77">
        <v>13</v>
      </c>
      <c r="K18" s="77">
        <v>11</v>
      </c>
      <c r="L18" s="77"/>
      <c r="N18" s="77">
        <v>13</v>
      </c>
      <c r="O18" s="77">
        <v>11</v>
      </c>
      <c r="P18" s="77"/>
    </row>
    <row r="19" spans="1:16" ht="17.100000000000001" customHeight="1" x14ac:dyDescent="0.25">
      <c r="A19" s="12">
        <f>'LAF 1 (21147)'!A27</f>
        <v>2</v>
      </c>
      <c r="B19" s="73">
        <f>'Buffer room 1 (11061)'!B19</f>
        <v>42789</v>
      </c>
      <c r="C19" s="32">
        <f t="shared" ref="C19:C33" si="0">IF(J19=0, "&lt; 1", J19)</f>
        <v>9</v>
      </c>
      <c r="D19" s="32">
        <f t="shared" ref="D19:D33" si="1">IF(K19=0, "&lt; 1", K19)</f>
        <v>7</v>
      </c>
      <c r="E19" s="60"/>
      <c r="F19" s="25"/>
      <c r="G19" s="26">
        <f>$C$9</f>
        <v>20</v>
      </c>
      <c r="H19" s="26">
        <f>$E$9</f>
        <v>50</v>
      </c>
      <c r="J19" s="19">
        <v>9</v>
      </c>
      <c r="K19" s="19">
        <v>7</v>
      </c>
      <c r="L19" s="19"/>
      <c r="N19" s="19">
        <v>11</v>
      </c>
      <c r="O19" s="19">
        <v>5</v>
      </c>
      <c r="P19" s="19"/>
    </row>
    <row r="20" spans="1:16" ht="17.100000000000001" customHeight="1" x14ac:dyDescent="0.25">
      <c r="A20" s="12">
        <f>'LAF 1 (21147)'!A28</f>
        <v>3</v>
      </c>
      <c r="B20" s="73">
        <f>'Buffer room 1 (11061)'!B20</f>
        <v>42812</v>
      </c>
      <c r="C20" s="32">
        <f t="shared" ref="C20" si="2">IF(J20=0, "&lt; 1", J20)</f>
        <v>16</v>
      </c>
      <c r="D20" s="32">
        <f t="shared" ref="D20" si="3">IF(K20=0, "&lt; 1", K20)</f>
        <v>14</v>
      </c>
      <c r="E20" s="60"/>
      <c r="F20" s="25"/>
      <c r="G20" s="26">
        <f>$C$9</f>
        <v>20</v>
      </c>
      <c r="H20" s="26">
        <f>$E$9</f>
        <v>50</v>
      </c>
      <c r="J20" s="19">
        <v>16</v>
      </c>
      <c r="K20" s="19">
        <v>14</v>
      </c>
      <c r="L20" s="19"/>
      <c r="N20" s="19">
        <v>19</v>
      </c>
      <c r="O20" s="19">
        <v>15</v>
      </c>
      <c r="P20" s="19"/>
    </row>
    <row r="21" spans="1:16" ht="17.100000000000001" customHeight="1" x14ac:dyDescent="0.25">
      <c r="A21" s="12">
        <f>'LAF 1 (21147)'!A29</f>
        <v>4</v>
      </c>
      <c r="B21" s="73">
        <f>'Buffer room 1 (11061)'!B21</f>
        <v>42817</v>
      </c>
      <c r="C21" s="32">
        <f t="shared" ref="C21:C25" si="4">IF(J21=0, "&lt; 1", J21)</f>
        <v>13</v>
      </c>
      <c r="D21" s="32">
        <f t="shared" ref="D21:D25" si="5">IF(K21=0, "&lt; 1", K21)</f>
        <v>9</v>
      </c>
      <c r="E21" s="60"/>
      <c r="F21" s="25"/>
      <c r="G21" s="26">
        <f t="shared" ref="G21:G32" si="6">$C$9</f>
        <v>20</v>
      </c>
      <c r="H21" s="26">
        <f t="shared" ref="H21:H32" si="7">$E$9</f>
        <v>50</v>
      </c>
      <c r="J21" s="19">
        <v>13</v>
      </c>
      <c r="K21" s="19">
        <v>9</v>
      </c>
      <c r="L21" s="19"/>
      <c r="N21" s="19">
        <v>14</v>
      </c>
      <c r="O21" s="19">
        <v>16</v>
      </c>
      <c r="P21" s="19"/>
    </row>
    <row r="22" spans="1:16" ht="17.100000000000001" customHeight="1" x14ac:dyDescent="0.25">
      <c r="A22" s="12">
        <f>'LAF 1 (21147)'!A30</f>
        <v>5</v>
      </c>
      <c r="B22" s="73">
        <f>'Buffer room 1 (11061)'!B22</f>
        <v>42846</v>
      </c>
      <c r="C22" s="32">
        <f t="shared" si="4"/>
        <v>15</v>
      </c>
      <c r="D22" s="32">
        <f t="shared" si="5"/>
        <v>11</v>
      </c>
      <c r="E22" s="60"/>
      <c r="F22" s="25"/>
      <c r="G22" s="26">
        <f t="shared" si="6"/>
        <v>20</v>
      </c>
      <c r="H22" s="26">
        <f t="shared" si="7"/>
        <v>50</v>
      </c>
      <c r="J22" s="19">
        <v>15</v>
      </c>
      <c r="K22" s="19">
        <v>11</v>
      </c>
      <c r="L22" s="19"/>
      <c r="N22" s="19">
        <v>17</v>
      </c>
      <c r="O22" s="19">
        <v>13</v>
      </c>
      <c r="P22" s="19"/>
    </row>
    <row r="23" spans="1:16" ht="17.100000000000001" customHeight="1" x14ac:dyDescent="0.25">
      <c r="A23" s="12" t="e">
        <f>'LAF 1 (21147)'!#REF!</f>
        <v>#REF!</v>
      </c>
      <c r="B23" s="73">
        <f>'Buffer room 1 (11061)'!B23</f>
        <v>42875</v>
      </c>
      <c r="C23" s="32">
        <f t="shared" si="4"/>
        <v>2</v>
      </c>
      <c r="D23" s="32">
        <f t="shared" si="5"/>
        <v>6</v>
      </c>
      <c r="E23" s="60"/>
      <c r="F23" s="25"/>
      <c r="G23" s="26">
        <f t="shared" si="6"/>
        <v>20</v>
      </c>
      <c r="H23" s="26">
        <f t="shared" si="7"/>
        <v>50</v>
      </c>
      <c r="J23" s="19">
        <v>2</v>
      </c>
      <c r="K23" s="19">
        <v>6</v>
      </c>
      <c r="L23" s="19"/>
      <c r="N23" s="19"/>
      <c r="O23" s="19"/>
      <c r="P23" s="19"/>
    </row>
    <row r="24" spans="1:16" ht="17.100000000000001" customHeight="1" x14ac:dyDescent="0.25">
      <c r="A24" s="12">
        <f>'LAF 1 (21147)'!A31</f>
        <v>7</v>
      </c>
      <c r="B24" s="73">
        <f>'Buffer room 1 (11061)'!B24</f>
        <v>42905</v>
      </c>
      <c r="C24" s="32">
        <f t="shared" si="4"/>
        <v>12</v>
      </c>
      <c r="D24" s="32">
        <f t="shared" si="5"/>
        <v>15</v>
      </c>
      <c r="E24" s="60"/>
      <c r="F24" s="25"/>
      <c r="G24" s="26">
        <f t="shared" si="6"/>
        <v>20</v>
      </c>
      <c r="H24" s="26">
        <f t="shared" si="7"/>
        <v>50</v>
      </c>
      <c r="J24" s="19">
        <v>12</v>
      </c>
      <c r="K24" s="19">
        <v>15</v>
      </c>
      <c r="L24" s="19"/>
      <c r="N24" s="19"/>
      <c r="O24" s="19"/>
      <c r="P24" s="19"/>
    </row>
    <row r="25" spans="1:16" ht="17.100000000000001" customHeight="1" x14ac:dyDescent="0.25">
      <c r="A25" s="12">
        <f>'LAF 1 (21147)'!A32</f>
        <v>8</v>
      </c>
      <c r="B25" s="73">
        <f>'Buffer room 1 (11061)'!B25</f>
        <v>42937</v>
      </c>
      <c r="C25" s="32">
        <f t="shared" si="4"/>
        <v>17</v>
      </c>
      <c r="D25" s="32">
        <f t="shared" si="5"/>
        <v>14</v>
      </c>
      <c r="E25" s="60"/>
      <c r="F25" s="25"/>
      <c r="G25" s="26">
        <f t="shared" si="6"/>
        <v>20</v>
      </c>
      <c r="H25" s="26">
        <f t="shared" si="7"/>
        <v>50</v>
      </c>
      <c r="J25" s="19">
        <v>17</v>
      </c>
      <c r="K25" s="19">
        <v>14</v>
      </c>
      <c r="L25" s="19"/>
      <c r="N25" s="19"/>
      <c r="O25" s="19"/>
      <c r="P25" s="19"/>
    </row>
    <row r="26" spans="1:16" ht="17.100000000000001" customHeight="1" x14ac:dyDescent="0.25">
      <c r="A26" s="76">
        <f>'LAF 1 (21147)'!A33</f>
        <v>9</v>
      </c>
      <c r="B26" s="73">
        <v>42966</v>
      </c>
      <c r="C26" s="32">
        <v>6</v>
      </c>
      <c r="D26" s="32">
        <v>9</v>
      </c>
      <c r="E26" s="60"/>
      <c r="F26" s="25"/>
      <c r="G26" s="26">
        <f t="shared" si="6"/>
        <v>20</v>
      </c>
      <c r="H26" s="26">
        <f t="shared" si="7"/>
        <v>50</v>
      </c>
      <c r="J26" s="19"/>
      <c r="K26" s="19"/>
      <c r="L26" s="19"/>
      <c r="N26" s="19"/>
      <c r="O26" s="19"/>
      <c r="P26" s="19"/>
    </row>
    <row r="27" spans="1:16" ht="17.100000000000001" customHeight="1" x14ac:dyDescent="0.25">
      <c r="A27" s="76" t="e">
        <f>'LAF 1 (21147)'!#REF!</f>
        <v>#REF!</v>
      </c>
      <c r="B27" s="73">
        <v>42988</v>
      </c>
      <c r="C27" s="32">
        <v>16</v>
      </c>
      <c r="D27" s="32">
        <v>14</v>
      </c>
      <c r="E27" s="60"/>
      <c r="F27" s="25"/>
      <c r="G27" s="26">
        <f t="shared" si="6"/>
        <v>20</v>
      </c>
      <c r="H27" s="26">
        <f t="shared" si="7"/>
        <v>50</v>
      </c>
      <c r="J27" s="19"/>
      <c r="K27" s="19"/>
      <c r="L27" s="19"/>
      <c r="N27" s="19"/>
      <c r="O27" s="19"/>
      <c r="P27" s="19"/>
    </row>
    <row r="28" spans="1:16" ht="17.100000000000001" customHeight="1" x14ac:dyDescent="0.25">
      <c r="A28" s="76" t="e">
        <f>'LAF 1 (21147)'!#REF!</f>
        <v>#REF!</v>
      </c>
      <c r="B28" s="73">
        <v>43002</v>
      </c>
      <c r="C28" s="32">
        <v>14</v>
      </c>
      <c r="D28" s="32">
        <v>12</v>
      </c>
      <c r="E28" s="60"/>
      <c r="F28" s="25"/>
      <c r="G28" s="26">
        <f t="shared" si="6"/>
        <v>20</v>
      </c>
      <c r="H28" s="26">
        <f t="shared" si="7"/>
        <v>50</v>
      </c>
      <c r="J28" s="19"/>
      <c r="K28" s="19"/>
      <c r="L28" s="19"/>
      <c r="N28" s="19"/>
      <c r="O28" s="19"/>
      <c r="P28" s="19"/>
    </row>
    <row r="29" spans="1:16" ht="17.100000000000001" customHeight="1" x14ac:dyDescent="0.25">
      <c r="A29" s="76" t="e">
        <f>'LAF 1 (21147)'!#REF!</f>
        <v>#REF!</v>
      </c>
      <c r="B29" s="73">
        <v>43031</v>
      </c>
      <c r="C29" s="32">
        <v>18</v>
      </c>
      <c r="D29" s="32">
        <v>15</v>
      </c>
      <c r="E29" s="60"/>
      <c r="F29" s="25"/>
      <c r="G29" s="26">
        <f t="shared" si="6"/>
        <v>20</v>
      </c>
      <c r="H29" s="26">
        <f t="shared" si="7"/>
        <v>50</v>
      </c>
      <c r="J29" s="19"/>
      <c r="K29" s="19"/>
      <c r="L29" s="19"/>
      <c r="N29" s="19"/>
      <c r="O29" s="19"/>
      <c r="P29" s="19"/>
    </row>
    <row r="30" spans="1:16" ht="17.100000000000001" customHeight="1" x14ac:dyDescent="0.25">
      <c r="A30" s="76">
        <v>13</v>
      </c>
      <c r="B30" s="153">
        <v>43059</v>
      </c>
      <c r="C30" s="105">
        <v>17</v>
      </c>
      <c r="D30" s="105">
        <v>14</v>
      </c>
      <c r="E30" s="60"/>
      <c r="F30" s="25"/>
      <c r="G30" s="79">
        <f t="shared" si="6"/>
        <v>20</v>
      </c>
      <c r="H30" s="79">
        <f t="shared" si="7"/>
        <v>50</v>
      </c>
      <c r="J30" s="19"/>
      <c r="K30" s="19"/>
      <c r="L30" s="19"/>
      <c r="N30" s="19"/>
      <c r="O30" s="19"/>
      <c r="P30" s="19"/>
    </row>
    <row r="31" spans="1:16" ht="17.100000000000001" customHeight="1" x14ac:dyDescent="0.25">
      <c r="A31" s="76"/>
      <c r="B31" s="73">
        <v>43080</v>
      </c>
      <c r="C31" s="80">
        <v>15</v>
      </c>
      <c r="D31" s="80">
        <v>12</v>
      </c>
      <c r="E31" s="81"/>
      <c r="F31" s="78"/>
      <c r="G31" s="79">
        <f t="shared" si="6"/>
        <v>20</v>
      </c>
      <c r="H31" s="79">
        <f t="shared" si="7"/>
        <v>50</v>
      </c>
      <c r="J31" s="77"/>
      <c r="K31" s="77"/>
      <c r="L31" s="77"/>
      <c r="N31" s="77"/>
      <c r="O31" s="77"/>
      <c r="P31" s="77"/>
    </row>
    <row r="32" spans="1:16" ht="17.100000000000001" customHeight="1" x14ac:dyDescent="0.25">
      <c r="A32" s="12"/>
      <c r="B32" s="73">
        <v>43087</v>
      </c>
      <c r="C32" s="80">
        <v>14</v>
      </c>
      <c r="D32" s="80">
        <v>11</v>
      </c>
      <c r="E32" s="60"/>
      <c r="F32" s="25"/>
      <c r="G32" s="79">
        <f t="shared" si="6"/>
        <v>20</v>
      </c>
      <c r="H32" s="79">
        <f t="shared" si="7"/>
        <v>50</v>
      </c>
      <c r="J32" s="19"/>
      <c r="K32" s="19"/>
      <c r="L32" s="19"/>
      <c r="N32" s="19"/>
      <c r="O32" s="19"/>
      <c r="P32" s="19"/>
    </row>
    <row r="33" spans="1:36" ht="17.100000000000001" customHeight="1" x14ac:dyDescent="0.25">
      <c r="A33" s="12" t="s">
        <v>11</v>
      </c>
      <c r="B33" s="33"/>
      <c r="C33" s="32">
        <f t="shared" si="0"/>
        <v>13</v>
      </c>
      <c r="D33" s="32">
        <f t="shared" si="1"/>
        <v>11</v>
      </c>
      <c r="E33" s="60"/>
      <c r="F33" s="27"/>
      <c r="G33" s="26"/>
      <c r="H33" s="26"/>
      <c r="J33" s="12">
        <f>ROUNDUP(AVERAGE(J13:J32), 0)</f>
        <v>13</v>
      </c>
      <c r="K33" s="12">
        <f>ROUNDUP(AVERAGE(K13:K32), 0)</f>
        <v>11</v>
      </c>
      <c r="L33" s="12"/>
      <c r="M33" s="19"/>
      <c r="N33" s="12">
        <f>ROUNDUP(AVERAGE(N13:N32), 0)</f>
        <v>15</v>
      </c>
      <c r="O33" s="12">
        <f>ROUNDUP(AVERAGE(O13:O32), 0)</f>
        <v>12</v>
      </c>
      <c r="P33" s="12"/>
    </row>
    <row r="34" spans="1:36" ht="17.100000000000001" customHeight="1" x14ac:dyDescent="0.25">
      <c r="A34" s="12" t="s">
        <v>12</v>
      </c>
      <c r="B34" s="34"/>
      <c r="C34" s="32">
        <f>MIN(C13:C32)</f>
        <v>2</v>
      </c>
      <c r="D34" s="80">
        <f>MIN(D13:D32)</f>
        <v>5</v>
      </c>
      <c r="E34" s="60"/>
      <c r="F34" s="25"/>
      <c r="G34" s="26"/>
      <c r="H34" s="26"/>
      <c r="J34" s="12">
        <f>MIN(J13:J32)</f>
        <v>2</v>
      </c>
      <c r="K34" s="12">
        <f>MIN(K13:K32)</f>
        <v>6</v>
      </c>
      <c r="L34" s="12"/>
      <c r="M34" s="19"/>
      <c r="N34" s="12">
        <f>MIN(N13:N32)</f>
        <v>11</v>
      </c>
      <c r="O34" s="12">
        <f>MIN(O13:O32)</f>
        <v>5</v>
      </c>
      <c r="P34" s="12"/>
    </row>
    <row r="35" spans="1:36" ht="17.100000000000001" customHeight="1" x14ac:dyDescent="0.25">
      <c r="A35" s="12" t="s">
        <v>13</v>
      </c>
      <c r="B35" s="34"/>
      <c r="C35" s="32">
        <f>MAX(C13:C32)</f>
        <v>19</v>
      </c>
      <c r="D35" s="80">
        <f>MAX(D13:D32)</f>
        <v>16</v>
      </c>
      <c r="E35" s="60"/>
      <c r="F35" s="25"/>
      <c r="G35" s="26"/>
      <c r="H35" s="26"/>
      <c r="J35" s="12">
        <f>MAX(J13:J32)</f>
        <v>17</v>
      </c>
      <c r="K35" s="12">
        <f>MAX(K13:K32)</f>
        <v>15</v>
      </c>
      <c r="L35" s="12"/>
      <c r="M35" s="19"/>
      <c r="N35" s="12">
        <f>MAX(N13:N32)</f>
        <v>19</v>
      </c>
      <c r="O35" s="12">
        <f>MAX(O13:O32)</f>
        <v>16</v>
      </c>
      <c r="P35" s="12"/>
    </row>
    <row r="36" spans="1:36" ht="17.100000000000001" customHeight="1" x14ac:dyDescent="0.25">
      <c r="A36" s="12" t="s">
        <v>14</v>
      </c>
      <c r="B36" s="34"/>
      <c r="C36" s="35">
        <f t="shared" ref="C36:D37" si="8">J36</f>
        <v>4.7939694259708059</v>
      </c>
      <c r="D36" s="35">
        <f t="shared" si="8"/>
        <v>3.3567628964311944</v>
      </c>
      <c r="E36" s="61"/>
      <c r="F36" s="25"/>
      <c r="G36" s="26"/>
      <c r="H36" s="26"/>
      <c r="J36" s="13">
        <f>STDEV(J13:J32)</f>
        <v>4.7939694259708059</v>
      </c>
      <c r="K36" s="13">
        <f>STDEV(K13:K32)</f>
        <v>3.3567628964311944</v>
      </c>
      <c r="L36" s="13"/>
      <c r="M36" s="19"/>
      <c r="N36" s="13">
        <f>STDEV(N13:N32)</f>
        <v>3.1937438845342605</v>
      </c>
      <c r="O36" s="13">
        <f>STDEV(O13:O32)</f>
        <v>4.358898943540674</v>
      </c>
      <c r="P36" s="13"/>
    </row>
    <row r="37" spans="1:36" ht="17.100000000000001" customHeight="1" x14ac:dyDescent="0.25">
      <c r="A37" s="12" t="s">
        <v>15</v>
      </c>
      <c r="B37" s="34"/>
      <c r="C37" s="35">
        <f t="shared" si="8"/>
        <v>36.876687892083119</v>
      </c>
      <c r="D37" s="35">
        <f t="shared" si="8"/>
        <v>30.516026331192677</v>
      </c>
      <c r="E37" s="61"/>
      <c r="F37" s="25"/>
      <c r="G37" s="26"/>
      <c r="H37" s="26"/>
      <c r="J37" s="13">
        <f>IF(J33=0, "NA", J36*100/J33)</f>
        <v>36.876687892083119</v>
      </c>
      <c r="K37" s="13">
        <f>IF(K33=0, "NA", K36*100/K33)</f>
        <v>30.516026331192677</v>
      </c>
      <c r="L37" s="13"/>
      <c r="M37" s="19"/>
      <c r="N37" s="13">
        <f>IF(N33=0, "NA", N36*100/N33)</f>
        <v>21.29162589689507</v>
      </c>
      <c r="O37" s="13">
        <f>IF(O33=0, "NA", O36*100/O33)</f>
        <v>36.324157862838952</v>
      </c>
      <c r="P37" s="13"/>
    </row>
    <row r="38" spans="1:36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  <c r="M38" s="19"/>
    </row>
    <row r="39" spans="1:36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  <c r="M39" s="19"/>
    </row>
    <row r="40" spans="1:36" ht="17.100000000000001" customHeight="1" x14ac:dyDescent="0.25">
      <c r="A40" s="12" t="s">
        <v>11</v>
      </c>
      <c r="B40" s="34"/>
      <c r="C40" s="32">
        <f>IF(N33=0, "&lt; 1",N33)</f>
        <v>15</v>
      </c>
      <c r="D40" s="32">
        <f t="shared" ref="D40:D42" si="9">IF(O33=0, "&lt; 1",O33)</f>
        <v>12</v>
      </c>
      <c r="E40" s="60"/>
      <c r="F40" s="25"/>
      <c r="G40" s="26"/>
      <c r="H40" s="26"/>
      <c r="J40" s="19"/>
      <c r="K40" s="19"/>
      <c r="L40" s="19"/>
      <c r="M40" s="19"/>
    </row>
    <row r="41" spans="1:36" ht="17.100000000000001" customHeight="1" x14ac:dyDescent="0.25">
      <c r="A41" s="12" t="s">
        <v>12</v>
      </c>
      <c r="B41" s="34"/>
      <c r="C41" s="32">
        <f t="shared" ref="C41:C42" si="10">IF(N34=0, "&lt; 1",N34)</f>
        <v>11</v>
      </c>
      <c r="D41" s="32">
        <f t="shared" si="9"/>
        <v>5</v>
      </c>
      <c r="E41" s="60"/>
      <c r="F41" s="25"/>
      <c r="G41" s="26"/>
      <c r="H41" s="26"/>
      <c r="J41" s="19"/>
      <c r="K41" s="19"/>
      <c r="L41" s="19"/>
    </row>
    <row r="42" spans="1:36" ht="17.100000000000001" customHeight="1" x14ac:dyDescent="0.25">
      <c r="A42" s="12" t="s">
        <v>13</v>
      </c>
      <c r="B42" s="34"/>
      <c r="C42" s="32">
        <f t="shared" si="10"/>
        <v>19</v>
      </c>
      <c r="D42" s="32">
        <f t="shared" si="9"/>
        <v>16</v>
      </c>
      <c r="E42" s="60"/>
      <c r="F42" s="25"/>
      <c r="G42" s="26"/>
      <c r="H42" s="26"/>
      <c r="J42" s="19"/>
      <c r="K42" s="19"/>
      <c r="L42" s="19"/>
    </row>
    <row r="43" spans="1:36" ht="17.100000000000001" customHeight="1" x14ac:dyDescent="0.25">
      <c r="A43" s="12" t="s">
        <v>14</v>
      </c>
      <c r="B43" s="34"/>
      <c r="C43" s="35">
        <f>N36</f>
        <v>3.1937438845342605</v>
      </c>
      <c r="D43" s="35">
        <f t="shared" ref="D43:D44" si="11">O36</f>
        <v>4.358898943540674</v>
      </c>
      <c r="E43" s="61"/>
      <c r="F43" s="25"/>
      <c r="G43" s="26"/>
      <c r="H43" s="26"/>
      <c r="J43" s="19"/>
      <c r="K43" s="19"/>
      <c r="L43" s="19"/>
    </row>
    <row r="44" spans="1:36" ht="17.100000000000001" customHeight="1" x14ac:dyDescent="0.25">
      <c r="A44" s="12" t="s">
        <v>15</v>
      </c>
      <c r="B44" s="34"/>
      <c r="C44" s="35">
        <f>N37</f>
        <v>21.29162589689507</v>
      </c>
      <c r="D44" s="35">
        <f t="shared" si="11"/>
        <v>36.324157862838952</v>
      </c>
      <c r="E44" s="61"/>
      <c r="F44" s="27"/>
      <c r="G44" s="26"/>
      <c r="H44" s="26"/>
      <c r="J44" s="19"/>
      <c r="K44" s="19"/>
      <c r="L44" s="19"/>
    </row>
    <row r="45" spans="1:36" ht="15.9" customHeight="1" x14ac:dyDescent="0.25"/>
    <row r="46" spans="1:36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4.25" customHeight="1" x14ac:dyDescent="0.25">
      <c r="A60" s="198" t="s">
        <v>302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7.25" customHeight="1" x14ac:dyDescent="0.25">
      <c r="A61" s="199" t="s">
        <v>303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.9" customHeight="1" x14ac:dyDescent="0.25">
      <c r="A62" s="14"/>
      <c r="B62" s="14"/>
      <c r="C62" s="14"/>
      <c r="D62" s="14"/>
      <c r="E62" s="14"/>
    </row>
    <row r="63" spans="1:36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6" s="28" customFormat="1" ht="27.75" customHeight="1" x14ac:dyDescent="0.25">
      <c r="A64" s="200" t="s">
        <v>116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150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39" zoomScaleNormal="100" zoomScaleSheetLayoutView="100" workbookViewId="0">
      <selection activeCell="D31" sqref="D31:D3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9" style="11" customWidth="1"/>
    <col min="11" max="11" width="4.44140625" style="11" customWidth="1"/>
    <col min="12" max="12" width="11.10937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35</v>
      </c>
      <c r="D6" s="40" t="s">
        <v>8</v>
      </c>
      <c r="E6" s="6">
        <v>21150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161</v>
      </c>
      <c r="D11" s="11" t="s">
        <v>318</v>
      </c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161</v>
      </c>
      <c r="K12" s="42"/>
      <c r="L12" s="1" t="s">
        <v>161</v>
      </c>
    </row>
    <row r="13" spans="1:12" ht="17.100000000000001" customHeight="1" thickBot="1" x14ac:dyDescent="0.3">
      <c r="A13" s="76">
        <v>1</v>
      </c>
      <c r="B13" s="73">
        <v>43104</v>
      </c>
      <c r="C13" s="161">
        <v>13</v>
      </c>
      <c r="D13" s="11">
        <v>100</v>
      </c>
      <c r="F13" s="25"/>
      <c r="G13" s="79">
        <f t="shared" ref="G13:G20" si="0">$C$9</f>
        <v>20</v>
      </c>
      <c r="H13" s="79">
        <f t="shared" ref="H13:H20" si="1">$E$9</f>
        <v>50</v>
      </c>
      <c r="J13" s="19"/>
      <c r="L13" s="19"/>
    </row>
    <row r="14" spans="1:12" ht="17.100000000000001" customHeight="1" thickBot="1" x14ac:dyDescent="0.3">
      <c r="A14" s="76">
        <v>2</v>
      </c>
      <c r="B14" s="73">
        <v>43133</v>
      </c>
      <c r="C14" s="161">
        <v>4</v>
      </c>
      <c r="D14" s="11">
        <v>100</v>
      </c>
      <c r="F14" s="78"/>
      <c r="G14" s="79">
        <f t="shared" si="0"/>
        <v>20</v>
      </c>
      <c r="H14" s="79">
        <f t="shared" si="1"/>
        <v>50</v>
      </c>
      <c r="J14" s="77"/>
      <c r="L14" s="77"/>
    </row>
    <row r="15" spans="1:12" ht="17.100000000000001" customHeight="1" thickBot="1" x14ac:dyDescent="0.3">
      <c r="A15" s="76">
        <v>3</v>
      </c>
      <c r="B15" s="73">
        <v>43174</v>
      </c>
      <c r="C15" s="161">
        <v>9</v>
      </c>
      <c r="D15" s="11">
        <v>100</v>
      </c>
      <c r="F15" s="78"/>
      <c r="G15" s="79">
        <f t="shared" si="0"/>
        <v>20</v>
      </c>
      <c r="H15" s="79">
        <f t="shared" si="1"/>
        <v>50</v>
      </c>
      <c r="J15" s="77"/>
      <c r="L15" s="77"/>
    </row>
    <row r="16" spans="1:12" ht="17.100000000000001" customHeight="1" thickBot="1" x14ac:dyDescent="0.3">
      <c r="A16" s="76">
        <v>4</v>
      </c>
      <c r="B16" s="73">
        <v>43201</v>
      </c>
      <c r="C16" s="161">
        <v>6</v>
      </c>
      <c r="D16" s="11">
        <v>100</v>
      </c>
      <c r="F16" s="78"/>
      <c r="G16" s="79">
        <f t="shared" si="0"/>
        <v>20</v>
      </c>
      <c r="H16" s="79">
        <f t="shared" si="1"/>
        <v>50</v>
      </c>
      <c r="J16" s="77"/>
      <c r="L16" s="77"/>
    </row>
    <row r="17" spans="1:12" ht="17.100000000000001" customHeight="1" thickBot="1" x14ac:dyDescent="0.3">
      <c r="A17" s="76">
        <v>5</v>
      </c>
      <c r="B17" s="73">
        <v>43231</v>
      </c>
      <c r="C17" s="161">
        <v>7</v>
      </c>
      <c r="D17" s="11">
        <v>100</v>
      </c>
      <c r="F17" s="78"/>
      <c r="G17" s="79">
        <f t="shared" si="0"/>
        <v>20</v>
      </c>
      <c r="H17" s="79">
        <f t="shared" si="1"/>
        <v>50</v>
      </c>
      <c r="J17" s="77"/>
      <c r="L17" s="77"/>
    </row>
    <row r="18" spans="1:12" ht="17.100000000000001" customHeight="1" thickBot="1" x14ac:dyDescent="0.3">
      <c r="A18" s="76">
        <v>6</v>
      </c>
      <c r="B18" s="73">
        <v>43259</v>
      </c>
      <c r="C18" s="161">
        <v>4</v>
      </c>
      <c r="D18" s="11">
        <v>100</v>
      </c>
      <c r="F18" s="78"/>
      <c r="G18" s="79">
        <f t="shared" si="0"/>
        <v>20</v>
      </c>
      <c r="H18" s="79">
        <f t="shared" si="1"/>
        <v>50</v>
      </c>
      <c r="J18" s="77"/>
      <c r="L18" s="77"/>
    </row>
    <row r="19" spans="1:12" ht="17.100000000000001" customHeight="1" thickBot="1" x14ac:dyDescent="0.3">
      <c r="A19" s="76">
        <v>7</v>
      </c>
      <c r="B19" s="73">
        <v>43288</v>
      </c>
      <c r="C19" s="161">
        <v>2</v>
      </c>
      <c r="D19" s="11">
        <v>100</v>
      </c>
      <c r="F19" s="78"/>
      <c r="G19" s="79">
        <f t="shared" si="0"/>
        <v>20</v>
      </c>
      <c r="H19" s="79">
        <f t="shared" si="1"/>
        <v>50</v>
      </c>
      <c r="J19" s="77"/>
      <c r="L19" s="77"/>
    </row>
    <row r="20" spans="1:12" ht="17.100000000000001" customHeight="1" thickBot="1" x14ac:dyDescent="0.3">
      <c r="A20" s="76">
        <v>8</v>
      </c>
      <c r="B20" s="73">
        <v>43315</v>
      </c>
      <c r="C20" s="161">
        <v>7</v>
      </c>
      <c r="D20" s="11">
        <v>100</v>
      </c>
      <c r="F20" s="78"/>
      <c r="G20" s="79">
        <f t="shared" si="0"/>
        <v>20</v>
      </c>
      <c r="H20" s="79">
        <f t="shared" si="1"/>
        <v>50</v>
      </c>
      <c r="J20" s="77"/>
      <c r="L20" s="77"/>
    </row>
    <row r="21" spans="1:12" ht="17.100000000000001" customHeight="1" thickBot="1" x14ac:dyDescent="0.3">
      <c r="A21" s="76">
        <v>9</v>
      </c>
      <c r="B21" s="73">
        <v>43355</v>
      </c>
      <c r="C21" s="161">
        <v>2</v>
      </c>
      <c r="F21" s="78"/>
      <c r="G21" s="79">
        <f t="shared" ref="G21:G25" si="2">$C$9</f>
        <v>20</v>
      </c>
      <c r="H21" s="79">
        <f t="shared" ref="H21:H25" si="3">$E$9</f>
        <v>50</v>
      </c>
      <c r="J21" s="77"/>
      <c r="L21" s="77"/>
    </row>
    <row r="22" spans="1:12" ht="17.100000000000001" customHeight="1" thickBot="1" x14ac:dyDescent="0.3">
      <c r="A22" s="76">
        <v>10</v>
      </c>
      <c r="B22" s="73">
        <v>43383</v>
      </c>
      <c r="C22" s="161">
        <v>12</v>
      </c>
      <c r="F22" s="78"/>
      <c r="G22" s="79">
        <f t="shared" si="2"/>
        <v>20</v>
      </c>
      <c r="H22" s="79">
        <f t="shared" si="3"/>
        <v>50</v>
      </c>
      <c r="J22" s="77"/>
      <c r="L22" s="77"/>
    </row>
    <row r="23" spans="1:12" ht="17.100000000000001" customHeight="1" thickBot="1" x14ac:dyDescent="0.3">
      <c r="A23" s="76">
        <v>11</v>
      </c>
      <c r="B23" s="73">
        <v>43412</v>
      </c>
      <c r="C23" s="161">
        <v>3</v>
      </c>
      <c r="F23" s="78"/>
      <c r="G23" s="79">
        <f t="shared" si="2"/>
        <v>20</v>
      </c>
      <c r="H23" s="79">
        <f t="shared" si="3"/>
        <v>50</v>
      </c>
      <c r="J23" s="77"/>
      <c r="L23" s="77"/>
    </row>
    <row r="24" spans="1:12" s="176" customFormat="1" ht="17.100000000000001" customHeight="1" thickBot="1" x14ac:dyDescent="0.3">
      <c r="A24" s="173">
        <v>12</v>
      </c>
      <c r="B24" s="180">
        <v>43438</v>
      </c>
      <c r="C24" s="182">
        <v>9</v>
      </c>
      <c r="E24" s="176">
        <v>120</v>
      </c>
      <c r="F24" s="177"/>
      <c r="G24" s="178">
        <f t="shared" si="2"/>
        <v>20</v>
      </c>
      <c r="H24" s="178">
        <f t="shared" si="3"/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43467</v>
      </c>
      <c r="C25" s="186">
        <v>16</v>
      </c>
      <c r="F25" s="78"/>
      <c r="G25" s="79">
        <f t="shared" si="2"/>
        <v>20</v>
      </c>
      <c r="H25" s="79">
        <f t="shared" si="3"/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43509</v>
      </c>
      <c r="C26" s="186">
        <v>15</v>
      </c>
      <c r="F26" s="78"/>
      <c r="G26" s="79">
        <f>$C$9</f>
        <v>20</v>
      </c>
      <c r="H26" s="79">
        <f>$E$9</f>
        <v>50</v>
      </c>
      <c r="J26" s="77">
        <v>14</v>
      </c>
      <c r="L26" s="77">
        <v>1</v>
      </c>
    </row>
    <row r="27" spans="1:12" ht="17.100000000000001" customHeight="1" thickBot="1" x14ac:dyDescent="0.3">
      <c r="A27" s="12">
        <f>'LAF 1 (21147)'!A27</f>
        <v>2</v>
      </c>
      <c r="B27" s="184">
        <v>43537</v>
      </c>
      <c r="C27" s="161">
        <v>12</v>
      </c>
      <c r="F27" s="25"/>
      <c r="G27" s="26">
        <f>$C$9</f>
        <v>20</v>
      </c>
      <c r="H27" s="26">
        <f>$E$9</f>
        <v>50</v>
      </c>
      <c r="J27" s="19">
        <v>7</v>
      </c>
      <c r="L27" s="19">
        <v>12</v>
      </c>
    </row>
    <row r="28" spans="1:12" ht="17.100000000000001" customHeight="1" x14ac:dyDescent="0.25">
      <c r="A28" s="12">
        <f>'LAF 1 (21147)'!A28</f>
        <v>3</v>
      </c>
      <c r="B28" s="184">
        <v>43565</v>
      </c>
      <c r="C28" s="186">
        <v>10</v>
      </c>
      <c r="F28" s="25"/>
      <c r="G28" s="26">
        <f>$C$9</f>
        <v>20</v>
      </c>
      <c r="H28" s="26">
        <f>$E$9</f>
        <v>50</v>
      </c>
      <c r="J28" s="19">
        <v>4</v>
      </c>
      <c r="L28" s="19">
        <v>13</v>
      </c>
    </row>
    <row r="29" spans="1:12" ht="17.100000000000001" customHeight="1" x14ac:dyDescent="0.25">
      <c r="A29" s="12">
        <f>'LAF 1 (21147)'!A29</f>
        <v>4</v>
      </c>
      <c r="B29" s="184">
        <v>43594</v>
      </c>
      <c r="C29" s="186">
        <v>12</v>
      </c>
      <c r="F29" s="25"/>
      <c r="G29" s="26">
        <f t="shared" ref="G29:G36" si="4">$C$9</f>
        <v>20</v>
      </c>
      <c r="H29" s="26">
        <f t="shared" ref="H29:H36" si="5">$E$9</f>
        <v>50</v>
      </c>
      <c r="J29" s="19">
        <v>7</v>
      </c>
      <c r="L29" s="19">
        <v>11</v>
      </c>
    </row>
    <row r="30" spans="1:12" ht="17.100000000000001" customHeight="1" x14ac:dyDescent="0.25">
      <c r="A30" s="12">
        <f>'LAF 1 (21147)'!A30</f>
        <v>5</v>
      </c>
      <c r="B30" s="184">
        <v>43622</v>
      </c>
      <c r="C30" s="186">
        <v>12</v>
      </c>
      <c r="F30" s="25"/>
      <c r="G30" s="26">
        <f t="shared" si="4"/>
        <v>20</v>
      </c>
      <c r="H30" s="26">
        <f t="shared" si="5"/>
        <v>50</v>
      </c>
      <c r="J30" s="19">
        <v>7</v>
      </c>
      <c r="L30" s="19">
        <v>5</v>
      </c>
    </row>
    <row r="31" spans="1:12" ht="17.100000000000001" customHeight="1" x14ac:dyDescent="0.25">
      <c r="A31" s="12" t="e">
        <f>'LAF 1 (21147)'!#REF!</f>
        <v>#REF!</v>
      </c>
      <c r="B31" s="184">
        <v>43650</v>
      </c>
      <c r="C31" s="186">
        <v>9</v>
      </c>
      <c r="F31" s="25"/>
      <c r="G31" s="26">
        <f t="shared" si="4"/>
        <v>20</v>
      </c>
      <c r="H31" s="26">
        <f t="shared" si="5"/>
        <v>50</v>
      </c>
      <c r="J31" s="19">
        <v>1</v>
      </c>
      <c r="L31" s="19"/>
    </row>
    <row r="32" spans="1:12" ht="17.100000000000001" customHeight="1" x14ac:dyDescent="0.25">
      <c r="A32" s="12">
        <f>'LAF 1 (21147)'!A31</f>
        <v>7</v>
      </c>
      <c r="B32" s="184">
        <v>43678</v>
      </c>
      <c r="C32" s="186">
        <v>5</v>
      </c>
      <c r="F32" s="25"/>
      <c r="G32" s="26">
        <f t="shared" si="4"/>
        <v>20</v>
      </c>
      <c r="H32" s="26">
        <f t="shared" si="5"/>
        <v>50</v>
      </c>
      <c r="J32" s="19">
        <v>0</v>
      </c>
      <c r="L32" s="19"/>
    </row>
    <row r="33" spans="1:12" ht="17.100000000000001" customHeight="1" x14ac:dyDescent="0.25">
      <c r="A33" s="76"/>
      <c r="B33" s="187">
        <v>43720</v>
      </c>
      <c r="C33" s="188">
        <v>10</v>
      </c>
      <c r="F33" s="78"/>
      <c r="G33" s="79">
        <f t="shared" si="4"/>
        <v>20</v>
      </c>
      <c r="H33" s="79">
        <f t="shared" si="5"/>
        <v>50</v>
      </c>
      <c r="J33" s="77"/>
      <c r="L33" s="77"/>
    </row>
    <row r="34" spans="1:12" ht="17.100000000000001" customHeight="1" x14ac:dyDescent="0.25">
      <c r="A34" s="76"/>
      <c r="B34" s="187">
        <v>43748</v>
      </c>
      <c r="C34" s="188">
        <v>18</v>
      </c>
      <c r="F34" s="78"/>
      <c r="G34" s="79">
        <f t="shared" si="4"/>
        <v>20</v>
      </c>
      <c r="H34" s="79">
        <f t="shared" si="5"/>
        <v>50</v>
      </c>
      <c r="J34" s="77"/>
      <c r="L34" s="77"/>
    </row>
    <row r="35" spans="1:12" ht="17.100000000000001" customHeight="1" x14ac:dyDescent="0.25">
      <c r="A35" s="76"/>
      <c r="B35" s="187">
        <v>43776</v>
      </c>
      <c r="C35" s="188">
        <v>15</v>
      </c>
      <c r="F35" s="78"/>
      <c r="G35" s="79">
        <f t="shared" si="4"/>
        <v>20</v>
      </c>
      <c r="H35" s="79">
        <f t="shared" si="5"/>
        <v>50</v>
      </c>
      <c r="J35" s="77"/>
      <c r="L35" s="77"/>
    </row>
    <row r="36" spans="1:12" ht="17.100000000000001" customHeight="1" x14ac:dyDescent="0.25">
      <c r="A36" s="76"/>
      <c r="B36" s="187">
        <v>43803</v>
      </c>
      <c r="C36" s="188">
        <v>14</v>
      </c>
      <c r="F36" s="78"/>
      <c r="G36" s="79">
        <f t="shared" si="4"/>
        <v>20</v>
      </c>
      <c r="H36" s="79">
        <f t="shared" si="5"/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6">IF(J37=0, "&lt; 1", J37)</f>
        <v>6</v>
      </c>
      <c r="F37" s="27"/>
      <c r="G37" s="26"/>
      <c r="H37" s="26"/>
      <c r="J37" s="12">
        <f>ROUNDUP(AVERAGE(J13:J36), 0)</f>
        <v>6</v>
      </c>
      <c r="K37" s="19"/>
      <c r="L37" s="12">
        <f>ROUNDUP(AVERAGE(L13:L36), 0)</f>
        <v>9</v>
      </c>
    </row>
    <row r="38" spans="1:12" ht="17.100000000000001" customHeight="1" x14ac:dyDescent="0.25">
      <c r="A38" s="12" t="s">
        <v>12</v>
      </c>
      <c r="B38" s="34"/>
      <c r="C38" s="80">
        <f>MIN(C25:C36)</f>
        <v>5</v>
      </c>
      <c r="F38" s="25"/>
      <c r="G38" s="26"/>
      <c r="H38" s="26"/>
      <c r="J38" s="12">
        <f>MIN(J13:J36)</f>
        <v>0</v>
      </c>
      <c r="K38" s="19"/>
      <c r="L38" s="12">
        <f>MIN(L13:L36)</f>
        <v>1</v>
      </c>
    </row>
    <row r="39" spans="1:12" ht="17.100000000000001" customHeight="1" x14ac:dyDescent="0.25">
      <c r="A39" s="12" t="s">
        <v>13</v>
      </c>
      <c r="B39" s="34"/>
      <c r="C39" s="80">
        <f>MAX(C25:C36)</f>
        <v>18</v>
      </c>
      <c r="F39" s="25"/>
      <c r="G39" s="26"/>
      <c r="H39" s="26"/>
      <c r="J39" s="12">
        <f>MAX(J13:J36)</f>
        <v>14</v>
      </c>
      <c r="K39" s="19"/>
      <c r="L39" s="12">
        <f>MAX(L13:L36)</f>
        <v>13</v>
      </c>
    </row>
    <row r="40" spans="1:12" ht="17.100000000000001" customHeight="1" x14ac:dyDescent="0.25">
      <c r="A40" s="12" t="s">
        <v>14</v>
      </c>
      <c r="B40" s="34"/>
      <c r="C40" s="35">
        <f>J40</f>
        <v>4.6802523334497579</v>
      </c>
      <c r="F40" s="25"/>
      <c r="G40" s="26"/>
      <c r="H40" s="26"/>
      <c r="J40" s="13">
        <f>STDEV(J13:J36)</f>
        <v>4.6802523334497579</v>
      </c>
      <c r="K40" s="19"/>
      <c r="L40" s="13">
        <f>STDEV(L13:L36)</f>
        <v>5.1768716422179137</v>
      </c>
    </row>
    <row r="41" spans="1:12" ht="17.100000000000001" customHeight="1" x14ac:dyDescent="0.25">
      <c r="A41" s="12" t="s">
        <v>15</v>
      </c>
      <c r="B41" s="34"/>
      <c r="C41" s="35">
        <f>J41</f>
        <v>78.004205557495965</v>
      </c>
      <c r="F41" s="25"/>
      <c r="G41" s="26"/>
      <c r="H41" s="26"/>
      <c r="J41" s="13">
        <f>IF(J37=0, "NA", J40*100/J37)</f>
        <v>78.004205557495965</v>
      </c>
      <c r="K41" s="19"/>
      <c r="L41" s="13">
        <f>IF(L37=0, "NA", L40*100/L37)</f>
        <v>57.520796024643488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9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2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13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5.1768716422179137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57.520796024643488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242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243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86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384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271" priority="93">
      <formula>C25&lt;=$H$5</formula>
    </cfRule>
    <cfRule type="expression" dxfId="270" priority="94">
      <formula>AND(C25&gt;$H$5,C25&lt;=$H$6)</formula>
    </cfRule>
    <cfRule type="expression" dxfId="269" priority="95">
      <formula>AND(C25&gt;$H$6,C25&lt;=$H$4)</formula>
    </cfRule>
    <cfRule type="expression" dxfId="268" priority="96">
      <formula>C25&gt;$H$4</formula>
    </cfRule>
  </conditionalFormatting>
  <conditionalFormatting sqref="C26">
    <cfRule type="expression" dxfId="267" priority="81">
      <formula>C26&lt;=$H$5</formula>
    </cfRule>
    <cfRule type="expression" dxfId="266" priority="82">
      <formula>AND(C26&gt;$H$5,C26&lt;=$H$6)</formula>
    </cfRule>
    <cfRule type="expression" dxfId="265" priority="83">
      <formula>AND(C26&gt;$H$6,C26&lt;=$H$4)</formula>
    </cfRule>
    <cfRule type="expression" dxfId="264" priority="84">
      <formula>C26&gt;$H$4</formula>
    </cfRule>
  </conditionalFormatting>
  <conditionalFormatting sqref="C28">
    <cfRule type="expression" dxfId="263" priority="69">
      <formula>C28&lt;=$H$5</formula>
    </cfRule>
    <cfRule type="expression" dxfId="262" priority="70">
      <formula>AND(C28&gt;$H$5,C28&lt;=$H$6)</formula>
    </cfRule>
    <cfRule type="expression" dxfId="261" priority="71">
      <formula>AND(C28&gt;$H$6,C28&lt;=$H$4)</formula>
    </cfRule>
    <cfRule type="expression" dxfId="260" priority="72">
      <formula>C28&gt;$H$4</formula>
    </cfRule>
  </conditionalFormatting>
  <conditionalFormatting sqref="C29">
    <cfRule type="expression" dxfId="259" priority="57">
      <formula>C29&lt;=$H$5</formula>
    </cfRule>
    <cfRule type="expression" dxfId="258" priority="58">
      <formula>AND(C29&gt;$H$5,C29&lt;=$H$6)</formula>
    </cfRule>
    <cfRule type="expression" dxfId="257" priority="59">
      <formula>AND(C29&gt;$H$6,C29&lt;=$H$4)</formula>
    </cfRule>
    <cfRule type="expression" dxfId="256" priority="60">
      <formula>C29&gt;$H$4</formula>
    </cfRule>
  </conditionalFormatting>
  <conditionalFormatting sqref="C30">
    <cfRule type="expression" dxfId="255" priority="45">
      <formula>C30&lt;=$H$5</formula>
    </cfRule>
    <cfRule type="expression" dxfId="254" priority="46">
      <formula>AND(C30&gt;$H$5,C30&lt;=$H$6)</formula>
    </cfRule>
    <cfRule type="expression" dxfId="253" priority="47">
      <formula>AND(C30&gt;$H$6,C30&lt;=$H$4)</formula>
    </cfRule>
    <cfRule type="expression" dxfId="252" priority="48">
      <formula>C30&gt;$H$4</formula>
    </cfRule>
  </conditionalFormatting>
  <conditionalFormatting sqref="C31">
    <cfRule type="expression" dxfId="251" priority="33">
      <formula>C31&lt;=$H$5</formula>
    </cfRule>
    <cfRule type="expression" dxfId="250" priority="34">
      <formula>AND(C31&gt;$H$5,C31&lt;=$H$6)</formula>
    </cfRule>
    <cfRule type="expression" dxfId="249" priority="35">
      <formula>AND(C31&gt;$H$6,C31&lt;=$H$4)</formula>
    </cfRule>
    <cfRule type="expression" dxfId="248" priority="36">
      <formula>C31&gt;$H$4</formula>
    </cfRule>
  </conditionalFormatting>
  <conditionalFormatting sqref="C32">
    <cfRule type="expression" dxfId="247" priority="21">
      <formula>C32&lt;=$H$5</formula>
    </cfRule>
    <cfRule type="expression" dxfId="246" priority="22">
      <formula>AND(C32&gt;$H$5,C32&lt;=$H$6)</formula>
    </cfRule>
    <cfRule type="expression" dxfId="245" priority="23">
      <formula>AND(C32&gt;$H$6,C32&lt;=$H$4)</formula>
    </cfRule>
    <cfRule type="expression" dxfId="244" priority="24">
      <formula>C32&gt;$H$4</formula>
    </cfRule>
  </conditionalFormatting>
  <conditionalFormatting sqref="B33 B35:B36 C33:C36">
    <cfRule type="expression" dxfId="243" priority="13">
      <formula>B33&lt;=$B$6</formula>
    </cfRule>
    <cfRule type="expression" dxfId="242" priority="14">
      <formula>AND(B33&gt;$B$6,B33&lt;=$B$7)</formula>
    </cfRule>
    <cfRule type="expression" dxfId="241" priority="15">
      <formula>AND(B33&gt;$B$7,B33&lt;=$B$5)</formula>
    </cfRule>
    <cfRule type="expression" dxfId="240" priority="16">
      <formula>B33&gt;$B$5</formula>
    </cfRule>
  </conditionalFormatting>
  <conditionalFormatting sqref="B34">
    <cfRule type="expression" dxfId="239" priority="9">
      <formula>B34&lt;=$B$6</formula>
    </cfRule>
    <cfRule type="expression" dxfId="238" priority="10">
      <formula>AND(B34&gt;$B$6,B34&lt;=$B$7)</formula>
    </cfRule>
    <cfRule type="expression" dxfId="237" priority="11">
      <formula>AND(B34&gt;$B$7,B34&lt;=$B$5)</formula>
    </cfRule>
    <cfRule type="expression" dxfId="236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70"/>
  <sheetViews>
    <sheetView view="pageBreakPreview" topLeftCell="A43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2.6640625" style="11" customWidth="1"/>
    <col min="6" max="6" width="23.5546875" style="11" customWidth="1"/>
    <col min="7" max="7" width="3.44140625" style="14" customWidth="1"/>
    <col min="8" max="9" width="6.88671875" style="14" customWidth="1"/>
    <col min="10" max="10" width="4.109375" style="11" customWidth="1"/>
    <col min="11" max="11" width="6.6640625" style="11" customWidth="1"/>
    <col min="12" max="12" width="7.88671875" style="11" customWidth="1"/>
    <col min="13" max="13" width="3.33203125" style="11" customWidth="1"/>
    <col min="14" max="14" width="6.5546875" style="11" customWidth="1"/>
    <col min="15" max="15" width="6.6640625" style="11" customWidth="1"/>
    <col min="16" max="16384" width="9.109375" style="11"/>
  </cols>
  <sheetData>
    <row r="1" spans="1:15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23"/>
      <c r="H1" s="9"/>
      <c r="I1" s="9"/>
    </row>
    <row r="2" spans="1:15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7"/>
      <c r="H4" s="9"/>
      <c r="I4" s="9"/>
    </row>
    <row r="5" spans="1:15" s="3" customFormat="1" ht="27" customHeight="1" x14ac:dyDescent="0.25">
      <c r="A5" s="189" t="s">
        <v>4</v>
      </c>
      <c r="B5" s="190"/>
      <c r="C5" s="201" t="s">
        <v>26</v>
      </c>
      <c r="D5" s="201"/>
      <c r="E5" s="40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89" t="s">
        <v>5</v>
      </c>
      <c r="B6" s="190"/>
      <c r="C6" s="201" t="s">
        <v>63</v>
      </c>
      <c r="D6" s="201"/>
      <c r="E6" s="40" t="s">
        <v>8</v>
      </c>
      <c r="F6" s="6">
        <v>11057</v>
      </c>
      <c r="G6" s="8"/>
      <c r="H6" s="9"/>
      <c r="I6" s="9"/>
    </row>
    <row r="7" spans="1:15" s="3" customFormat="1" ht="27" customHeight="1" x14ac:dyDescent="0.25">
      <c r="A7" s="189" t="s">
        <v>6</v>
      </c>
      <c r="B7" s="190"/>
      <c r="C7" s="201" t="s">
        <v>29</v>
      </c>
      <c r="D7" s="201"/>
      <c r="E7" s="40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89" t="s">
        <v>7</v>
      </c>
      <c r="B8" s="190"/>
      <c r="C8" s="201" t="s">
        <v>27</v>
      </c>
      <c r="D8" s="201"/>
      <c r="E8" s="40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40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217</v>
      </c>
      <c r="D11" s="1" t="s">
        <v>218</v>
      </c>
      <c r="E11" s="17" t="s">
        <v>319</v>
      </c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4" t="s">
        <v>22</v>
      </c>
      <c r="I12" s="14" t="s">
        <v>23</v>
      </c>
      <c r="K12" s="1" t="s">
        <v>217</v>
      </c>
      <c r="L12" s="1" t="s">
        <v>218</v>
      </c>
      <c r="M12" s="42"/>
      <c r="N12" s="1" t="s">
        <v>217</v>
      </c>
      <c r="O12" s="1" t="s">
        <v>218</v>
      </c>
    </row>
    <row r="13" spans="1:15" ht="17.100000000000001" customHeight="1" x14ac:dyDescent="0.25">
      <c r="A13" s="142">
        <v>1</v>
      </c>
      <c r="B13" s="73" t="s">
        <v>317</v>
      </c>
      <c r="C13" s="80">
        <v>5</v>
      </c>
      <c r="D13" s="80">
        <v>4</v>
      </c>
      <c r="E13" s="81"/>
      <c r="F13" s="81"/>
      <c r="G13" s="78"/>
      <c r="H13" s="79">
        <v>20</v>
      </c>
      <c r="I13" s="79">
        <v>50</v>
      </c>
      <c r="K13" s="77"/>
      <c r="L13" s="77"/>
      <c r="N13" s="77"/>
      <c r="O13" s="77"/>
    </row>
    <row r="14" spans="1:15" ht="17.100000000000001" customHeight="1" x14ac:dyDescent="0.25">
      <c r="A14" s="76">
        <v>2</v>
      </c>
      <c r="B14" s="73">
        <v>42669</v>
      </c>
      <c r="C14" s="80">
        <v>0</v>
      </c>
      <c r="D14" s="80">
        <v>1</v>
      </c>
      <c r="E14" s="81"/>
      <c r="F14" s="81"/>
      <c r="G14" s="78"/>
      <c r="H14" s="79">
        <v>20</v>
      </c>
      <c r="I14" s="79">
        <v>50</v>
      </c>
      <c r="K14" s="77"/>
      <c r="L14" s="77"/>
      <c r="N14" s="77"/>
      <c r="O14" s="77"/>
    </row>
    <row r="15" spans="1:15" ht="17.100000000000001" customHeight="1" x14ac:dyDescent="0.25">
      <c r="A15" s="76">
        <v>3</v>
      </c>
      <c r="B15" s="73">
        <v>42699</v>
      </c>
      <c r="C15" s="80">
        <v>13</v>
      </c>
      <c r="D15" s="80">
        <v>14</v>
      </c>
      <c r="E15" s="81"/>
      <c r="F15" s="81"/>
      <c r="G15" s="78"/>
      <c r="H15" s="79">
        <v>20</v>
      </c>
      <c r="I15" s="79">
        <v>50</v>
      </c>
      <c r="K15" s="77"/>
      <c r="L15" s="77"/>
      <c r="N15" s="77"/>
      <c r="O15" s="77"/>
    </row>
    <row r="16" spans="1:15" ht="17.100000000000001" customHeight="1" x14ac:dyDescent="0.25">
      <c r="A16" s="76">
        <v>4</v>
      </c>
      <c r="B16" s="73">
        <v>42720</v>
      </c>
      <c r="C16" s="80">
        <v>12</v>
      </c>
      <c r="D16" s="80">
        <v>4</v>
      </c>
      <c r="E16" s="81"/>
      <c r="F16" s="81"/>
      <c r="G16" s="78"/>
      <c r="H16" s="79">
        <v>20</v>
      </c>
      <c r="I16" s="79">
        <v>50</v>
      </c>
      <c r="K16" s="77"/>
      <c r="L16" s="77"/>
      <c r="N16" s="77"/>
      <c r="O16" s="77"/>
    </row>
    <row r="17" spans="1:15" ht="17.100000000000001" customHeight="1" x14ac:dyDescent="0.25">
      <c r="A17" s="76">
        <v>5</v>
      </c>
      <c r="B17" s="73">
        <v>42729</v>
      </c>
      <c r="C17" s="80">
        <v>10</v>
      </c>
      <c r="D17" s="80">
        <v>12</v>
      </c>
      <c r="E17" s="81"/>
      <c r="F17" s="81"/>
      <c r="G17" s="78"/>
      <c r="H17" s="79">
        <v>20</v>
      </c>
      <c r="I17" s="79">
        <v>50</v>
      </c>
      <c r="K17" s="77"/>
      <c r="L17" s="77"/>
      <c r="N17" s="77"/>
      <c r="O17" s="77"/>
    </row>
    <row r="18" spans="1:15" ht="17.100000000000001" customHeight="1" x14ac:dyDescent="0.25">
      <c r="A18" s="142">
        <v>1</v>
      </c>
      <c r="B18" s="73">
        <v>42759</v>
      </c>
      <c r="C18" s="80">
        <v>7</v>
      </c>
      <c r="D18" s="80">
        <v>1</v>
      </c>
      <c r="E18" s="81">
        <v>120</v>
      </c>
      <c r="F18" s="81"/>
      <c r="G18" s="78"/>
      <c r="H18" s="79">
        <v>20</v>
      </c>
      <c r="I18" s="79">
        <v>50</v>
      </c>
      <c r="K18" s="77">
        <v>7</v>
      </c>
      <c r="L18" s="77">
        <v>1</v>
      </c>
      <c r="N18" s="77">
        <v>5</v>
      </c>
      <c r="O18" s="77">
        <v>4</v>
      </c>
    </row>
    <row r="19" spans="1:15" ht="17.100000000000001" customHeight="1" x14ac:dyDescent="0.25">
      <c r="A19" s="12">
        <f>'LAF 1 (21147)'!A27</f>
        <v>2</v>
      </c>
      <c r="B19" s="73">
        <f>'Buffer room 1 (11061)'!B19</f>
        <v>42789</v>
      </c>
      <c r="C19" s="32">
        <f t="shared" ref="C19:D33" si="0">IF(K19=0, "&lt; 1", K19)</f>
        <v>2</v>
      </c>
      <c r="D19" s="32">
        <v>0</v>
      </c>
      <c r="E19" s="60"/>
      <c r="F19" s="60"/>
      <c r="G19" s="25"/>
      <c r="H19" s="26">
        <f>$C$9</f>
        <v>20</v>
      </c>
      <c r="I19" s="26">
        <f>$F$9</f>
        <v>50</v>
      </c>
      <c r="K19" s="19">
        <v>2</v>
      </c>
      <c r="L19" s="19">
        <v>0</v>
      </c>
      <c r="N19" s="19">
        <v>0</v>
      </c>
      <c r="O19" s="19">
        <v>1</v>
      </c>
    </row>
    <row r="20" spans="1:15" ht="17.100000000000001" customHeight="1" x14ac:dyDescent="0.25">
      <c r="A20" s="12">
        <f>'LAF 1 (21147)'!A28</f>
        <v>3</v>
      </c>
      <c r="B20" s="73">
        <f>'Buffer room 1 (11061)'!B20</f>
        <v>42812</v>
      </c>
      <c r="C20" s="32">
        <f t="shared" ref="C20" si="1">IF(K20=0, "&lt; 1", K20)</f>
        <v>11</v>
      </c>
      <c r="D20" s="32">
        <f t="shared" ref="D20" si="2">IF(L20=0, "&lt; 1", L20)</f>
        <v>16</v>
      </c>
      <c r="E20" s="60"/>
      <c r="F20" s="60"/>
      <c r="G20" s="25"/>
      <c r="H20" s="26">
        <f>$C$9</f>
        <v>20</v>
      </c>
      <c r="I20" s="26">
        <f>$F$9</f>
        <v>50</v>
      </c>
      <c r="K20" s="19">
        <v>11</v>
      </c>
      <c r="L20" s="19">
        <v>16</v>
      </c>
      <c r="N20" s="19">
        <v>13</v>
      </c>
      <c r="O20" s="19">
        <v>14</v>
      </c>
    </row>
    <row r="21" spans="1:15" ht="17.100000000000001" customHeight="1" x14ac:dyDescent="0.25">
      <c r="A21" s="12">
        <f>'LAF 1 (21147)'!A29</f>
        <v>4</v>
      </c>
      <c r="B21" s="73">
        <f>'Buffer room 1 (11061)'!B21</f>
        <v>42817</v>
      </c>
      <c r="C21" s="32">
        <f t="shared" ref="C21:C25" si="3">IF(K21=0, "&lt; 1", K21)</f>
        <v>3</v>
      </c>
      <c r="D21" s="32">
        <f t="shared" ref="D21:D25" si="4">IF(L21=0, "&lt; 1", L21)</f>
        <v>5</v>
      </c>
      <c r="E21" s="60"/>
      <c r="F21" s="60"/>
      <c r="G21" s="25"/>
      <c r="H21" s="26">
        <f t="shared" ref="H21:H32" si="5">$C$9</f>
        <v>20</v>
      </c>
      <c r="I21" s="26">
        <f t="shared" ref="I21:I32" si="6">$F$9</f>
        <v>50</v>
      </c>
      <c r="K21" s="19">
        <v>3</v>
      </c>
      <c r="L21" s="19">
        <v>5</v>
      </c>
      <c r="N21" s="19">
        <v>12</v>
      </c>
      <c r="O21" s="19">
        <v>4</v>
      </c>
    </row>
    <row r="22" spans="1:15" ht="17.100000000000001" customHeight="1" x14ac:dyDescent="0.25">
      <c r="A22" s="12">
        <f>'LAF 1 (21147)'!A30</f>
        <v>5</v>
      </c>
      <c r="B22" s="73">
        <f>'Buffer room 1 (11061)'!B22</f>
        <v>42846</v>
      </c>
      <c r="C22" s="32">
        <f t="shared" si="3"/>
        <v>8</v>
      </c>
      <c r="D22" s="32">
        <f t="shared" si="4"/>
        <v>13</v>
      </c>
      <c r="E22" s="60"/>
      <c r="F22" s="60"/>
      <c r="G22" s="25"/>
      <c r="H22" s="26">
        <f t="shared" si="5"/>
        <v>20</v>
      </c>
      <c r="I22" s="26">
        <f t="shared" si="6"/>
        <v>50</v>
      </c>
      <c r="K22" s="19">
        <v>8</v>
      </c>
      <c r="L22" s="19">
        <v>13</v>
      </c>
      <c r="N22" s="19">
        <v>10</v>
      </c>
      <c r="O22" s="19">
        <v>12</v>
      </c>
    </row>
    <row r="23" spans="1:15" ht="17.100000000000001" customHeight="1" x14ac:dyDescent="0.25">
      <c r="A23" s="12" t="e">
        <f>'LAF 1 (21147)'!#REF!</f>
        <v>#REF!</v>
      </c>
      <c r="B23" s="73">
        <f>'Buffer room 1 (11061)'!B23</f>
        <v>42875</v>
      </c>
      <c r="C23" s="32">
        <f t="shared" si="3"/>
        <v>1</v>
      </c>
      <c r="D23" s="32">
        <v>0</v>
      </c>
      <c r="E23" s="60"/>
      <c r="F23" s="60"/>
      <c r="G23" s="25"/>
      <c r="H23" s="26">
        <f t="shared" si="5"/>
        <v>20</v>
      </c>
      <c r="I23" s="26">
        <f t="shared" si="6"/>
        <v>50</v>
      </c>
      <c r="K23" s="19">
        <v>1</v>
      </c>
      <c r="L23" s="19">
        <v>0</v>
      </c>
      <c r="N23" s="19"/>
      <c r="O23" s="19"/>
    </row>
    <row r="24" spans="1:15" ht="17.100000000000001" customHeight="1" x14ac:dyDescent="0.25">
      <c r="A24" s="12">
        <f>'LAF 1 (21147)'!A31</f>
        <v>7</v>
      </c>
      <c r="B24" s="73">
        <f>'Buffer room 1 (11061)'!B24</f>
        <v>42905</v>
      </c>
      <c r="C24" s="32">
        <v>0</v>
      </c>
      <c r="D24" s="32">
        <f t="shared" si="4"/>
        <v>6</v>
      </c>
      <c r="E24" s="60"/>
      <c r="F24" s="60"/>
      <c r="G24" s="25"/>
      <c r="H24" s="26">
        <f t="shared" si="5"/>
        <v>20</v>
      </c>
      <c r="I24" s="26">
        <f t="shared" si="6"/>
        <v>50</v>
      </c>
      <c r="K24" s="19">
        <v>0</v>
      </c>
      <c r="L24" s="19">
        <v>6</v>
      </c>
      <c r="N24" s="19"/>
      <c r="O24" s="19"/>
    </row>
    <row r="25" spans="1:15" ht="17.100000000000001" customHeight="1" x14ac:dyDescent="0.25">
      <c r="A25" s="12">
        <f>'LAF 1 (21147)'!A32</f>
        <v>8</v>
      </c>
      <c r="B25" s="73">
        <f>'Buffer room 1 (11061)'!B25</f>
        <v>42937</v>
      </c>
      <c r="C25" s="32">
        <f t="shared" si="3"/>
        <v>15</v>
      </c>
      <c r="D25" s="32">
        <f t="shared" si="4"/>
        <v>19</v>
      </c>
      <c r="E25" s="60"/>
      <c r="F25" s="60"/>
      <c r="G25" s="25"/>
      <c r="H25" s="26">
        <f t="shared" si="5"/>
        <v>20</v>
      </c>
      <c r="I25" s="26">
        <f t="shared" si="6"/>
        <v>50</v>
      </c>
      <c r="K25" s="19">
        <v>15</v>
      </c>
      <c r="L25" s="19">
        <v>19</v>
      </c>
      <c r="N25" s="19"/>
      <c r="O25" s="19"/>
    </row>
    <row r="26" spans="1:15" ht="17.100000000000001" customHeight="1" x14ac:dyDescent="0.25">
      <c r="A26" s="76">
        <f>'LAF 1 (21147)'!A33</f>
        <v>9</v>
      </c>
      <c r="B26" s="73">
        <v>42966</v>
      </c>
      <c r="C26" s="32">
        <v>0</v>
      </c>
      <c r="D26" s="32">
        <v>2</v>
      </c>
      <c r="E26" s="60"/>
      <c r="F26" s="60"/>
      <c r="G26" s="25"/>
      <c r="H26" s="26">
        <f t="shared" si="5"/>
        <v>20</v>
      </c>
      <c r="I26" s="26">
        <f t="shared" si="6"/>
        <v>50</v>
      </c>
      <c r="K26" s="19"/>
      <c r="L26" s="19"/>
      <c r="N26" s="19"/>
      <c r="O26" s="19"/>
    </row>
    <row r="27" spans="1:15" ht="17.100000000000001" customHeight="1" x14ac:dyDescent="0.25">
      <c r="A27" s="76" t="e">
        <f>'LAF 1 (21147)'!#REF!</f>
        <v>#REF!</v>
      </c>
      <c r="B27" s="73">
        <v>42988</v>
      </c>
      <c r="C27" s="32">
        <v>10</v>
      </c>
      <c r="D27" s="32">
        <v>13</v>
      </c>
      <c r="E27" s="60"/>
      <c r="F27" s="60"/>
      <c r="G27" s="25"/>
      <c r="H27" s="26">
        <f t="shared" si="5"/>
        <v>20</v>
      </c>
      <c r="I27" s="26">
        <f t="shared" si="6"/>
        <v>50</v>
      </c>
      <c r="K27" s="19"/>
      <c r="L27" s="19"/>
      <c r="N27" s="19"/>
      <c r="O27" s="19"/>
    </row>
    <row r="28" spans="1:15" ht="17.100000000000001" customHeight="1" x14ac:dyDescent="0.25">
      <c r="A28" s="76" t="e">
        <f>'LAF 1 (21147)'!#REF!</f>
        <v>#REF!</v>
      </c>
      <c r="B28" s="73">
        <v>43002</v>
      </c>
      <c r="C28" s="32">
        <v>0</v>
      </c>
      <c r="D28" s="32">
        <v>1</v>
      </c>
      <c r="E28" s="60"/>
      <c r="F28" s="60"/>
      <c r="G28" s="25"/>
      <c r="H28" s="26">
        <f t="shared" si="5"/>
        <v>20</v>
      </c>
      <c r="I28" s="26">
        <f t="shared" si="6"/>
        <v>50</v>
      </c>
      <c r="K28" s="19"/>
      <c r="L28" s="19"/>
      <c r="N28" s="19"/>
      <c r="O28" s="19"/>
    </row>
    <row r="29" spans="1:15" ht="17.100000000000001" customHeight="1" x14ac:dyDescent="0.25">
      <c r="A29" s="76" t="e">
        <f>'LAF 1 (21147)'!#REF!</f>
        <v>#REF!</v>
      </c>
      <c r="B29" s="73">
        <v>43031</v>
      </c>
      <c r="C29" s="32">
        <v>13</v>
      </c>
      <c r="D29" s="32">
        <v>10</v>
      </c>
      <c r="E29" s="60"/>
      <c r="F29" s="60"/>
      <c r="G29" s="25"/>
      <c r="H29" s="26">
        <f t="shared" si="5"/>
        <v>20</v>
      </c>
      <c r="I29" s="26">
        <f t="shared" si="6"/>
        <v>50</v>
      </c>
      <c r="K29" s="19"/>
      <c r="L29" s="19"/>
      <c r="N29" s="19"/>
      <c r="O29" s="19"/>
    </row>
    <row r="30" spans="1:15" ht="17.100000000000001" customHeight="1" x14ac:dyDescent="0.25">
      <c r="A30" s="76">
        <v>13</v>
      </c>
      <c r="B30" s="153">
        <v>43059</v>
      </c>
      <c r="C30" s="106">
        <v>11</v>
      </c>
      <c r="D30" s="106">
        <v>5</v>
      </c>
      <c r="E30" s="60"/>
      <c r="F30" s="60"/>
      <c r="G30" s="25"/>
      <c r="H30" s="79">
        <f t="shared" si="5"/>
        <v>20</v>
      </c>
      <c r="I30" s="79">
        <f t="shared" si="6"/>
        <v>50</v>
      </c>
      <c r="K30" s="19"/>
      <c r="L30" s="19"/>
      <c r="N30" s="19"/>
      <c r="O30" s="19"/>
    </row>
    <row r="31" spans="1:15" ht="17.100000000000001" customHeight="1" x14ac:dyDescent="0.25">
      <c r="A31" s="76"/>
      <c r="B31" s="73">
        <v>43080</v>
      </c>
      <c r="C31" s="80">
        <v>8</v>
      </c>
      <c r="D31" s="80">
        <v>14</v>
      </c>
      <c r="E31" s="81"/>
      <c r="F31" s="81"/>
      <c r="G31" s="78"/>
      <c r="H31" s="79">
        <f t="shared" si="5"/>
        <v>20</v>
      </c>
      <c r="I31" s="79">
        <f t="shared" si="6"/>
        <v>50</v>
      </c>
      <c r="K31" s="77"/>
      <c r="L31" s="77"/>
      <c r="N31" s="77"/>
      <c r="O31" s="77"/>
    </row>
    <row r="32" spans="1:15" ht="17.100000000000001" customHeight="1" x14ac:dyDescent="0.25">
      <c r="A32" s="12"/>
      <c r="B32" s="73">
        <v>43087</v>
      </c>
      <c r="C32" s="80">
        <v>5</v>
      </c>
      <c r="D32" s="80">
        <v>8</v>
      </c>
      <c r="E32" s="60"/>
      <c r="F32" s="60"/>
      <c r="G32" s="25"/>
      <c r="H32" s="79">
        <f t="shared" si="5"/>
        <v>20</v>
      </c>
      <c r="I32" s="79">
        <f t="shared" si="6"/>
        <v>50</v>
      </c>
      <c r="K32" s="19"/>
      <c r="L32" s="19"/>
      <c r="N32" s="19"/>
      <c r="O32" s="19"/>
    </row>
    <row r="33" spans="1:15" ht="17.100000000000001" customHeight="1" x14ac:dyDescent="0.25">
      <c r="A33" s="12" t="s">
        <v>11</v>
      </c>
      <c r="B33" s="33"/>
      <c r="C33" s="32">
        <f t="shared" si="0"/>
        <v>6</v>
      </c>
      <c r="D33" s="32">
        <f t="shared" si="0"/>
        <v>8</v>
      </c>
      <c r="E33" s="60"/>
      <c r="F33" s="60"/>
      <c r="G33" s="27"/>
      <c r="H33" s="26"/>
      <c r="I33" s="26"/>
      <c r="K33" s="12">
        <f>ROUNDUP(AVERAGE(K13:K32), 0)</f>
        <v>6</v>
      </c>
      <c r="L33" s="12">
        <f>ROUNDUP(AVERAGE(L13:L32), 0)</f>
        <v>8</v>
      </c>
      <c r="M33" s="19"/>
      <c r="N33" s="12">
        <f>ROUNDUP(AVERAGE(N13:N32), 0)</f>
        <v>8</v>
      </c>
      <c r="O33" s="12">
        <f>ROUNDUP(AVERAGE(O13:O32), 0)</f>
        <v>7</v>
      </c>
    </row>
    <row r="34" spans="1:15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60"/>
      <c r="F34" s="60"/>
      <c r="G34" s="25"/>
      <c r="H34" s="26"/>
      <c r="I34" s="26"/>
      <c r="K34" s="12">
        <f>MIN(K13:K32)</f>
        <v>0</v>
      </c>
      <c r="L34" s="12">
        <f>MIN(L13:L32)</f>
        <v>0</v>
      </c>
      <c r="M34" s="19"/>
      <c r="N34" s="12">
        <f>MIN(N13:N32)</f>
        <v>0</v>
      </c>
      <c r="O34" s="12">
        <f>MIN(O13:O32)</f>
        <v>1</v>
      </c>
    </row>
    <row r="35" spans="1:15" ht="17.100000000000001" customHeight="1" x14ac:dyDescent="0.25">
      <c r="A35" s="12" t="s">
        <v>13</v>
      </c>
      <c r="B35" s="34"/>
      <c r="C35" s="32">
        <f>MAX(C13:C32)</f>
        <v>15</v>
      </c>
      <c r="D35" s="80">
        <f>MAX(D13:D32)</f>
        <v>19</v>
      </c>
      <c r="E35" s="60"/>
      <c r="F35" s="60"/>
      <c r="G35" s="25"/>
      <c r="H35" s="26"/>
      <c r="I35" s="26"/>
      <c r="K35" s="12">
        <f>MAX(K13:K32)</f>
        <v>15</v>
      </c>
      <c r="L35" s="12">
        <f>MAX(L13:L32)</f>
        <v>19</v>
      </c>
      <c r="M35" s="19"/>
      <c r="N35" s="12">
        <f>MAX(N13:N32)</f>
        <v>13</v>
      </c>
      <c r="O35" s="12">
        <f>MAX(O13:O32)</f>
        <v>14</v>
      </c>
    </row>
    <row r="36" spans="1:15" ht="17.100000000000001" customHeight="1" x14ac:dyDescent="0.25">
      <c r="A36" s="12" t="s">
        <v>14</v>
      </c>
      <c r="B36" s="34"/>
      <c r="C36" s="35">
        <f t="shared" ref="C36:D37" si="7">K36</f>
        <v>5.3033008588991066</v>
      </c>
      <c r="D36" s="35">
        <f t="shared" si="7"/>
        <v>7.5403675545123701</v>
      </c>
      <c r="E36" s="61"/>
      <c r="F36" s="61"/>
      <c r="G36" s="25"/>
      <c r="H36" s="26"/>
      <c r="I36" s="26"/>
      <c r="K36" s="13">
        <f>STDEV(K13:K32)</f>
        <v>5.3033008588991066</v>
      </c>
      <c r="L36" s="13">
        <f>STDEV(L13:L32)</f>
        <v>7.5403675545123701</v>
      </c>
      <c r="M36" s="19"/>
      <c r="N36" s="13">
        <f>STDEV(N13:N32)</f>
        <v>5.4313902456001077</v>
      </c>
      <c r="O36" s="13">
        <f>STDEV(O13:O32)</f>
        <v>5.6568542494923806</v>
      </c>
    </row>
    <row r="37" spans="1:15" ht="17.100000000000001" customHeight="1" x14ac:dyDescent="0.25">
      <c r="A37" s="12" t="s">
        <v>15</v>
      </c>
      <c r="B37" s="34"/>
      <c r="C37" s="35">
        <f t="shared" si="7"/>
        <v>88.38834764831843</v>
      </c>
      <c r="D37" s="35">
        <f t="shared" si="7"/>
        <v>94.254594431404627</v>
      </c>
      <c r="E37" s="61"/>
      <c r="F37" s="61"/>
      <c r="G37" s="25"/>
      <c r="H37" s="26"/>
      <c r="I37" s="26"/>
      <c r="K37" s="13">
        <f>IF(K33=0, "NA", K36*100/K33)</f>
        <v>88.38834764831843</v>
      </c>
      <c r="L37" s="13">
        <f>IF(L33=0, "NA", L36*100/L33)</f>
        <v>94.254594431404627</v>
      </c>
      <c r="M37" s="19"/>
      <c r="N37" s="13">
        <f>IF(N33=0, "NA", N36*100/N33)</f>
        <v>67.892378070001342</v>
      </c>
      <c r="O37" s="13">
        <f>IF(O33=0, "NA", O36*100/O33)</f>
        <v>80.812203564176869</v>
      </c>
    </row>
    <row r="38" spans="1:15" ht="17.100000000000001" customHeight="1" x14ac:dyDescent="0.25">
      <c r="A38" s="196" t="s">
        <v>229</v>
      </c>
      <c r="B38" s="196"/>
      <c r="C38" s="196"/>
      <c r="D38" s="37"/>
      <c r="E38" s="3"/>
      <c r="F38" s="3"/>
      <c r="G38" s="25"/>
      <c r="H38" s="26"/>
      <c r="I38" s="26"/>
      <c r="K38" s="19"/>
      <c r="L38" s="19"/>
      <c r="M38" s="19"/>
    </row>
    <row r="39" spans="1:15" ht="17.100000000000001" customHeight="1" x14ac:dyDescent="0.25">
      <c r="A39" s="197" t="s">
        <v>230</v>
      </c>
      <c r="B39" s="197"/>
      <c r="C39" s="197"/>
      <c r="D39" s="38"/>
      <c r="E39" s="3"/>
      <c r="F39" s="3"/>
      <c r="G39" s="25"/>
      <c r="H39" s="26"/>
      <c r="I39" s="26"/>
      <c r="K39" s="19"/>
      <c r="L39" s="19"/>
      <c r="M39" s="19"/>
    </row>
    <row r="40" spans="1:15" ht="17.100000000000001" customHeight="1" x14ac:dyDescent="0.25">
      <c r="A40" s="12" t="s">
        <v>11</v>
      </c>
      <c r="B40" s="34"/>
      <c r="C40" s="32">
        <f>IF(N33=0, "&lt; 1", N33)</f>
        <v>8</v>
      </c>
      <c r="D40" s="32">
        <f t="shared" ref="D40:D42" si="8">IF(O33=0, "&lt; 1", O33)</f>
        <v>7</v>
      </c>
      <c r="E40" s="60"/>
      <c r="F40" s="60"/>
      <c r="G40" s="25"/>
      <c r="H40" s="26"/>
      <c r="I40" s="26"/>
      <c r="K40" s="19"/>
      <c r="L40" s="19"/>
      <c r="M40" s="19"/>
    </row>
    <row r="41" spans="1:15" ht="17.100000000000001" customHeight="1" x14ac:dyDescent="0.25">
      <c r="A41" s="12" t="s">
        <v>12</v>
      </c>
      <c r="B41" s="34"/>
      <c r="C41" s="32" t="str">
        <f t="shared" ref="C41:C42" si="9">IF(N34=0, "&lt; 1", N34)</f>
        <v>&lt; 1</v>
      </c>
      <c r="D41" s="32">
        <f t="shared" si="8"/>
        <v>1</v>
      </c>
      <c r="E41" s="60"/>
      <c r="F41" s="60"/>
      <c r="G41" s="25"/>
      <c r="H41" s="26"/>
      <c r="I41" s="26"/>
      <c r="K41" s="19"/>
      <c r="L41" s="19"/>
    </row>
    <row r="42" spans="1:15" ht="17.100000000000001" customHeight="1" x14ac:dyDescent="0.25">
      <c r="A42" s="12" t="s">
        <v>13</v>
      </c>
      <c r="B42" s="34"/>
      <c r="C42" s="32">
        <f t="shared" si="9"/>
        <v>13</v>
      </c>
      <c r="D42" s="32">
        <f t="shared" si="8"/>
        <v>14</v>
      </c>
      <c r="E42" s="60"/>
      <c r="F42" s="60"/>
      <c r="G42" s="25"/>
      <c r="H42" s="26"/>
      <c r="I42" s="26"/>
      <c r="K42" s="19"/>
      <c r="L42" s="19"/>
    </row>
    <row r="43" spans="1:15" ht="17.100000000000001" customHeight="1" x14ac:dyDescent="0.25">
      <c r="A43" s="12" t="s">
        <v>14</v>
      </c>
      <c r="B43" s="34"/>
      <c r="C43" s="35">
        <f>N36</f>
        <v>5.4313902456001077</v>
      </c>
      <c r="D43" s="35">
        <f t="shared" ref="D43:D44" si="10">O36</f>
        <v>5.6568542494923806</v>
      </c>
      <c r="E43" s="61"/>
      <c r="F43" s="61"/>
      <c r="G43" s="25"/>
      <c r="H43" s="26"/>
      <c r="I43" s="26"/>
      <c r="K43" s="19"/>
      <c r="L43" s="19"/>
    </row>
    <row r="44" spans="1:15" ht="17.100000000000001" customHeight="1" x14ac:dyDescent="0.25">
      <c r="A44" s="12" t="s">
        <v>15</v>
      </c>
      <c r="B44" s="34"/>
      <c r="C44" s="35">
        <f>N37</f>
        <v>67.892378070001342</v>
      </c>
      <c r="D44" s="35">
        <f t="shared" si="10"/>
        <v>80.812203564176869</v>
      </c>
      <c r="E44" s="61"/>
      <c r="F44" s="61"/>
      <c r="G44" s="27"/>
      <c r="H44" s="26"/>
      <c r="I44" s="26"/>
      <c r="K44" s="19"/>
      <c r="L44" s="19"/>
    </row>
    <row r="45" spans="1:15" ht="15.9" customHeight="1" x14ac:dyDescent="0.25"/>
    <row r="46" spans="1:15" ht="15.9" customHeight="1" x14ac:dyDescent="0.25">
      <c r="A46" s="15"/>
    </row>
    <row r="47" spans="1:15" ht="15.9" customHeight="1" x14ac:dyDescent="0.25"/>
    <row r="48" spans="1:15" ht="15.9" customHeight="1" x14ac:dyDescent="0.25"/>
    <row r="49" spans="1:9" ht="15.9" customHeight="1" x14ac:dyDescent="0.25"/>
    <row r="50" spans="1:9" ht="15.9" customHeight="1" x14ac:dyDescent="0.25"/>
    <row r="51" spans="1:9" ht="15.9" customHeight="1" x14ac:dyDescent="0.25"/>
    <row r="52" spans="1:9" ht="15.9" customHeight="1" x14ac:dyDescent="0.25"/>
    <row r="53" spans="1:9" ht="15.9" customHeight="1" x14ac:dyDescent="0.25"/>
    <row r="54" spans="1:9" ht="15.9" customHeight="1" x14ac:dyDescent="0.25"/>
    <row r="55" spans="1:9" ht="15.9" customHeight="1" x14ac:dyDescent="0.25"/>
    <row r="56" spans="1:9" ht="15.9" customHeight="1" x14ac:dyDescent="0.25"/>
    <row r="57" spans="1:9" ht="15.9" customHeight="1" x14ac:dyDescent="0.25">
      <c r="A57" s="14"/>
      <c r="B57" s="14"/>
      <c r="C57" s="14"/>
      <c r="D57" s="14"/>
      <c r="E57" s="14"/>
      <c r="F57" s="14"/>
    </row>
    <row r="58" spans="1:9" ht="15.9" customHeight="1" x14ac:dyDescent="0.25">
      <c r="A58" s="14"/>
      <c r="B58" s="14"/>
      <c r="C58" s="14"/>
      <c r="D58" s="14"/>
      <c r="E58" s="14"/>
      <c r="F58" s="14"/>
    </row>
    <row r="59" spans="1:9" ht="15.9" customHeight="1" x14ac:dyDescent="0.25">
      <c r="B59" s="14"/>
      <c r="C59" s="14"/>
      <c r="D59" s="14"/>
      <c r="E59" s="14"/>
      <c r="F59" s="14"/>
    </row>
    <row r="60" spans="1:9" ht="14.25" customHeight="1" x14ac:dyDescent="0.25">
      <c r="A60" s="198" t="s">
        <v>304</v>
      </c>
      <c r="B60" s="198"/>
      <c r="C60" s="198"/>
      <c r="D60" s="198"/>
      <c r="E60" s="198"/>
      <c r="F60" s="198"/>
    </row>
    <row r="61" spans="1:9" ht="15" customHeight="1" x14ac:dyDescent="0.25">
      <c r="A61" s="199" t="s">
        <v>305</v>
      </c>
      <c r="B61" s="198"/>
      <c r="C61" s="198"/>
      <c r="D61" s="198"/>
      <c r="E61" s="198"/>
      <c r="F61" s="198"/>
    </row>
    <row r="62" spans="1:9" ht="15.9" customHeight="1" x14ac:dyDescent="0.25">
      <c r="A62" s="14"/>
      <c r="B62" s="14"/>
      <c r="C62" s="14"/>
      <c r="D62" s="14"/>
      <c r="E62" s="14"/>
      <c r="F62" s="14"/>
    </row>
    <row r="63" spans="1:9" s="28" customFormat="1" ht="15.9" customHeight="1" x14ac:dyDescent="0.25">
      <c r="A63" s="200" t="s">
        <v>18</v>
      </c>
      <c r="B63" s="200"/>
      <c r="C63" s="200"/>
      <c r="D63" s="39"/>
      <c r="E63" s="39"/>
      <c r="G63" s="20"/>
      <c r="H63" s="20"/>
      <c r="I63" s="20"/>
    </row>
    <row r="64" spans="1:9" s="28" customFormat="1" ht="27.75" customHeight="1" x14ac:dyDescent="0.25">
      <c r="A64" s="200" t="s">
        <v>117</v>
      </c>
      <c r="B64" s="200"/>
      <c r="C64" s="200"/>
      <c r="D64" s="200"/>
      <c r="E64" s="200"/>
      <c r="F64" s="200"/>
      <c r="G64" s="20"/>
      <c r="H64" s="20"/>
      <c r="I64" s="20"/>
    </row>
    <row r="65" spans="1:9" s="28" customFormat="1" ht="29.25" customHeight="1" x14ac:dyDescent="0.25">
      <c r="A65" s="194" t="s">
        <v>151</v>
      </c>
      <c r="B65" s="194"/>
      <c r="C65" s="194"/>
      <c r="D65" s="194"/>
      <c r="E65" s="194"/>
      <c r="F65" s="194"/>
      <c r="G65" s="20"/>
      <c r="H65" s="20"/>
      <c r="I65" s="20"/>
    </row>
    <row r="66" spans="1:9" s="28" customFormat="1" ht="15.9" customHeight="1" x14ac:dyDescent="0.25">
      <c r="G66" s="20"/>
      <c r="H66" s="20"/>
      <c r="I66" s="20"/>
    </row>
    <row r="67" spans="1:9" s="28" customFormat="1" ht="25.5" customHeight="1" x14ac:dyDescent="0.25">
      <c r="B67" s="195" t="s">
        <v>2</v>
      </c>
      <c r="C67" s="195"/>
      <c r="D67" s="20"/>
      <c r="E67" s="195" t="s">
        <v>32</v>
      </c>
      <c r="F67" s="195"/>
      <c r="G67" s="20"/>
      <c r="H67" s="20"/>
      <c r="I67" s="20"/>
    </row>
    <row r="68" spans="1:9" s="28" customFormat="1" ht="38.1" customHeight="1" x14ac:dyDescent="0.25">
      <c r="B68" s="195"/>
      <c r="C68" s="195"/>
      <c r="D68" s="20"/>
      <c r="E68" s="20"/>
      <c r="F68" s="20"/>
      <c r="G68" s="20"/>
      <c r="H68" s="20"/>
      <c r="I68" s="20"/>
    </row>
    <row r="69" spans="1:9" x14ac:dyDescent="0.25">
      <c r="B69" s="30"/>
      <c r="C69" s="30"/>
      <c r="D69" s="30"/>
      <c r="E69" s="30"/>
      <c r="F69" s="30"/>
    </row>
    <row r="70" spans="1:9" x14ac:dyDescent="0.25">
      <c r="B70" s="30"/>
      <c r="C70" s="30"/>
      <c r="D70" s="30"/>
      <c r="E70" s="30"/>
      <c r="F70" s="30"/>
    </row>
  </sheetData>
  <sheetProtection formatCells="0" formatRows="0" insertRows="0" insertHyperlinks="0" deleteRows="0" sort="0" autoFilter="0" pivotTables="0"/>
  <mergeCells count="24">
    <mergeCell ref="A63:C63"/>
    <mergeCell ref="A64:F64"/>
    <mergeCell ref="A65:F65"/>
    <mergeCell ref="B67:C67"/>
    <mergeCell ref="B68:C68"/>
    <mergeCell ref="E67:F67"/>
    <mergeCell ref="A61:F61"/>
    <mergeCell ref="A6:B6"/>
    <mergeCell ref="C6:D6"/>
    <mergeCell ref="A7:B7"/>
    <mergeCell ref="C7:D7"/>
    <mergeCell ref="A8:B8"/>
    <mergeCell ref="C8:D8"/>
    <mergeCell ref="A9:B9"/>
    <mergeCell ref="C9:D9"/>
    <mergeCell ref="A38:C38"/>
    <mergeCell ref="A39:C39"/>
    <mergeCell ref="A60:F60"/>
    <mergeCell ref="A1:F1"/>
    <mergeCell ref="A2:F2"/>
    <mergeCell ref="A4:B4"/>
    <mergeCell ref="C4:F4"/>
    <mergeCell ref="A5:B5"/>
    <mergeCell ref="C5:D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0"/>
  <sheetViews>
    <sheetView view="pageBreakPreview" topLeftCell="A42" zoomScaleNormal="100" zoomScaleSheetLayoutView="100" workbookViewId="0">
      <selection activeCell="B13" sqref="B13:B3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8" width="13.33203125" style="11" customWidth="1"/>
    <col min="9" max="9" width="3.44140625" style="14" customWidth="1"/>
    <col min="10" max="11" width="6.88671875" style="14" customWidth="1"/>
    <col min="12" max="12" width="4.109375" style="11" customWidth="1"/>
    <col min="13" max="13" width="7.109375" style="11" customWidth="1"/>
    <col min="14" max="14" width="7" style="11" customWidth="1"/>
    <col min="15" max="15" width="7.44140625" style="11" customWidth="1"/>
    <col min="16" max="16" width="6.88671875" style="11" customWidth="1"/>
    <col min="17" max="17" width="4.44140625" style="11" customWidth="1"/>
    <col min="18" max="18" width="7" style="11" customWidth="1"/>
    <col min="19" max="19" width="5.88671875" style="11" customWidth="1"/>
    <col min="20" max="20" width="5.6640625" style="11" customWidth="1"/>
    <col min="21" max="21" width="6" style="11" customWidth="1"/>
    <col min="22" max="16384" width="9.109375" style="11"/>
  </cols>
  <sheetData>
    <row r="1" spans="1:21" s="3" customFormat="1" ht="33.75" customHeight="1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23"/>
      <c r="J1" s="9"/>
      <c r="K1" s="9"/>
    </row>
    <row r="2" spans="1:21" s="3" customFormat="1" ht="30.75" customHeight="1" x14ac:dyDescent="0.25">
      <c r="A2" s="192" t="s">
        <v>233</v>
      </c>
      <c r="B2" s="192"/>
      <c r="C2" s="192"/>
      <c r="D2" s="192"/>
      <c r="E2" s="192"/>
      <c r="F2" s="192"/>
      <c r="G2" s="192"/>
      <c r="H2" s="192"/>
      <c r="I2" s="24"/>
      <c r="J2" s="9"/>
      <c r="K2" s="9"/>
    </row>
    <row r="3" spans="1:21" s="3" customFormat="1" ht="6" customHeight="1" x14ac:dyDescent="0.25">
      <c r="A3" s="4"/>
      <c r="B3" s="4"/>
      <c r="C3" s="4"/>
      <c r="D3" s="4"/>
      <c r="E3" s="4"/>
      <c r="F3" s="4"/>
      <c r="G3" s="4"/>
      <c r="H3" s="29"/>
      <c r="I3" s="24"/>
      <c r="J3" s="8"/>
      <c r="K3" s="9"/>
    </row>
    <row r="4" spans="1:21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93"/>
      <c r="G4" s="193"/>
      <c r="H4" s="193"/>
      <c r="I4" s="17"/>
      <c r="J4" s="9"/>
      <c r="K4" s="9"/>
    </row>
    <row r="5" spans="1:21" s="3" customFormat="1" ht="27" customHeight="1" x14ac:dyDescent="0.25">
      <c r="A5" s="189" t="s">
        <v>4</v>
      </c>
      <c r="B5" s="190"/>
      <c r="C5" s="201" t="s">
        <v>26</v>
      </c>
      <c r="D5" s="201"/>
      <c r="E5" s="202" t="s">
        <v>1</v>
      </c>
      <c r="F5" s="202"/>
      <c r="G5" s="209" t="str">
        <f>'LAF 1 (21147)'!E5</f>
        <v>02/01/17 - 31/12/17</v>
      </c>
      <c r="H5" s="209"/>
      <c r="I5" s="21"/>
      <c r="J5" s="9"/>
      <c r="K5" s="9"/>
    </row>
    <row r="6" spans="1:21" s="3" customFormat="1" ht="29.25" customHeight="1" x14ac:dyDescent="0.25">
      <c r="A6" s="189" t="s">
        <v>5</v>
      </c>
      <c r="B6" s="190"/>
      <c r="C6" s="201" t="s">
        <v>67</v>
      </c>
      <c r="D6" s="201"/>
      <c r="E6" s="202" t="s">
        <v>8</v>
      </c>
      <c r="F6" s="202"/>
      <c r="G6" s="206">
        <v>11053</v>
      </c>
      <c r="H6" s="206"/>
      <c r="I6" s="8"/>
      <c r="J6" s="9"/>
      <c r="K6" s="9"/>
    </row>
    <row r="7" spans="1:21" s="3" customFormat="1" ht="27" customHeight="1" x14ac:dyDescent="0.25">
      <c r="A7" s="189" t="s">
        <v>6</v>
      </c>
      <c r="B7" s="190"/>
      <c r="C7" s="201" t="s">
        <v>29</v>
      </c>
      <c r="D7" s="201"/>
      <c r="E7" s="202" t="s">
        <v>9</v>
      </c>
      <c r="F7" s="202"/>
      <c r="G7" s="206" t="s">
        <v>28</v>
      </c>
      <c r="H7" s="206"/>
      <c r="I7" s="8"/>
      <c r="J7" s="9"/>
      <c r="K7" s="9"/>
    </row>
    <row r="8" spans="1:21" s="3" customFormat="1" ht="27" customHeight="1" x14ac:dyDescent="0.25">
      <c r="A8" s="189" t="s">
        <v>7</v>
      </c>
      <c r="B8" s="190"/>
      <c r="C8" s="201" t="s">
        <v>27</v>
      </c>
      <c r="D8" s="201"/>
      <c r="E8" s="202" t="s">
        <v>10</v>
      </c>
      <c r="F8" s="202"/>
      <c r="G8" s="206">
        <v>4</v>
      </c>
      <c r="H8" s="206"/>
      <c r="I8" s="8"/>
      <c r="J8" s="9"/>
      <c r="K8" s="9"/>
    </row>
    <row r="9" spans="1:21" s="3" customFormat="1" ht="27" customHeight="1" x14ac:dyDescent="0.25">
      <c r="A9" s="189" t="s">
        <v>20</v>
      </c>
      <c r="B9" s="190"/>
      <c r="C9" s="203">
        <f>'LAF 1 (21147)'!C9</f>
        <v>20</v>
      </c>
      <c r="D9" s="203"/>
      <c r="E9" s="202" t="s">
        <v>21</v>
      </c>
      <c r="F9" s="202"/>
      <c r="G9" s="210">
        <f>'LAF 1 (21147)'!E9</f>
        <v>50</v>
      </c>
      <c r="H9" s="210"/>
      <c r="I9" s="22"/>
      <c r="J9" s="9"/>
      <c r="K9" s="9"/>
    </row>
    <row r="10" spans="1:21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21" s="9" customFormat="1" ht="19.5" customHeight="1" x14ac:dyDescent="0.25">
      <c r="A11" s="8"/>
      <c r="B11" s="2"/>
      <c r="C11" s="1" t="s">
        <v>222</v>
      </c>
      <c r="D11" s="1" t="s">
        <v>223</v>
      </c>
      <c r="E11" s="1" t="s">
        <v>224</v>
      </c>
      <c r="F11" s="1" t="s">
        <v>225</v>
      </c>
      <c r="G11" s="17" t="s">
        <v>319</v>
      </c>
      <c r="H11" s="17"/>
      <c r="I11" s="17"/>
    </row>
    <row r="12" spans="1:21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31" t="s">
        <v>17</v>
      </c>
      <c r="G12" s="18"/>
      <c r="H12" s="18"/>
      <c r="I12" s="18"/>
      <c r="J12" s="14" t="s">
        <v>22</v>
      </c>
      <c r="K12" s="14" t="s">
        <v>23</v>
      </c>
      <c r="M12" s="1" t="s">
        <v>222</v>
      </c>
      <c r="N12" s="1" t="s">
        <v>223</v>
      </c>
      <c r="O12" s="1" t="s">
        <v>224</v>
      </c>
      <c r="P12" s="1" t="s">
        <v>225</v>
      </c>
      <c r="Q12" s="42"/>
      <c r="R12" s="1" t="s">
        <v>222</v>
      </c>
      <c r="S12" s="1" t="s">
        <v>223</v>
      </c>
      <c r="T12" s="1" t="s">
        <v>224</v>
      </c>
      <c r="U12" s="1" t="s">
        <v>225</v>
      </c>
    </row>
    <row r="13" spans="1:21" ht="17.100000000000001" customHeight="1" x14ac:dyDescent="0.25">
      <c r="A13" s="142">
        <v>1</v>
      </c>
      <c r="B13" s="73" t="s">
        <v>317</v>
      </c>
      <c r="C13" s="80">
        <v>7</v>
      </c>
      <c r="D13" s="80">
        <v>8</v>
      </c>
      <c r="E13" s="80">
        <v>12</v>
      </c>
      <c r="F13" s="80">
        <v>6</v>
      </c>
      <c r="G13" s="81"/>
      <c r="H13" s="81"/>
      <c r="I13" s="78"/>
      <c r="J13" s="79">
        <v>20</v>
      </c>
      <c r="K13" s="79">
        <v>50</v>
      </c>
      <c r="M13" s="77"/>
      <c r="N13" s="77"/>
      <c r="O13" s="77"/>
      <c r="P13" s="77"/>
      <c r="R13" s="77"/>
      <c r="S13" s="77"/>
      <c r="T13" s="77"/>
      <c r="U13" s="77"/>
    </row>
    <row r="14" spans="1:21" ht="17.100000000000001" customHeight="1" x14ac:dyDescent="0.25">
      <c r="A14" s="76">
        <v>2</v>
      </c>
      <c r="B14" s="73">
        <v>42669</v>
      </c>
      <c r="C14" s="80">
        <v>3</v>
      </c>
      <c r="D14" s="80">
        <v>1</v>
      </c>
      <c r="E14" s="80">
        <v>2</v>
      </c>
      <c r="F14" s="80">
        <v>1</v>
      </c>
      <c r="G14" s="81"/>
      <c r="H14" s="81"/>
      <c r="I14" s="78"/>
      <c r="J14" s="79">
        <v>20</v>
      </c>
      <c r="K14" s="79">
        <v>50</v>
      </c>
      <c r="M14" s="77"/>
      <c r="N14" s="77"/>
      <c r="O14" s="77"/>
      <c r="P14" s="77"/>
      <c r="R14" s="77"/>
      <c r="S14" s="77"/>
      <c r="T14" s="77"/>
      <c r="U14" s="77"/>
    </row>
    <row r="15" spans="1:21" ht="17.100000000000001" customHeight="1" x14ac:dyDescent="0.25">
      <c r="A15" s="76">
        <v>3</v>
      </c>
      <c r="B15" s="73">
        <v>42699</v>
      </c>
      <c r="C15" s="80">
        <v>10</v>
      </c>
      <c r="D15" s="80">
        <v>13</v>
      </c>
      <c r="E15" s="80">
        <v>6</v>
      </c>
      <c r="F15" s="80">
        <v>9</v>
      </c>
      <c r="G15" s="81"/>
      <c r="H15" s="81"/>
      <c r="I15" s="78"/>
      <c r="J15" s="79">
        <v>20</v>
      </c>
      <c r="K15" s="79">
        <v>50</v>
      </c>
      <c r="M15" s="77"/>
      <c r="N15" s="77"/>
      <c r="O15" s="77"/>
      <c r="P15" s="77"/>
      <c r="R15" s="77"/>
      <c r="S15" s="77"/>
      <c r="T15" s="77"/>
      <c r="U15" s="77"/>
    </row>
    <row r="16" spans="1:21" ht="17.100000000000001" customHeight="1" x14ac:dyDescent="0.25">
      <c r="A16" s="76">
        <v>4</v>
      </c>
      <c r="B16" s="73">
        <v>42720</v>
      </c>
      <c r="C16" s="80">
        <v>7</v>
      </c>
      <c r="D16" s="80">
        <v>5</v>
      </c>
      <c r="E16" s="80">
        <v>4</v>
      </c>
      <c r="F16" s="80">
        <v>1</v>
      </c>
      <c r="G16" s="81"/>
      <c r="H16" s="81"/>
      <c r="I16" s="78"/>
      <c r="J16" s="79">
        <v>20</v>
      </c>
      <c r="K16" s="79">
        <v>50</v>
      </c>
      <c r="M16" s="77"/>
      <c r="N16" s="77"/>
      <c r="O16" s="77"/>
      <c r="P16" s="77"/>
      <c r="R16" s="77"/>
      <c r="S16" s="77"/>
      <c r="T16" s="77"/>
      <c r="U16" s="77"/>
    </row>
    <row r="17" spans="1:21" ht="17.100000000000001" customHeight="1" x14ac:dyDescent="0.25">
      <c r="A17" s="76">
        <v>5</v>
      </c>
      <c r="B17" s="73">
        <v>42729</v>
      </c>
      <c r="C17" s="80">
        <v>10</v>
      </c>
      <c r="D17" s="80">
        <v>12</v>
      </c>
      <c r="E17" s="80">
        <v>6</v>
      </c>
      <c r="F17" s="80">
        <v>9</v>
      </c>
      <c r="G17" s="81"/>
      <c r="H17" s="81"/>
      <c r="I17" s="78"/>
      <c r="J17" s="79">
        <v>20</v>
      </c>
      <c r="K17" s="79">
        <v>50</v>
      </c>
      <c r="M17" s="77"/>
      <c r="N17" s="77"/>
      <c r="O17" s="77"/>
      <c r="P17" s="77"/>
      <c r="R17" s="77"/>
      <c r="S17" s="77"/>
      <c r="T17" s="77"/>
      <c r="U17" s="77"/>
    </row>
    <row r="18" spans="1:21" ht="17.100000000000001" customHeight="1" x14ac:dyDescent="0.25">
      <c r="A18" s="142">
        <v>1</v>
      </c>
      <c r="B18" s="73">
        <v>42759</v>
      </c>
      <c r="C18" s="80">
        <v>7</v>
      </c>
      <c r="D18" s="80">
        <v>8</v>
      </c>
      <c r="E18" s="80">
        <v>3</v>
      </c>
      <c r="F18" s="80">
        <v>4</v>
      </c>
      <c r="G18" s="81">
        <v>120</v>
      </c>
      <c r="H18" s="81"/>
      <c r="I18" s="78"/>
      <c r="J18" s="79">
        <v>20</v>
      </c>
      <c r="K18" s="79">
        <v>50</v>
      </c>
      <c r="M18" s="77">
        <v>7</v>
      </c>
      <c r="N18" s="77">
        <v>8</v>
      </c>
      <c r="O18" s="77">
        <v>3</v>
      </c>
      <c r="P18" s="77">
        <v>4</v>
      </c>
      <c r="R18" s="77">
        <v>7</v>
      </c>
      <c r="S18" s="77">
        <v>8</v>
      </c>
      <c r="T18" s="77">
        <v>12</v>
      </c>
      <c r="U18" s="77">
        <v>6</v>
      </c>
    </row>
    <row r="19" spans="1:21" ht="17.100000000000001" customHeight="1" x14ac:dyDescent="0.25">
      <c r="A19" s="12">
        <f>'LAF 1 (21147)'!A27</f>
        <v>2</v>
      </c>
      <c r="B19" s="73">
        <f>'Buffer room 1 (11061)'!B19</f>
        <v>42789</v>
      </c>
      <c r="C19" s="32">
        <f t="shared" ref="C19:F33" si="0">IF(M19=0, "&lt; 1", M19)</f>
        <v>3</v>
      </c>
      <c r="D19" s="32">
        <f t="shared" si="0"/>
        <v>6</v>
      </c>
      <c r="E19" s="32">
        <f t="shared" si="0"/>
        <v>5</v>
      </c>
      <c r="F19" s="32">
        <f t="shared" si="0"/>
        <v>2</v>
      </c>
      <c r="G19" s="60"/>
      <c r="H19" s="60"/>
      <c r="I19" s="25"/>
      <c r="J19" s="26">
        <f>$C$9</f>
        <v>20</v>
      </c>
      <c r="K19" s="26">
        <f>$G$9</f>
        <v>50</v>
      </c>
      <c r="M19" s="19">
        <v>3</v>
      </c>
      <c r="N19" s="19">
        <v>6</v>
      </c>
      <c r="O19" s="19">
        <v>5</v>
      </c>
      <c r="P19" s="19">
        <v>2</v>
      </c>
      <c r="R19" s="19">
        <v>3</v>
      </c>
      <c r="S19" s="19">
        <v>1</v>
      </c>
      <c r="T19" s="19">
        <v>2</v>
      </c>
      <c r="U19" s="19">
        <v>1</v>
      </c>
    </row>
    <row r="20" spans="1:21" ht="17.100000000000001" customHeight="1" x14ac:dyDescent="0.25">
      <c r="A20" s="12">
        <f>'LAF 1 (21147)'!A28</f>
        <v>3</v>
      </c>
      <c r="B20" s="73">
        <f>'Buffer room 1 (11061)'!B20</f>
        <v>42812</v>
      </c>
      <c r="C20" s="32">
        <f t="shared" ref="C20" si="1">IF(M20=0, "&lt; 1", M20)</f>
        <v>8</v>
      </c>
      <c r="D20" s="32">
        <f t="shared" ref="D20" si="2">IF(N20=0, "&lt; 1", N20)</f>
        <v>9</v>
      </c>
      <c r="E20" s="32">
        <f t="shared" ref="E20" si="3">IF(O20=0, "&lt; 1", O20)</f>
        <v>5</v>
      </c>
      <c r="F20" s="32">
        <f t="shared" ref="F20" si="4">IF(P20=0, "&lt; 1", P20)</f>
        <v>15</v>
      </c>
      <c r="G20" s="60"/>
      <c r="H20" s="60"/>
      <c r="I20" s="25"/>
      <c r="J20" s="26">
        <f>$C$9</f>
        <v>20</v>
      </c>
      <c r="K20" s="26">
        <f>$G$9</f>
        <v>50</v>
      </c>
      <c r="M20" s="19">
        <v>8</v>
      </c>
      <c r="N20" s="19">
        <v>9</v>
      </c>
      <c r="O20" s="19">
        <v>5</v>
      </c>
      <c r="P20" s="19">
        <v>15</v>
      </c>
      <c r="R20" s="19">
        <v>10</v>
      </c>
      <c r="S20" s="19">
        <v>13</v>
      </c>
      <c r="T20" s="19">
        <v>6</v>
      </c>
      <c r="U20" s="19">
        <v>9</v>
      </c>
    </row>
    <row r="21" spans="1:21" ht="17.100000000000001" customHeight="1" x14ac:dyDescent="0.25">
      <c r="A21" s="12">
        <f>'LAF 1 (21147)'!A29</f>
        <v>4</v>
      </c>
      <c r="B21" s="73">
        <f>'Buffer room 1 (11061)'!B21</f>
        <v>42817</v>
      </c>
      <c r="C21" s="32">
        <f t="shared" ref="C21:C25" si="5">IF(M21=0, "&lt; 1", M21)</f>
        <v>4</v>
      </c>
      <c r="D21" s="32">
        <f t="shared" ref="D21:D25" si="6">IF(N21=0, "&lt; 1", N21)</f>
        <v>6</v>
      </c>
      <c r="E21" s="32">
        <f t="shared" ref="E21:E25" si="7">IF(O21=0, "&lt; 1", O21)</f>
        <v>3</v>
      </c>
      <c r="F21" s="32">
        <f t="shared" ref="F21:F25" si="8">IF(P21=0, "&lt; 1", P21)</f>
        <v>2</v>
      </c>
      <c r="G21" s="60"/>
      <c r="H21" s="60"/>
      <c r="I21" s="25"/>
      <c r="J21" s="26">
        <f t="shared" ref="J21:J32" si="9">$C$9</f>
        <v>20</v>
      </c>
      <c r="K21" s="26">
        <f t="shared" ref="K21:K32" si="10">$G$9</f>
        <v>50</v>
      </c>
      <c r="M21" s="19">
        <v>4</v>
      </c>
      <c r="N21" s="19">
        <v>6</v>
      </c>
      <c r="O21" s="19">
        <v>3</v>
      </c>
      <c r="P21" s="19">
        <v>2</v>
      </c>
      <c r="R21" s="19">
        <v>7</v>
      </c>
      <c r="S21" s="19">
        <v>5</v>
      </c>
      <c r="T21" s="19">
        <v>4</v>
      </c>
      <c r="U21" s="19">
        <v>1</v>
      </c>
    </row>
    <row r="22" spans="1:21" ht="17.100000000000001" customHeight="1" x14ac:dyDescent="0.25">
      <c r="A22" s="12">
        <f>'LAF 1 (21147)'!A30</f>
        <v>5</v>
      </c>
      <c r="B22" s="73">
        <f>'Buffer room 1 (11061)'!B22</f>
        <v>42846</v>
      </c>
      <c r="C22" s="32">
        <f t="shared" si="5"/>
        <v>12</v>
      </c>
      <c r="D22" s="32">
        <f t="shared" si="6"/>
        <v>7</v>
      </c>
      <c r="E22" s="32">
        <f t="shared" si="7"/>
        <v>9</v>
      </c>
      <c r="F22" s="32">
        <f t="shared" si="8"/>
        <v>5</v>
      </c>
      <c r="G22" s="60"/>
      <c r="H22" s="60"/>
      <c r="I22" s="25"/>
      <c r="J22" s="26">
        <f t="shared" si="9"/>
        <v>20</v>
      </c>
      <c r="K22" s="26">
        <f t="shared" si="10"/>
        <v>50</v>
      </c>
      <c r="M22" s="19">
        <v>12</v>
      </c>
      <c r="N22" s="19">
        <v>7</v>
      </c>
      <c r="O22" s="19">
        <v>9</v>
      </c>
      <c r="P22" s="19">
        <v>5</v>
      </c>
      <c r="R22" s="19">
        <v>10</v>
      </c>
      <c r="S22" s="19">
        <v>12</v>
      </c>
      <c r="T22" s="19">
        <v>6</v>
      </c>
      <c r="U22" s="19">
        <v>9</v>
      </c>
    </row>
    <row r="23" spans="1:21" ht="17.100000000000001" customHeight="1" x14ac:dyDescent="0.25">
      <c r="A23" s="12" t="e">
        <f>'LAF 1 (21147)'!#REF!</f>
        <v>#REF!</v>
      </c>
      <c r="B23" s="73">
        <f>'Buffer room 1 (11061)'!B23</f>
        <v>42875</v>
      </c>
      <c r="C23" s="32">
        <f t="shared" si="5"/>
        <v>1</v>
      </c>
      <c r="D23" s="32">
        <v>0</v>
      </c>
      <c r="E23" s="32">
        <f t="shared" si="7"/>
        <v>1</v>
      </c>
      <c r="F23" s="32">
        <f t="shared" si="8"/>
        <v>2</v>
      </c>
      <c r="G23" s="60"/>
      <c r="H23" s="60"/>
      <c r="I23" s="25"/>
      <c r="J23" s="26">
        <f t="shared" si="9"/>
        <v>20</v>
      </c>
      <c r="K23" s="26">
        <f t="shared" si="10"/>
        <v>50</v>
      </c>
      <c r="M23" s="19">
        <v>1</v>
      </c>
      <c r="N23" s="19">
        <v>0</v>
      </c>
      <c r="O23" s="19">
        <v>1</v>
      </c>
      <c r="P23" s="19">
        <v>2</v>
      </c>
      <c r="R23" s="19"/>
      <c r="S23" s="19"/>
      <c r="T23" s="19"/>
      <c r="U23" s="19"/>
    </row>
    <row r="24" spans="1:21" ht="17.100000000000001" customHeight="1" x14ac:dyDescent="0.25">
      <c r="A24" s="12">
        <f>'LAF 1 (21147)'!A31</f>
        <v>7</v>
      </c>
      <c r="B24" s="73">
        <f>'Buffer room 1 (11061)'!B24</f>
        <v>42905</v>
      </c>
      <c r="C24" s="32">
        <f t="shared" si="5"/>
        <v>7</v>
      </c>
      <c r="D24" s="32">
        <f t="shared" si="6"/>
        <v>3</v>
      </c>
      <c r="E24" s="32">
        <f t="shared" si="7"/>
        <v>11</v>
      </c>
      <c r="F24" s="32">
        <f t="shared" si="8"/>
        <v>8</v>
      </c>
      <c r="G24" s="60"/>
      <c r="H24" s="60"/>
      <c r="I24" s="25"/>
      <c r="J24" s="26">
        <f t="shared" si="9"/>
        <v>20</v>
      </c>
      <c r="K24" s="26">
        <f t="shared" si="10"/>
        <v>50</v>
      </c>
      <c r="M24" s="19">
        <v>7</v>
      </c>
      <c r="N24" s="19">
        <v>3</v>
      </c>
      <c r="O24" s="19">
        <v>11</v>
      </c>
      <c r="P24" s="19">
        <v>8</v>
      </c>
      <c r="R24" s="19"/>
      <c r="S24" s="19"/>
      <c r="T24" s="19"/>
      <c r="U24" s="19"/>
    </row>
    <row r="25" spans="1:21" ht="17.100000000000001" customHeight="1" x14ac:dyDescent="0.25">
      <c r="A25" s="12">
        <f>'LAF 1 (21147)'!A32</f>
        <v>8</v>
      </c>
      <c r="B25" s="73">
        <f>'Buffer room 1 (11061)'!B25</f>
        <v>42937</v>
      </c>
      <c r="C25" s="32">
        <f t="shared" si="5"/>
        <v>5</v>
      </c>
      <c r="D25" s="32">
        <f t="shared" si="6"/>
        <v>1</v>
      </c>
      <c r="E25" s="32">
        <f t="shared" si="7"/>
        <v>6</v>
      </c>
      <c r="F25" s="32">
        <f t="shared" si="8"/>
        <v>3</v>
      </c>
      <c r="G25" s="60"/>
      <c r="H25" s="60"/>
      <c r="I25" s="25"/>
      <c r="J25" s="26">
        <f t="shared" si="9"/>
        <v>20</v>
      </c>
      <c r="K25" s="26">
        <f t="shared" si="10"/>
        <v>50</v>
      </c>
      <c r="M25" s="19">
        <v>5</v>
      </c>
      <c r="N25" s="19">
        <v>1</v>
      </c>
      <c r="O25" s="19">
        <v>6</v>
      </c>
      <c r="P25" s="19">
        <v>3</v>
      </c>
      <c r="R25" s="19"/>
      <c r="S25" s="19"/>
      <c r="T25" s="19"/>
      <c r="U25" s="19"/>
    </row>
    <row r="26" spans="1:21" ht="17.100000000000001" customHeight="1" x14ac:dyDescent="0.25">
      <c r="A26" s="76">
        <f>'LAF 1 (21147)'!A33</f>
        <v>9</v>
      </c>
      <c r="B26" s="73">
        <v>42966</v>
      </c>
      <c r="C26" s="32">
        <v>0</v>
      </c>
      <c r="D26" s="32">
        <v>2</v>
      </c>
      <c r="E26" s="32">
        <v>1</v>
      </c>
      <c r="F26" s="32">
        <v>2</v>
      </c>
      <c r="G26" s="60"/>
      <c r="H26" s="60"/>
      <c r="I26" s="25"/>
      <c r="J26" s="26">
        <f t="shared" si="9"/>
        <v>20</v>
      </c>
      <c r="K26" s="26">
        <f t="shared" si="10"/>
        <v>50</v>
      </c>
      <c r="M26" s="19"/>
      <c r="N26" s="19"/>
      <c r="O26" s="19"/>
      <c r="P26" s="19"/>
      <c r="R26" s="19"/>
      <c r="S26" s="19"/>
      <c r="T26" s="19"/>
      <c r="U26" s="19"/>
    </row>
    <row r="27" spans="1:21" ht="17.100000000000001" customHeight="1" x14ac:dyDescent="0.25">
      <c r="A27" s="76" t="e">
        <f>'LAF 1 (21147)'!#REF!</f>
        <v>#REF!</v>
      </c>
      <c r="B27" s="73">
        <v>42988</v>
      </c>
      <c r="C27" s="32">
        <v>7</v>
      </c>
      <c r="D27" s="32">
        <v>5</v>
      </c>
      <c r="E27" s="32">
        <v>10</v>
      </c>
      <c r="F27" s="32">
        <v>3</v>
      </c>
      <c r="G27" s="60"/>
      <c r="H27" s="60"/>
      <c r="I27" s="25"/>
      <c r="J27" s="26">
        <f t="shared" si="9"/>
        <v>20</v>
      </c>
      <c r="K27" s="26">
        <f t="shared" si="10"/>
        <v>50</v>
      </c>
      <c r="M27" s="19"/>
      <c r="N27" s="19"/>
      <c r="O27" s="19"/>
      <c r="P27" s="19"/>
      <c r="R27" s="19"/>
      <c r="S27" s="19"/>
      <c r="T27" s="19"/>
      <c r="U27" s="19"/>
    </row>
    <row r="28" spans="1:21" ht="17.100000000000001" customHeight="1" x14ac:dyDescent="0.25">
      <c r="A28" s="76" t="e">
        <f>'LAF 1 (21147)'!#REF!</f>
        <v>#REF!</v>
      </c>
      <c r="B28" s="73">
        <v>43002</v>
      </c>
      <c r="C28" s="32">
        <v>4</v>
      </c>
      <c r="D28" s="32">
        <v>5</v>
      </c>
      <c r="E28" s="32">
        <v>1</v>
      </c>
      <c r="F28" s="32">
        <v>6</v>
      </c>
      <c r="G28" s="60"/>
      <c r="H28" s="60"/>
      <c r="I28" s="25"/>
      <c r="J28" s="26">
        <f t="shared" si="9"/>
        <v>20</v>
      </c>
      <c r="K28" s="26">
        <f t="shared" si="10"/>
        <v>50</v>
      </c>
      <c r="M28" s="19"/>
      <c r="N28" s="19"/>
      <c r="O28" s="19"/>
      <c r="P28" s="19"/>
      <c r="R28" s="19"/>
      <c r="S28" s="19"/>
      <c r="T28" s="19"/>
      <c r="U28" s="19"/>
    </row>
    <row r="29" spans="1:21" ht="17.100000000000001" customHeight="1" x14ac:dyDescent="0.25">
      <c r="A29" s="76" t="e">
        <f>'LAF 1 (21147)'!#REF!</f>
        <v>#REF!</v>
      </c>
      <c r="B29" s="73">
        <v>43031</v>
      </c>
      <c r="C29" s="32">
        <v>7</v>
      </c>
      <c r="D29" s="32">
        <v>9</v>
      </c>
      <c r="E29" s="32">
        <v>14</v>
      </c>
      <c r="F29" s="32">
        <v>11</v>
      </c>
      <c r="G29" s="60"/>
      <c r="H29" s="60"/>
      <c r="I29" s="25"/>
      <c r="J29" s="26">
        <f t="shared" si="9"/>
        <v>20</v>
      </c>
      <c r="K29" s="26">
        <f t="shared" si="10"/>
        <v>50</v>
      </c>
      <c r="M29" s="19"/>
      <c r="N29" s="19"/>
      <c r="O29" s="19"/>
      <c r="P29" s="19"/>
      <c r="R29" s="19"/>
      <c r="S29" s="19"/>
      <c r="T29" s="19"/>
      <c r="U29" s="19"/>
    </row>
    <row r="30" spans="1:21" ht="17.100000000000001" customHeight="1" x14ac:dyDescent="0.25">
      <c r="A30" s="76">
        <v>13</v>
      </c>
      <c r="B30" s="153">
        <v>43059</v>
      </c>
      <c r="C30" s="107">
        <v>7</v>
      </c>
      <c r="D30" s="107">
        <v>2</v>
      </c>
      <c r="E30" s="107">
        <v>3</v>
      </c>
      <c r="F30" s="107">
        <v>6</v>
      </c>
      <c r="G30" s="60"/>
      <c r="H30" s="60"/>
      <c r="I30" s="25"/>
      <c r="J30" s="79">
        <f t="shared" si="9"/>
        <v>20</v>
      </c>
      <c r="K30" s="79">
        <f t="shared" si="10"/>
        <v>50</v>
      </c>
      <c r="M30" s="19"/>
      <c r="N30" s="19"/>
      <c r="O30" s="19"/>
      <c r="P30" s="19"/>
      <c r="R30" s="19"/>
      <c r="S30" s="19"/>
      <c r="T30" s="19"/>
      <c r="U30" s="19"/>
    </row>
    <row r="31" spans="1:21" ht="17.100000000000001" customHeight="1" x14ac:dyDescent="0.25">
      <c r="A31" s="76"/>
      <c r="B31" s="73">
        <v>43080</v>
      </c>
      <c r="C31" s="80">
        <v>6</v>
      </c>
      <c r="D31" s="80">
        <v>9</v>
      </c>
      <c r="E31" s="80">
        <v>10</v>
      </c>
      <c r="F31" s="80">
        <v>9</v>
      </c>
      <c r="G31" s="81"/>
      <c r="H31" s="81"/>
      <c r="I31" s="78"/>
      <c r="J31" s="79">
        <f t="shared" si="9"/>
        <v>20</v>
      </c>
      <c r="K31" s="79">
        <f t="shared" si="10"/>
        <v>50</v>
      </c>
      <c r="M31" s="77"/>
      <c r="N31" s="77"/>
      <c r="O31" s="77"/>
      <c r="P31" s="77"/>
      <c r="R31" s="77"/>
      <c r="S31" s="77"/>
      <c r="T31" s="77"/>
      <c r="U31" s="77"/>
    </row>
    <row r="32" spans="1:21" ht="17.100000000000001" customHeight="1" x14ac:dyDescent="0.25">
      <c r="A32" s="12"/>
      <c r="B32" s="73">
        <v>43087</v>
      </c>
      <c r="C32" s="80">
        <v>6</v>
      </c>
      <c r="D32" s="80">
        <v>8</v>
      </c>
      <c r="E32" s="80">
        <v>12</v>
      </c>
      <c r="F32" s="80">
        <v>5</v>
      </c>
      <c r="G32" s="60"/>
      <c r="H32" s="60"/>
      <c r="I32" s="25"/>
      <c r="J32" s="79">
        <f t="shared" si="9"/>
        <v>20</v>
      </c>
      <c r="K32" s="79">
        <f t="shared" si="10"/>
        <v>50</v>
      </c>
      <c r="M32" s="19"/>
      <c r="N32" s="19"/>
      <c r="O32" s="19"/>
      <c r="P32" s="19"/>
      <c r="R32" s="19"/>
      <c r="S32" s="19"/>
      <c r="T32" s="19"/>
      <c r="U32" s="19"/>
    </row>
    <row r="33" spans="1:21" ht="17.100000000000001" customHeight="1" x14ac:dyDescent="0.25">
      <c r="A33" s="12" t="s">
        <v>11</v>
      </c>
      <c r="B33" s="33"/>
      <c r="C33" s="32">
        <f t="shared" si="0"/>
        <v>6</v>
      </c>
      <c r="D33" s="32">
        <f t="shared" si="0"/>
        <v>5</v>
      </c>
      <c r="E33" s="32">
        <f t="shared" si="0"/>
        <v>6</v>
      </c>
      <c r="F33" s="32">
        <f t="shared" si="0"/>
        <v>6</v>
      </c>
      <c r="G33" s="60"/>
      <c r="H33" s="60"/>
      <c r="I33" s="27"/>
      <c r="J33" s="26"/>
      <c r="K33" s="26"/>
      <c r="M33" s="12">
        <f>ROUNDUP(AVERAGE(M13:M32), 0)</f>
        <v>6</v>
      </c>
      <c r="N33" s="12">
        <f>ROUNDUP(AVERAGE(N13:N32), 0)</f>
        <v>5</v>
      </c>
      <c r="O33" s="12">
        <f>ROUNDUP(AVERAGE(O13:O32), 0)</f>
        <v>6</v>
      </c>
      <c r="P33" s="12">
        <f>ROUNDUP(AVERAGE(P13:P32), 0)</f>
        <v>6</v>
      </c>
      <c r="Q33" s="19"/>
      <c r="R33" s="12">
        <f>ROUNDUP(AVERAGE(R13:R32), 0)</f>
        <v>8</v>
      </c>
      <c r="S33" s="12">
        <f>ROUNDUP(AVERAGE(S13:S32), 0)</f>
        <v>8</v>
      </c>
      <c r="T33" s="12">
        <f>ROUNDUP(AVERAGE(T13:T32), 0)</f>
        <v>6</v>
      </c>
      <c r="U33" s="12">
        <f>ROUNDUP(AVERAGE(U13:U32), 0)</f>
        <v>6</v>
      </c>
    </row>
    <row r="34" spans="1:21" ht="17.100000000000001" customHeight="1" x14ac:dyDescent="0.25">
      <c r="A34" s="12" t="s">
        <v>12</v>
      </c>
      <c r="B34" s="34"/>
      <c r="C34" s="32">
        <f>MIN(C13:C32)</f>
        <v>0</v>
      </c>
      <c r="D34" s="80">
        <f>MIN(D13:D32)</f>
        <v>0</v>
      </c>
      <c r="E34" s="80">
        <f>MIN(E13:E32)</f>
        <v>1</v>
      </c>
      <c r="F34" s="80">
        <f>MIN(F13:F32)</f>
        <v>1</v>
      </c>
      <c r="G34" s="60"/>
      <c r="H34" s="60"/>
      <c r="I34" s="25"/>
      <c r="J34" s="26"/>
      <c r="K34" s="26"/>
      <c r="M34" s="12">
        <f>MIN(M13:M32)</f>
        <v>1</v>
      </c>
      <c r="N34" s="12">
        <f>MIN(N13:N32)</f>
        <v>0</v>
      </c>
      <c r="O34" s="12">
        <f>MIN(O13:O32)</f>
        <v>1</v>
      </c>
      <c r="P34" s="12">
        <f>MIN(P13:P32)</f>
        <v>2</v>
      </c>
      <c r="Q34" s="19"/>
      <c r="R34" s="12">
        <f>MIN(R13:R32)</f>
        <v>3</v>
      </c>
      <c r="S34" s="12">
        <f>MIN(S13:S32)</f>
        <v>1</v>
      </c>
      <c r="T34" s="12">
        <f>MIN(T13:T32)</f>
        <v>2</v>
      </c>
      <c r="U34" s="12">
        <f>MIN(U13:U32)</f>
        <v>1</v>
      </c>
    </row>
    <row r="35" spans="1:21" ht="17.100000000000001" customHeight="1" x14ac:dyDescent="0.25">
      <c r="A35" s="12" t="s">
        <v>13</v>
      </c>
      <c r="B35" s="34"/>
      <c r="C35" s="32">
        <f>MAX(C13:C32)</f>
        <v>12</v>
      </c>
      <c r="D35" s="80">
        <f>MAX(D13:D32)</f>
        <v>13</v>
      </c>
      <c r="E35" s="80">
        <f>MAX(E13:E32)</f>
        <v>14</v>
      </c>
      <c r="F35" s="80">
        <f>MAX(F13:F32)</f>
        <v>15</v>
      </c>
      <c r="G35" s="60"/>
      <c r="H35" s="60"/>
      <c r="I35" s="25"/>
      <c r="J35" s="26"/>
      <c r="K35" s="26"/>
      <c r="M35" s="12">
        <f>MAX(M13:M32)</f>
        <v>12</v>
      </c>
      <c r="N35" s="12">
        <f>MAX(N13:N32)</f>
        <v>9</v>
      </c>
      <c r="O35" s="12">
        <f>MAX(O13:O32)</f>
        <v>11</v>
      </c>
      <c r="P35" s="12">
        <f>MAX(P13:P32)</f>
        <v>15</v>
      </c>
      <c r="Q35" s="19"/>
      <c r="R35" s="12">
        <f>MAX(R13:R32)</f>
        <v>10</v>
      </c>
      <c r="S35" s="12">
        <f>MAX(S13:S32)</f>
        <v>13</v>
      </c>
      <c r="T35" s="12">
        <f>MAX(T13:T32)</f>
        <v>12</v>
      </c>
      <c r="U35" s="12">
        <f>MAX(U13:U32)</f>
        <v>9</v>
      </c>
    </row>
    <row r="36" spans="1:21" ht="17.100000000000001" customHeight="1" x14ac:dyDescent="0.25">
      <c r="A36" s="12" t="s">
        <v>14</v>
      </c>
      <c r="B36" s="34"/>
      <c r="C36" s="35">
        <f t="shared" ref="C36:F37" si="11">M36</f>
        <v>3.399054490379851</v>
      </c>
      <c r="D36" s="35">
        <f t="shared" si="11"/>
        <v>3.295017884191656</v>
      </c>
      <c r="E36" s="35">
        <f t="shared" si="11"/>
        <v>3.2923070504261465</v>
      </c>
      <c r="F36" s="35">
        <f t="shared" si="11"/>
        <v>4.4860896112315904</v>
      </c>
      <c r="G36" s="61"/>
      <c r="H36" s="61"/>
      <c r="I36" s="25"/>
      <c r="J36" s="26"/>
      <c r="K36" s="26"/>
      <c r="M36" s="13">
        <f>STDEV(M13:M32)</f>
        <v>3.399054490379851</v>
      </c>
      <c r="N36" s="13">
        <f>STDEV(N13:N32)</f>
        <v>3.295017884191656</v>
      </c>
      <c r="O36" s="13">
        <f>STDEV(O13:O32)</f>
        <v>3.2923070504261465</v>
      </c>
      <c r="P36" s="13">
        <f>STDEV(P13:P32)</f>
        <v>4.4860896112315904</v>
      </c>
      <c r="Q36" s="19"/>
      <c r="R36" s="13">
        <f>STDEV(R13:R32)</f>
        <v>2.8809720581775862</v>
      </c>
      <c r="S36" s="13">
        <f>STDEV(S13:S32)</f>
        <v>4.9699094559156709</v>
      </c>
      <c r="T36" s="13">
        <f>STDEV(T13:T32)</f>
        <v>3.7416573867739413</v>
      </c>
      <c r="U36" s="13">
        <f>STDEV(U13:U32)</f>
        <v>4.0249223594996222</v>
      </c>
    </row>
    <row r="37" spans="1:21" ht="17.100000000000001" customHeight="1" x14ac:dyDescent="0.25">
      <c r="A37" s="12" t="s">
        <v>15</v>
      </c>
      <c r="B37" s="34"/>
      <c r="C37" s="35">
        <f t="shared" si="11"/>
        <v>56.650908172997511</v>
      </c>
      <c r="D37" s="35">
        <f t="shared" si="11"/>
        <v>65.900357683833121</v>
      </c>
      <c r="E37" s="35">
        <f t="shared" si="11"/>
        <v>54.871784173769107</v>
      </c>
      <c r="F37" s="35">
        <f t="shared" si="11"/>
        <v>74.768160187193175</v>
      </c>
      <c r="G37" s="61"/>
      <c r="H37" s="61"/>
      <c r="I37" s="25"/>
      <c r="J37" s="26"/>
      <c r="K37" s="26"/>
      <c r="M37" s="13">
        <f t="shared" ref="M37:P37" si="12">IF(M33=0, "NA", M36*100/M33)</f>
        <v>56.650908172997511</v>
      </c>
      <c r="N37" s="13">
        <f t="shared" si="12"/>
        <v>65.900357683833121</v>
      </c>
      <c r="O37" s="13">
        <f t="shared" si="12"/>
        <v>54.871784173769107</v>
      </c>
      <c r="P37" s="13">
        <f t="shared" si="12"/>
        <v>74.768160187193175</v>
      </c>
      <c r="Q37" s="19"/>
      <c r="R37" s="13">
        <f t="shared" ref="R37:U37" si="13">IF(R33=0, "NA", R36*100/R33)</f>
        <v>36.012150727219826</v>
      </c>
      <c r="S37" s="13">
        <f t="shared" si="13"/>
        <v>62.123868198945885</v>
      </c>
      <c r="T37" s="13">
        <f t="shared" si="13"/>
        <v>62.360956446232358</v>
      </c>
      <c r="U37" s="13">
        <f t="shared" si="13"/>
        <v>67.082039324993701</v>
      </c>
    </row>
    <row r="38" spans="1:21" ht="17.100000000000001" customHeight="1" x14ac:dyDescent="0.25">
      <c r="A38" s="204" t="s">
        <v>229</v>
      </c>
      <c r="B38" s="204"/>
      <c r="C38" s="204"/>
      <c r="D38" s="204"/>
      <c r="E38" s="37"/>
      <c r="F38" s="37"/>
      <c r="G38" s="9"/>
      <c r="H38" s="3"/>
      <c r="I38" s="25"/>
      <c r="J38" s="26"/>
      <c r="K38" s="26"/>
      <c r="M38" s="19"/>
      <c r="N38" s="19"/>
      <c r="O38" s="19"/>
      <c r="P38" s="19"/>
      <c r="Q38" s="19"/>
    </row>
    <row r="39" spans="1:21" ht="17.100000000000001" customHeight="1" x14ac:dyDescent="0.25">
      <c r="A39" s="205" t="s">
        <v>230</v>
      </c>
      <c r="B39" s="205"/>
      <c r="C39" s="205"/>
      <c r="D39" s="205"/>
      <c r="E39" s="38"/>
      <c r="F39" s="38"/>
      <c r="G39" s="9"/>
      <c r="H39" s="3"/>
      <c r="I39" s="25"/>
      <c r="J39" s="26"/>
      <c r="K39" s="26"/>
      <c r="M39" s="19"/>
      <c r="N39" s="19"/>
      <c r="O39" s="19"/>
      <c r="P39" s="19"/>
      <c r="Q39" s="19"/>
    </row>
    <row r="40" spans="1:21" ht="17.100000000000001" customHeight="1" x14ac:dyDescent="0.25">
      <c r="A40" s="12" t="s">
        <v>11</v>
      </c>
      <c r="B40" s="34"/>
      <c r="C40" s="32">
        <f>IF(R33=0, "&lt; 1", R33)</f>
        <v>8</v>
      </c>
      <c r="D40" s="32">
        <f>IF(S33=0, "&lt; 1", S33)</f>
        <v>8</v>
      </c>
      <c r="E40" s="32">
        <f>IF(T33=0, "&lt; 1", T33)</f>
        <v>6</v>
      </c>
      <c r="F40" s="32">
        <f>IF(U33=0, "&lt; 1", U33)</f>
        <v>6</v>
      </c>
      <c r="G40" s="65"/>
      <c r="H40" s="65"/>
      <c r="I40" s="25"/>
      <c r="J40" s="26"/>
      <c r="K40" s="26"/>
      <c r="M40" s="19"/>
      <c r="N40" s="19"/>
      <c r="O40" s="19"/>
      <c r="P40" s="19"/>
      <c r="Q40" s="19"/>
    </row>
    <row r="41" spans="1:21" ht="17.100000000000001" customHeight="1" x14ac:dyDescent="0.25">
      <c r="A41" s="12" t="s">
        <v>12</v>
      </c>
      <c r="B41" s="34"/>
      <c r="C41" s="32">
        <f t="shared" ref="C41:F41" si="14">IF(R34=0, "&lt; 1", R34)</f>
        <v>3</v>
      </c>
      <c r="D41" s="32">
        <f t="shared" si="14"/>
        <v>1</v>
      </c>
      <c r="E41" s="32">
        <f t="shared" si="14"/>
        <v>2</v>
      </c>
      <c r="F41" s="32">
        <f t="shared" si="14"/>
        <v>1</v>
      </c>
      <c r="G41" s="65"/>
      <c r="H41" s="65"/>
      <c r="I41" s="25"/>
      <c r="J41" s="26"/>
      <c r="K41" s="26"/>
      <c r="M41" s="19"/>
      <c r="N41" s="19"/>
      <c r="O41" s="19"/>
      <c r="P41" s="19"/>
    </row>
    <row r="42" spans="1:21" ht="17.100000000000001" customHeight="1" x14ac:dyDescent="0.25">
      <c r="A42" s="12" t="s">
        <v>13</v>
      </c>
      <c r="B42" s="34"/>
      <c r="C42" s="32">
        <f t="shared" ref="C42:F42" si="15">IF(R35=0, "&lt; 1", R35)</f>
        <v>10</v>
      </c>
      <c r="D42" s="32">
        <f t="shared" si="15"/>
        <v>13</v>
      </c>
      <c r="E42" s="32">
        <f t="shared" si="15"/>
        <v>12</v>
      </c>
      <c r="F42" s="32">
        <f t="shared" si="15"/>
        <v>9</v>
      </c>
      <c r="G42" s="65"/>
      <c r="H42" s="65"/>
      <c r="I42" s="25"/>
      <c r="J42" s="26"/>
      <c r="K42" s="26"/>
      <c r="M42" s="19"/>
      <c r="N42" s="19"/>
      <c r="O42" s="19"/>
      <c r="P42" s="19"/>
    </row>
    <row r="43" spans="1:21" ht="17.100000000000001" customHeight="1" x14ac:dyDescent="0.25">
      <c r="A43" s="12" t="s">
        <v>14</v>
      </c>
      <c r="B43" s="34"/>
      <c r="C43" s="13">
        <f t="shared" ref="C43:F44" si="16">R36</f>
        <v>2.8809720581775862</v>
      </c>
      <c r="D43" s="13">
        <f t="shared" si="16"/>
        <v>4.9699094559156709</v>
      </c>
      <c r="E43" s="13">
        <f t="shared" si="16"/>
        <v>3.7416573867739413</v>
      </c>
      <c r="F43" s="13">
        <f t="shared" si="16"/>
        <v>4.0249223594996222</v>
      </c>
      <c r="G43" s="65"/>
      <c r="H43" s="65"/>
      <c r="I43" s="25"/>
      <c r="J43" s="26"/>
      <c r="K43" s="26"/>
      <c r="M43" s="19"/>
      <c r="N43" s="19"/>
      <c r="O43" s="19"/>
      <c r="P43" s="19"/>
    </row>
    <row r="44" spans="1:21" ht="17.100000000000001" customHeight="1" x14ac:dyDescent="0.25">
      <c r="A44" s="12" t="s">
        <v>15</v>
      </c>
      <c r="B44" s="34"/>
      <c r="C44" s="13">
        <f t="shared" si="16"/>
        <v>36.012150727219826</v>
      </c>
      <c r="D44" s="13">
        <f t="shared" si="16"/>
        <v>62.123868198945885</v>
      </c>
      <c r="E44" s="13">
        <f t="shared" si="16"/>
        <v>62.360956446232358</v>
      </c>
      <c r="F44" s="13">
        <f t="shared" si="16"/>
        <v>67.082039324993701</v>
      </c>
      <c r="G44" s="65"/>
      <c r="H44" s="65"/>
      <c r="I44" s="27"/>
      <c r="J44" s="26"/>
      <c r="K44" s="26"/>
      <c r="M44" s="19"/>
      <c r="N44" s="19"/>
      <c r="O44" s="19"/>
      <c r="P44" s="19"/>
    </row>
    <row r="45" spans="1:21" ht="15.9" customHeight="1" x14ac:dyDescent="0.25"/>
    <row r="46" spans="1:21" s="14" customFormat="1" ht="15.9" customHeight="1" x14ac:dyDescent="0.25">
      <c r="A46" s="15"/>
      <c r="B46" s="11"/>
      <c r="C46" s="11"/>
      <c r="D46" s="11"/>
      <c r="E46" s="11"/>
      <c r="F46" s="11"/>
      <c r="G46" s="11"/>
      <c r="H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s="14" customFormat="1" ht="15.9" customHeight="1" x14ac:dyDescent="0.25">
      <c r="A47" s="16"/>
      <c r="B47" s="11"/>
      <c r="C47" s="11"/>
      <c r="D47" s="11"/>
      <c r="E47" s="11"/>
      <c r="F47" s="11"/>
      <c r="G47" s="11"/>
      <c r="H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s="14" customFormat="1" ht="15.9" customHeight="1" x14ac:dyDescent="0.25">
      <c r="A48" s="16"/>
      <c r="B48" s="11"/>
      <c r="C48" s="11"/>
      <c r="D48" s="11"/>
      <c r="E48" s="11"/>
      <c r="F48" s="11"/>
      <c r="G48" s="11"/>
      <c r="H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s="14" customFormat="1" ht="15.9" customHeight="1" x14ac:dyDescent="0.25">
      <c r="A49" s="16"/>
      <c r="B49" s="11"/>
      <c r="C49" s="11"/>
      <c r="D49" s="11"/>
      <c r="E49" s="11"/>
      <c r="F49" s="11"/>
      <c r="G49" s="11"/>
      <c r="H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s="14" customFormat="1" ht="15.9" customHeight="1" x14ac:dyDescent="0.25">
      <c r="A50" s="16"/>
      <c r="B50" s="11"/>
      <c r="C50" s="11"/>
      <c r="D50" s="11"/>
      <c r="E50" s="11"/>
      <c r="F50" s="11"/>
      <c r="G50" s="11"/>
      <c r="H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s="14" customFormat="1" ht="15.9" customHeight="1" x14ac:dyDescent="0.25">
      <c r="A51" s="16"/>
      <c r="B51" s="11"/>
      <c r="C51" s="11"/>
      <c r="D51" s="11"/>
      <c r="E51" s="11"/>
      <c r="F51" s="11"/>
      <c r="G51" s="11"/>
      <c r="H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s="14" customFormat="1" ht="15.9" customHeight="1" x14ac:dyDescent="0.25"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s="14" customFormat="1" ht="15.9" customHeight="1" x14ac:dyDescent="0.25"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s="14" customFormat="1" ht="15.9" customHeight="1" x14ac:dyDescent="0.25">
      <c r="A59" s="16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s="14" customFormat="1" ht="14.25" customHeight="1" x14ac:dyDescent="0.25">
      <c r="A60" s="198" t="s">
        <v>312</v>
      </c>
      <c r="B60" s="198"/>
      <c r="C60" s="198"/>
      <c r="D60" s="198"/>
      <c r="E60" s="198"/>
      <c r="F60" s="198"/>
      <c r="G60" s="198"/>
      <c r="H60" s="198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s="14" customFormat="1" ht="21.75" customHeight="1" x14ac:dyDescent="0.25">
      <c r="A61" s="199" t="s">
        <v>313</v>
      </c>
      <c r="B61" s="198"/>
      <c r="C61" s="198"/>
      <c r="D61" s="198"/>
      <c r="E61" s="198"/>
      <c r="F61" s="198"/>
      <c r="G61" s="198"/>
      <c r="H61" s="198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.9" customHeight="1" x14ac:dyDescent="0.25">
      <c r="A62" s="14"/>
      <c r="B62" s="14"/>
      <c r="C62" s="14"/>
      <c r="D62" s="14"/>
      <c r="E62" s="14"/>
      <c r="F62" s="14"/>
      <c r="G62" s="14"/>
      <c r="H62" s="14"/>
    </row>
    <row r="63" spans="1:21" s="28" customFormat="1" ht="15.9" customHeight="1" x14ac:dyDescent="0.25">
      <c r="A63" s="200" t="s">
        <v>18</v>
      </c>
      <c r="B63" s="200"/>
      <c r="C63" s="200"/>
      <c r="D63" s="39"/>
      <c r="E63" s="39"/>
      <c r="H63" s="20"/>
      <c r="I63" s="20"/>
      <c r="J63" s="20"/>
      <c r="K63" s="20"/>
    </row>
    <row r="64" spans="1:21" s="28" customFormat="1" ht="27.75" customHeight="1" x14ac:dyDescent="0.25">
      <c r="A64" s="200" t="s">
        <v>121</v>
      </c>
      <c r="B64" s="200"/>
      <c r="C64" s="200"/>
      <c r="D64" s="200"/>
      <c r="E64" s="200"/>
      <c r="F64" s="200"/>
      <c r="G64" s="200"/>
      <c r="H64" s="200"/>
      <c r="I64" s="20"/>
      <c r="J64" s="20"/>
      <c r="K64" s="20"/>
    </row>
    <row r="65" spans="1:11" s="28" customFormat="1" ht="32.25" customHeight="1" x14ac:dyDescent="0.25">
      <c r="A65" s="194" t="s">
        <v>152</v>
      </c>
      <c r="B65" s="194"/>
      <c r="C65" s="194"/>
      <c r="D65" s="194"/>
      <c r="E65" s="194"/>
      <c r="F65" s="194"/>
      <c r="G65" s="194"/>
      <c r="H65" s="194"/>
      <c r="I65" s="20"/>
      <c r="J65" s="20"/>
      <c r="K65" s="20"/>
    </row>
    <row r="66" spans="1:11" s="28" customFormat="1" ht="15.9" customHeight="1" x14ac:dyDescent="0.25">
      <c r="H66" s="20"/>
      <c r="I66" s="20"/>
      <c r="J66" s="20"/>
      <c r="K66" s="20"/>
    </row>
    <row r="67" spans="1:11" s="28" customFormat="1" ht="25.5" customHeight="1" x14ac:dyDescent="0.25">
      <c r="B67" s="195" t="s">
        <v>2</v>
      </c>
      <c r="C67" s="195"/>
      <c r="D67" s="20"/>
      <c r="E67" s="20"/>
      <c r="F67" s="195" t="s">
        <v>3</v>
      </c>
      <c r="G67" s="195"/>
      <c r="H67" s="195"/>
      <c r="I67" s="20"/>
      <c r="J67" s="20"/>
      <c r="K67" s="20"/>
    </row>
    <row r="68" spans="1:11" s="28" customFormat="1" ht="38.1" customHeight="1" x14ac:dyDescent="0.25">
      <c r="B68" s="195"/>
      <c r="C68" s="195"/>
      <c r="D68" s="20"/>
      <c r="E68" s="20"/>
      <c r="F68" s="195"/>
      <c r="G68" s="195"/>
      <c r="H68" s="195"/>
      <c r="I68" s="20"/>
      <c r="J68" s="20"/>
      <c r="K68" s="20"/>
    </row>
    <row r="69" spans="1:11" x14ac:dyDescent="0.25">
      <c r="B69" s="30"/>
      <c r="C69" s="30"/>
      <c r="D69" s="30"/>
      <c r="E69" s="30"/>
      <c r="F69" s="30"/>
      <c r="G69" s="30"/>
      <c r="H69" s="30"/>
    </row>
    <row r="70" spans="1:11" x14ac:dyDescent="0.25">
      <c r="B70" s="30"/>
      <c r="C70" s="30"/>
      <c r="D70" s="30"/>
      <c r="E70" s="30"/>
      <c r="F70" s="30"/>
      <c r="G70" s="30"/>
      <c r="H70" s="30"/>
    </row>
  </sheetData>
  <sheetProtection formatCells="0" formatRows="0" insertRows="0" insertHyperlinks="0" deleteRows="0" sort="0" autoFilter="0" pivotTables="0"/>
  <mergeCells count="35">
    <mergeCell ref="A65:H65"/>
    <mergeCell ref="B67:C67"/>
    <mergeCell ref="F67:H67"/>
    <mergeCell ref="B68:C68"/>
    <mergeCell ref="F68:H68"/>
    <mergeCell ref="A64:H64"/>
    <mergeCell ref="A8:B8"/>
    <mergeCell ref="C8:D8"/>
    <mergeCell ref="E8:F8"/>
    <mergeCell ref="G8:H8"/>
    <mergeCell ref="A9:B9"/>
    <mergeCell ref="C9:D9"/>
    <mergeCell ref="E9:F9"/>
    <mergeCell ref="G9:H9"/>
    <mergeCell ref="A38:D38"/>
    <mergeCell ref="A39:D39"/>
    <mergeCell ref="A60:H60"/>
    <mergeCell ref="A61:H61"/>
    <mergeCell ref="A63:C63"/>
    <mergeCell ref="A6:B6"/>
    <mergeCell ref="C6:D6"/>
    <mergeCell ref="E6:F6"/>
    <mergeCell ref="G6:H6"/>
    <mergeCell ref="A7:B7"/>
    <mergeCell ref="C7:D7"/>
    <mergeCell ref="E7:F7"/>
    <mergeCell ref="G7:H7"/>
    <mergeCell ref="A1:H1"/>
    <mergeCell ref="A2:H2"/>
    <mergeCell ref="A4:B4"/>
    <mergeCell ref="C4:H4"/>
    <mergeCell ref="A5:B5"/>
    <mergeCell ref="C5:D5"/>
    <mergeCell ref="E5:F5"/>
    <mergeCell ref="G5:H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0"/>
  <sheetViews>
    <sheetView view="pageBreakPreview" topLeftCell="A40" zoomScaleNormal="100" zoomScaleSheetLayoutView="100" workbookViewId="0">
      <selection activeCell="C62" sqref="C62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6.88671875" style="11" customWidth="1"/>
    <col min="11" max="11" width="5.44140625" style="11" customWidth="1"/>
    <col min="12" max="12" width="4.44140625" style="11" customWidth="1"/>
    <col min="13" max="13" width="7" style="11" customWidth="1"/>
    <col min="14" max="16384" width="9.109375" style="11"/>
  </cols>
  <sheetData>
    <row r="1" spans="1:13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3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3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3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3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3" s="3" customFormat="1" ht="38.25" customHeight="1" x14ac:dyDescent="0.25">
      <c r="A6" s="189" t="s">
        <v>5</v>
      </c>
      <c r="B6" s="190"/>
      <c r="C6" s="43" t="s">
        <v>68</v>
      </c>
      <c r="D6" s="40" t="s">
        <v>8</v>
      </c>
      <c r="E6" s="6">
        <v>11052</v>
      </c>
      <c r="F6" s="8"/>
      <c r="G6" s="9"/>
      <c r="H6" s="9"/>
    </row>
    <row r="7" spans="1:13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3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3" s="3" customFormat="1" ht="27" customHeight="1" x14ac:dyDescent="0.25">
      <c r="A9" s="189" t="s">
        <v>20</v>
      </c>
      <c r="B9" s="190"/>
      <c r="C9" s="44">
        <f>'LAF 1 (21147)'!C9</f>
        <v>20</v>
      </c>
      <c r="D9" s="40" t="s">
        <v>21</v>
      </c>
      <c r="E9" s="7">
        <f>'LAF 1 (21147)'!E9</f>
        <v>50</v>
      </c>
      <c r="F9" s="22"/>
      <c r="G9" s="9"/>
      <c r="H9" s="9"/>
    </row>
    <row r="10" spans="1:13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3" s="9" customFormat="1" ht="19.5" customHeight="1" x14ac:dyDescent="0.25">
      <c r="A11" s="8"/>
      <c r="B11" s="2"/>
      <c r="C11" s="1" t="s">
        <v>226</v>
      </c>
      <c r="D11" s="17" t="s">
        <v>319</v>
      </c>
      <c r="E11" s="11"/>
      <c r="F11" s="17"/>
    </row>
    <row r="12" spans="1:13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22</v>
      </c>
      <c r="H12" s="14" t="s">
        <v>23</v>
      </c>
      <c r="J12" s="1" t="s">
        <v>226</v>
      </c>
      <c r="K12" s="1"/>
      <c r="L12" s="42"/>
      <c r="M12" s="1" t="s">
        <v>226</v>
      </c>
    </row>
    <row r="13" spans="1:13" ht="17.100000000000001" customHeight="1" x14ac:dyDescent="0.25">
      <c r="A13" s="142">
        <v>1</v>
      </c>
      <c r="B13" s="73" t="s">
        <v>317</v>
      </c>
      <c r="C13" s="80">
        <v>9</v>
      </c>
      <c r="D13" s="81"/>
      <c r="F13" s="78"/>
      <c r="G13" s="79">
        <v>20</v>
      </c>
      <c r="H13" s="79">
        <v>50</v>
      </c>
      <c r="J13" s="77"/>
      <c r="K13" s="77"/>
      <c r="M13" s="77"/>
    </row>
    <row r="14" spans="1:13" ht="17.100000000000001" customHeight="1" x14ac:dyDescent="0.25">
      <c r="A14" s="76">
        <v>2</v>
      </c>
      <c r="B14" s="73">
        <v>42669</v>
      </c>
      <c r="C14" s="80">
        <v>8</v>
      </c>
      <c r="D14" s="81"/>
      <c r="F14" s="78"/>
      <c r="G14" s="79">
        <v>20</v>
      </c>
      <c r="H14" s="79">
        <v>50</v>
      </c>
      <c r="J14" s="77"/>
      <c r="K14" s="77"/>
      <c r="M14" s="77"/>
    </row>
    <row r="15" spans="1:13" ht="17.100000000000001" customHeight="1" x14ac:dyDescent="0.25">
      <c r="A15" s="76">
        <v>3</v>
      </c>
      <c r="B15" s="73">
        <v>42699</v>
      </c>
      <c r="C15" s="80">
        <v>13</v>
      </c>
      <c r="D15" s="81"/>
      <c r="F15" s="78"/>
      <c r="G15" s="79">
        <v>20</v>
      </c>
      <c r="H15" s="79">
        <v>50</v>
      </c>
      <c r="J15" s="77"/>
      <c r="K15" s="77"/>
      <c r="M15" s="77"/>
    </row>
    <row r="16" spans="1:13" ht="17.100000000000001" customHeight="1" x14ac:dyDescent="0.25">
      <c r="A16" s="76">
        <v>4</v>
      </c>
      <c r="B16" s="73">
        <v>42720</v>
      </c>
      <c r="C16" s="80">
        <v>6</v>
      </c>
      <c r="D16" s="81"/>
      <c r="F16" s="78"/>
      <c r="G16" s="79">
        <v>20</v>
      </c>
      <c r="H16" s="79">
        <v>50</v>
      </c>
      <c r="J16" s="77"/>
      <c r="K16" s="77"/>
      <c r="M16" s="77"/>
    </row>
    <row r="17" spans="1:13" ht="17.100000000000001" customHeight="1" x14ac:dyDescent="0.25">
      <c r="A17" s="76">
        <v>5</v>
      </c>
      <c r="B17" s="73">
        <v>42729</v>
      </c>
      <c r="C17" s="80">
        <v>10</v>
      </c>
      <c r="D17" s="81"/>
      <c r="F17" s="78"/>
      <c r="G17" s="79">
        <v>20</v>
      </c>
      <c r="H17" s="79">
        <v>50</v>
      </c>
      <c r="J17" s="77"/>
      <c r="K17" s="77"/>
      <c r="M17" s="77"/>
    </row>
    <row r="18" spans="1:13" ht="17.100000000000001" customHeight="1" x14ac:dyDescent="0.25">
      <c r="A18" s="142">
        <v>1</v>
      </c>
      <c r="B18" s="73">
        <v>42759</v>
      </c>
      <c r="C18" s="80">
        <v>5</v>
      </c>
      <c r="D18" s="81">
        <v>120</v>
      </c>
      <c r="F18" s="78"/>
      <c r="G18" s="79">
        <v>20</v>
      </c>
      <c r="H18" s="79">
        <v>50</v>
      </c>
      <c r="J18" s="77">
        <v>5</v>
      </c>
      <c r="K18" s="77"/>
      <c r="M18" s="77">
        <v>9</v>
      </c>
    </row>
    <row r="19" spans="1:13" ht="17.100000000000001" customHeight="1" x14ac:dyDescent="0.25">
      <c r="A19" s="12">
        <f>'LAF 1 (21147)'!A27</f>
        <v>2</v>
      </c>
      <c r="B19" s="73">
        <f>'Buffer room 1 (11061)'!B19</f>
        <v>42789</v>
      </c>
      <c r="C19" s="32">
        <f t="shared" ref="C19:C35" si="0">IF(J19=0, "&lt; 1", J19)</f>
        <v>7</v>
      </c>
      <c r="D19" s="60"/>
      <c r="F19" s="25"/>
      <c r="G19" s="26">
        <f>$C$9</f>
        <v>20</v>
      </c>
      <c r="H19" s="26">
        <f>$E$9</f>
        <v>50</v>
      </c>
      <c r="J19" s="19">
        <v>7</v>
      </c>
      <c r="K19" s="19"/>
      <c r="M19" s="19">
        <v>8</v>
      </c>
    </row>
    <row r="20" spans="1:13" ht="17.100000000000001" customHeight="1" x14ac:dyDescent="0.25">
      <c r="A20" s="12">
        <f>'LAF 1 (21147)'!A28</f>
        <v>3</v>
      </c>
      <c r="B20" s="73">
        <f>'Buffer room 1 (11061)'!B20</f>
        <v>42812</v>
      </c>
      <c r="C20" s="32">
        <f t="shared" ref="C20" si="1">IF(J20=0, "&lt; 1", J20)</f>
        <v>14</v>
      </c>
      <c r="D20" s="60"/>
      <c r="F20" s="25"/>
      <c r="G20" s="26">
        <f>$C$9</f>
        <v>20</v>
      </c>
      <c r="H20" s="26">
        <f>$E$9</f>
        <v>50</v>
      </c>
      <c r="J20" s="19">
        <v>14</v>
      </c>
      <c r="K20" s="19"/>
      <c r="M20" s="19">
        <v>13</v>
      </c>
    </row>
    <row r="21" spans="1:13" ht="17.100000000000001" customHeight="1" x14ac:dyDescent="0.25">
      <c r="A21" s="12">
        <v>4</v>
      </c>
      <c r="B21" s="73">
        <f>'Buffer room 1 (11061)'!B21</f>
        <v>42817</v>
      </c>
      <c r="C21" s="32">
        <f t="shared" ref="C21:C25" si="2">IF(J21=0, "&lt; 1", J21)</f>
        <v>8</v>
      </c>
      <c r="D21" s="60"/>
      <c r="F21" s="25"/>
      <c r="G21" s="26">
        <f t="shared" ref="G21:G32" si="3">$C$9</f>
        <v>20</v>
      </c>
      <c r="H21" s="26">
        <f t="shared" ref="H21:H32" si="4">$E$9</f>
        <v>50</v>
      </c>
      <c r="J21" s="19">
        <v>8</v>
      </c>
      <c r="K21" s="19"/>
      <c r="M21" s="19">
        <v>6</v>
      </c>
    </row>
    <row r="22" spans="1:13" ht="17.100000000000001" customHeight="1" x14ac:dyDescent="0.25">
      <c r="A22" s="12">
        <v>5</v>
      </c>
      <c r="B22" s="73">
        <f>'Buffer room 1 (11061)'!B22</f>
        <v>42846</v>
      </c>
      <c r="C22" s="32">
        <f t="shared" si="2"/>
        <v>15</v>
      </c>
      <c r="D22" s="60"/>
      <c r="F22" s="25"/>
      <c r="G22" s="26">
        <f t="shared" si="3"/>
        <v>20</v>
      </c>
      <c r="H22" s="26">
        <f t="shared" si="4"/>
        <v>50</v>
      </c>
      <c r="J22" s="19">
        <v>15</v>
      </c>
      <c r="K22" s="19"/>
      <c r="M22" s="19">
        <v>10</v>
      </c>
    </row>
    <row r="23" spans="1:13" ht="17.100000000000001" customHeight="1" x14ac:dyDescent="0.25">
      <c r="A23" s="12" t="e">
        <f>'LAF 1 (21147)'!#REF!</f>
        <v>#REF!</v>
      </c>
      <c r="B23" s="73">
        <f>'Buffer room 1 (11061)'!B23</f>
        <v>42875</v>
      </c>
      <c r="C23" s="32">
        <f t="shared" si="2"/>
        <v>3</v>
      </c>
      <c r="D23" s="60"/>
      <c r="F23" s="25"/>
      <c r="G23" s="26">
        <f t="shared" si="3"/>
        <v>20</v>
      </c>
      <c r="H23" s="26">
        <f t="shared" si="4"/>
        <v>50</v>
      </c>
      <c r="J23" s="19">
        <v>3</v>
      </c>
      <c r="K23" s="19"/>
      <c r="M23" s="19"/>
    </row>
    <row r="24" spans="1:13" ht="17.100000000000001" customHeight="1" x14ac:dyDescent="0.25">
      <c r="A24" s="12">
        <f>'LAF 1 (21147)'!A31</f>
        <v>7</v>
      </c>
      <c r="B24" s="73">
        <f>'Buffer room 1 (11061)'!B24</f>
        <v>42905</v>
      </c>
      <c r="C24" s="32">
        <f t="shared" si="2"/>
        <v>5</v>
      </c>
      <c r="D24" s="60"/>
      <c r="F24" s="25"/>
      <c r="G24" s="26">
        <f t="shared" si="3"/>
        <v>20</v>
      </c>
      <c r="H24" s="26">
        <f t="shared" si="4"/>
        <v>50</v>
      </c>
      <c r="J24" s="19">
        <v>5</v>
      </c>
      <c r="K24" s="19"/>
      <c r="M24" s="19"/>
    </row>
    <row r="25" spans="1:13" ht="17.100000000000001" customHeight="1" x14ac:dyDescent="0.25">
      <c r="A25" s="12">
        <f>'LAF 1 (21147)'!A32</f>
        <v>8</v>
      </c>
      <c r="B25" s="73">
        <f>'Buffer room 1 (11061)'!B25</f>
        <v>42937</v>
      </c>
      <c r="C25" s="32">
        <f t="shared" si="2"/>
        <v>8</v>
      </c>
      <c r="D25" s="60"/>
      <c r="F25" s="25"/>
      <c r="G25" s="26">
        <f t="shared" si="3"/>
        <v>20</v>
      </c>
      <c r="H25" s="26">
        <f t="shared" si="4"/>
        <v>50</v>
      </c>
      <c r="J25" s="19">
        <v>8</v>
      </c>
      <c r="K25" s="19"/>
      <c r="M25" s="19"/>
    </row>
    <row r="26" spans="1:13" ht="17.100000000000001" customHeight="1" x14ac:dyDescent="0.25">
      <c r="A26" s="12">
        <f>'LAF 1 (21147)'!A33</f>
        <v>9</v>
      </c>
      <c r="B26" s="73">
        <v>42966</v>
      </c>
      <c r="C26" s="32">
        <v>10</v>
      </c>
      <c r="D26" s="60"/>
      <c r="F26" s="25"/>
      <c r="G26" s="26">
        <f t="shared" si="3"/>
        <v>20</v>
      </c>
      <c r="H26" s="26">
        <f t="shared" si="4"/>
        <v>50</v>
      </c>
      <c r="J26" s="19"/>
      <c r="K26" s="19"/>
      <c r="M26" s="19"/>
    </row>
    <row r="27" spans="1:13" ht="17.100000000000001" customHeight="1" x14ac:dyDescent="0.25">
      <c r="A27" s="12" t="e">
        <f>'LAF 1 (21147)'!#REF!</f>
        <v>#REF!</v>
      </c>
      <c r="B27" s="73">
        <v>42988</v>
      </c>
      <c r="C27" s="32">
        <v>15</v>
      </c>
      <c r="D27" s="60"/>
      <c r="F27" s="25"/>
      <c r="G27" s="26">
        <f t="shared" si="3"/>
        <v>20</v>
      </c>
      <c r="H27" s="26">
        <f t="shared" si="4"/>
        <v>50</v>
      </c>
      <c r="J27" s="19"/>
      <c r="K27" s="19"/>
      <c r="M27" s="19"/>
    </row>
    <row r="28" spans="1:13" ht="17.100000000000001" customHeight="1" x14ac:dyDescent="0.25">
      <c r="A28" s="12" t="e">
        <f>'LAF 1 (21147)'!#REF!</f>
        <v>#REF!</v>
      </c>
      <c r="B28" s="73">
        <v>43002</v>
      </c>
      <c r="C28" s="32">
        <v>2</v>
      </c>
      <c r="D28" s="60"/>
      <c r="F28" s="25"/>
      <c r="G28" s="26">
        <f t="shared" si="3"/>
        <v>20</v>
      </c>
      <c r="H28" s="26">
        <f t="shared" si="4"/>
        <v>50</v>
      </c>
      <c r="J28" s="19"/>
      <c r="K28" s="19"/>
      <c r="M28" s="19"/>
    </row>
    <row r="29" spans="1:13" ht="17.100000000000001" customHeight="1" x14ac:dyDescent="0.25">
      <c r="A29" s="12" t="e">
        <f>'LAF 1 (21147)'!#REF!</f>
        <v>#REF!</v>
      </c>
      <c r="B29" s="73">
        <v>43031</v>
      </c>
      <c r="C29" s="32">
        <v>15</v>
      </c>
      <c r="D29" s="60"/>
      <c r="F29" s="25"/>
      <c r="G29" s="26">
        <f t="shared" si="3"/>
        <v>20</v>
      </c>
      <c r="H29" s="26">
        <f t="shared" si="4"/>
        <v>50</v>
      </c>
      <c r="J29" s="19"/>
      <c r="K29" s="19"/>
      <c r="M29" s="19"/>
    </row>
    <row r="30" spans="1:13" ht="17.100000000000001" customHeight="1" x14ac:dyDescent="0.25">
      <c r="A30" s="12">
        <v>13</v>
      </c>
      <c r="B30" s="153">
        <v>43059</v>
      </c>
      <c r="C30" s="108">
        <v>6</v>
      </c>
      <c r="D30" s="60"/>
      <c r="F30" s="25"/>
      <c r="G30" s="79">
        <f t="shared" si="3"/>
        <v>20</v>
      </c>
      <c r="H30" s="79">
        <f t="shared" si="4"/>
        <v>50</v>
      </c>
      <c r="J30" s="19"/>
      <c r="K30" s="19"/>
      <c r="M30" s="19"/>
    </row>
    <row r="31" spans="1:13" ht="17.100000000000001" customHeight="1" x14ac:dyDescent="0.25">
      <c r="A31" s="76"/>
      <c r="B31" s="73">
        <v>43080</v>
      </c>
      <c r="C31" s="80">
        <v>12</v>
      </c>
      <c r="D31" s="81"/>
      <c r="F31" s="78"/>
      <c r="G31" s="79">
        <f t="shared" si="3"/>
        <v>20</v>
      </c>
      <c r="H31" s="79">
        <f t="shared" si="4"/>
        <v>50</v>
      </c>
      <c r="J31" s="77"/>
      <c r="K31" s="77"/>
      <c r="M31" s="77"/>
    </row>
    <row r="32" spans="1:13" ht="17.100000000000001" customHeight="1" x14ac:dyDescent="0.25">
      <c r="A32" s="12"/>
      <c r="B32" s="73">
        <v>43087</v>
      </c>
      <c r="C32" s="80">
        <v>9</v>
      </c>
      <c r="D32" s="60"/>
      <c r="F32" s="25"/>
      <c r="G32" s="79">
        <f t="shared" si="3"/>
        <v>20</v>
      </c>
      <c r="H32" s="79">
        <f t="shared" si="4"/>
        <v>50</v>
      </c>
      <c r="J32" s="19"/>
      <c r="K32" s="19"/>
      <c r="M32" s="19"/>
    </row>
    <row r="33" spans="1:34" ht="17.100000000000001" customHeight="1" x14ac:dyDescent="0.25">
      <c r="A33" s="12" t="s">
        <v>11</v>
      </c>
      <c r="B33" s="33"/>
      <c r="C33" s="32">
        <f t="shared" si="0"/>
        <v>9</v>
      </c>
      <c r="D33" s="60"/>
      <c r="F33" s="27"/>
      <c r="G33" s="26"/>
      <c r="H33" s="26"/>
      <c r="J33" s="12">
        <f>ROUNDUP(AVERAGE(J13:J32), 0)</f>
        <v>9</v>
      </c>
      <c r="K33" s="12"/>
      <c r="L33" s="19"/>
      <c r="M33" s="12">
        <f>ROUNDUP(AVERAGE(M13:M32), 0)</f>
        <v>10</v>
      </c>
    </row>
    <row r="34" spans="1:34" ht="17.100000000000001" customHeight="1" x14ac:dyDescent="0.25">
      <c r="A34" s="12" t="s">
        <v>12</v>
      </c>
      <c r="B34" s="34"/>
      <c r="C34" s="32">
        <f t="shared" si="0"/>
        <v>3</v>
      </c>
      <c r="D34" s="60"/>
      <c r="F34" s="25"/>
      <c r="G34" s="26"/>
      <c r="H34" s="26"/>
      <c r="J34" s="12">
        <f>MIN(J13:J32)</f>
        <v>3</v>
      </c>
      <c r="K34" s="12"/>
      <c r="L34" s="19"/>
      <c r="M34" s="12">
        <f>MIN(M13:M32)</f>
        <v>6</v>
      </c>
    </row>
    <row r="35" spans="1:34" ht="17.100000000000001" customHeight="1" x14ac:dyDescent="0.25">
      <c r="A35" s="12" t="s">
        <v>13</v>
      </c>
      <c r="B35" s="34"/>
      <c r="C35" s="32">
        <f t="shared" si="0"/>
        <v>15</v>
      </c>
      <c r="D35" s="60"/>
      <c r="F35" s="25"/>
      <c r="G35" s="26"/>
      <c r="H35" s="26"/>
      <c r="J35" s="12">
        <f>MAX(J13:J32)</f>
        <v>15</v>
      </c>
      <c r="K35" s="12"/>
      <c r="L35" s="19"/>
      <c r="M35" s="12">
        <f>MAX(M13:M32)</f>
        <v>13</v>
      </c>
    </row>
    <row r="36" spans="1:34" ht="17.100000000000001" customHeight="1" x14ac:dyDescent="0.25">
      <c r="A36" s="12" t="s">
        <v>14</v>
      </c>
      <c r="B36" s="34"/>
      <c r="C36" s="35">
        <f>J36</f>
        <v>4.2907708265199025</v>
      </c>
      <c r="D36" s="61"/>
      <c r="F36" s="25"/>
      <c r="G36" s="26"/>
      <c r="H36" s="26"/>
      <c r="J36" s="13">
        <f>STDEV(J13:J32)</f>
        <v>4.2907708265199025</v>
      </c>
      <c r="K36" s="13"/>
      <c r="L36" s="19"/>
      <c r="M36" s="13">
        <f>STDEV(M13:M32)</f>
        <v>2.5884358211089573</v>
      </c>
    </row>
    <row r="37" spans="1:34" ht="17.100000000000001" customHeight="1" x14ac:dyDescent="0.25">
      <c r="A37" s="12" t="s">
        <v>15</v>
      </c>
      <c r="B37" s="34"/>
      <c r="C37" s="35">
        <f>J37</f>
        <v>47.675231405776692</v>
      </c>
      <c r="D37" s="61"/>
      <c r="F37" s="25"/>
      <c r="G37" s="26"/>
      <c r="H37" s="26"/>
      <c r="J37" s="13">
        <f>IF(J33=0, "NA", J36*100/J33)</f>
        <v>47.675231405776692</v>
      </c>
      <c r="K37" s="13"/>
      <c r="L37" s="19"/>
      <c r="M37" s="13">
        <f>IF(M33=0, "NA", M36*100/M33)</f>
        <v>25.884358211089573</v>
      </c>
    </row>
    <row r="38" spans="1:34" ht="17.100000000000001" customHeight="1" x14ac:dyDescent="0.25">
      <c r="A38" s="196" t="s">
        <v>229</v>
      </c>
      <c r="B38" s="196"/>
      <c r="C38" s="196"/>
      <c r="F38" s="25"/>
      <c r="G38" s="26"/>
      <c r="H38" s="26"/>
      <c r="J38" s="19"/>
      <c r="K38" s="19"/>
      <c r="L38" s="19"/>
    </row>
    <row r="39" spans="1:34" ht="17.100000000000001" customHeight="1" x14ac:dyDescent="0.25">
      <c r="A39" s="197" t="s">
        <v>230</v>
      </c>
      <c r="B39" s="197"/>
      <c r="C39" s="197"/>
      <c r="F39" s="25"/>
      <c r="G39" s="26"/>
      <c r="H39" s="26"/>
      <c r="J39" s="19"/>
      <c r="K39" s="19"/>
      <c r="L39" s="19"/>
    </row>
    <row r="40" spans="1:34" ht="17.100000000000001" customHeight="1" x14ac:dyDescent="0.25">
      <c r="A40" s="12" t="s">
        <v>11</v>
      </c>
      <c r="B40" s="34"/>
      <c r="C40" s="32">
        <f>IF(M33=0, "&lt; 1", M33)</f>
        <v>10</v>
      </c>
      <c r="D40" s="60"/>
      <c r="F40" s="25"/>
      <c r="G40" s="26"/>
      <c r="H40" s="26"/>
      <c r="J40" s="19"/>
      <c r="K40" s="19"/>
      <c r="L40" s="19"/>
    </row>
    <row r="41" spans="1:34" ht="17.100000000000001" customHeight="1" x14ac:dyDescent="0.25">
      <c r="A41" s="12" t="s">
        <v>12</v>
      </c>
      <c r="B41" s="34"/>
      <c r="C41" s="32">
        <f t="shared" ref="C41:C42" si="5">IF(M34=0, "&lt; 1", M34)</f>
        <v>6</v>
      </c>
      <c r="D41" s="60"/>
      <c r="F41" s="25"/>
      <c r="G41" s="26"/>
      <c r="H41" s="26"/>
      <c r="J41" s="19"/>
      <c r="K41" s="19"/>
    </row>
    <row r="42" spans="1:34" ht="17.100000000000001" customHeight="1" x14ac:dyDescent="0.25">
      <c r="A42" s="12" t="s">
        <v>13</v>
      </c>
      <c r="B42" s="34"/>
      <c r="C42" s="32">
        <f t="shared" si="5"/>
        <v>13</v>
      </c>
      <c r="D42" s="60"/>
      <c r="F42" s="25"/>
      <c r="G42" s="26"/>
      <c r="H42" s="26"/>
      <c r="J42" s="19"/>
      <c r="K42" s="19"/>
    </row>
    <row r="43" spans="1:34" ht="17.100000000000001" customHeight="1" x14ac:dyDescent="0.25">
      <c r="A43" s="12" t="s">
        <v>14</v>
      </c>
      <c r="B43" s="34"/>
      <c r="C43" s="35">
        <f>M36</f>
        <v>2.5884358211089573</v>
      </c>
      <c r="D43" s="61"/>
      <c r="F43" s="25"/>
      <c r="G43" s="26"/>
      <c r="H43" s="26"/>
      <c r="J43" s="19"/>
      <c r="K43" s="19"/>
    </row>
    <row r="44" spans="1:34" ht="17.100000000000001" customHeight="1" x14ac:dyDescent="0.25">
      <c r="A44" s="12" t="s">
        <v>15</v>
      </c>
      <c r="B44" s="34"/>
      <c r="C44" s="35">
        <f>M37</f>
        <v>25.884358211089573</v>
      </c>
      <c r="D44" s="61"/>
      <c r="F44" s="27"/>
      <c r="G44" s="26"/>
      <c r="H44" s="26"/>
      <c r="J44" s="19"/>
      <c r="K44" s="19"/>
    </row>
    <row r="45" spans="1:34" ht="15.9" customHeight="1" x14ac:dyDescent="0.25"/>
    <row r="46" spans="1:34" s="14" customFormat="1" ht="15.9" customHeight="1" x14ac:dyDescent="0.25">
      <c r="A46" s="15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4.25" customHeight="1" x14ac:dyDescent="0.25">
      <c r="A60" s="198" t="s">
        <v>314</v>
      </c>
      <c r="B60" s="198"/>
      <c r="C60" s="198"/>
      <c r="D60" s="198"/>
      <c r="E60" s="19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7.25" customHeight="1" x14ac:dyDescent="0.25">
      <c r="A61" s="199" t="s">
        <v>315</v>
      </c>
      <c r="B61" s="198"/>
      <c r="C61" s="198"/>
      <c r="D61" s="198"/>
      <c r="E61" s="19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5.9" customHeight="1" x14ac:dyDescent="0.25">
      <c r="A62" s="14"/>
      <c r="B62" s="14"/>
      <c r="C62" s="14"/>
      <c r="D62" s="14"/>
      <c r="E62" s="14"/>
    </row>
    <row r="63" spans="1:34" s="28" customFormat="1" ht="15.9" customHeight="1" x14ac:dyDescent="0.25">
      <c r="A63" s="200" t="s">
        <v>18</v>
      </c>
      <c r="B63" s="200"/>
      <c r="C63" s="200"/>
      <c r="D63" s="39"/>
      <c r="F63" s="20"/>
      <c r="G63" s="20"/>
      <c r="H63" s="20"/>
    </row>
    <row r="64" spans="1:34" s="28" customFormat="1" ht="27.75" customHeight="1" x14ac:dyDescent="0.25">
      <c r="A64" s="200" t="s">
        <v>122</v>
      </c>
      <c r="B64" s="200"/>
      <c r="C64" s="200"/>
      <c r="D64" s="200"/>
      <c r="E64" s="200"/>
      <c r="F64" s="20"/>
      <c r="G64" s="20"/>
      <c r="H64" s="20"/>
    </row>
    <row r="65" spans="1:8" s="28" customFormat="1" ht="32.25" customHeight="1" x14ac:dyDescent="0.25">
      <c r="A65" s="194" t="s">
        <v>153</v>
      </c>
      <c r="B65" s="194"/>
      <c r="C65" s="194"/>
      <c r="D65" s="194"/>
      <c r="E65" s="194"/>
      <c r="F65" s="20"/>
      <c r="G65" s="20"/>
      <c r="H65" s="20"/>
    </row>
    <row r="66" spans="1:8" s="28" customFormat="1" ht="15.9" customHeight="1" x14ac:dyDescent="0.25">
      <c r="F66" s="20"/>
      <c r="G66" s="20"/>
      <c r="H66" s="20"/>
    </row>
    <row r="67" spans="1:8" s="28" customFormat="1" ht="25.5" customHeight="1" x14ac:dyDescent="0.25">
      <c r="B67" s="195" t="s">
        <v>2</v>
      </c>
      <c r="C67" s="195"/>
      <c r="D67" s="195" t="s">
        <v>32</v>
      </c>
      <c r="E67" s="195"/>
      <c r="F67" s="20"/>
      <c r="G67" s="20"/>
      <c r="H67" s="20"/>
    </row>
    <row r="68" spans="1:8" s="28" customFormat="1" ht="38.1" customHeight="1" x14ac:dyDescent="0.25">
      <c r="B68" s="195"/>
      <c r="C68" s="195"/>
      <c r="D68" s="20"/>
      <c r="E68" s="20"/>
      <c r="F68" s="20"/>
      <c r="G68" s="20"/>
      <c r="H68" s="20"/>
    </row>
    <row r="69" spans="1:8" x14ac:dyDescent="0.25">
      <c r="B69" s="30"/>
      <c r="C69" s="30"/>
      <c r="D69" s="30"/>
      <c r="E69" s="30"/>
    </row>
    <row r="70" spans="1:8" x14ac:dyDescent="0.25">
      <c r="B70" s="30"/>
      <c r="C70" s="30"/>
      <c r="D70" s="30"/>
      <c r="E70" s="30"/>
    </row>
  </sheetData>
  <sheetProtection formatCells="0" formatRows="0" insertRows="0" insertHyperlinks="0" deleteRows="0" sort="0" autoFilter="0" pivotTables="0"/>
  <mergeCells count="19">
    <mergeCell ref="B68:C68"/>
    <mergeCell ref="A61:E61"/>
    <mergeCell ref="A63:C63"/>
    <mergeCell ref="A64:E64"/>
    <mergeCell ref="A65:E65"/>
    <mergeCell ref="B67:C67"/>
    <mergeCell ref="D67:E67"/>
    <mergeCell ref="A60:E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8:C38"/>
    <mergeCell ref="A39:C3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39" zoomScaleNormal="100" zoomScaleSheetLayoutView="100" workbookViewId="0">
      <selection activeCell="D39" sqref="D3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66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68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58</v>
      </c>
      <c r="D6" s="40" t="s">
        <v>8</v>
      </c>
      <c r="E6" s="6">
        <v>21140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188</v>
      </c>
      <c r="D11" s="11" t="s">
        <v>318</v>
      </c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188</v>
      </c>
      <c r="K12" s="42"/>
      <c r="L12" s="1" t="s">
        <v>188</v>
      </c>
    </row>
    <row r="13" spans="1:12" ht="17.100000000000001" customHeight="1" thickBot="1" x14ac:dyDescent="0.3">
      <c r="A13" s="76">
        <v>1</v>
      </c>
      <c r="B13" s="73">
        <v>43104</v>
      </c>
      <c r="C13" s="161">
        <v>2</v>
      </c>
      <c r="D13" s="11">
        <v>100</v>
      </c>
      <c r="F13" s="25"/>
      <c r="G13" s="79">
        <f t="shared" ref="G13:G20" si="0">$C$9</f>
        <v>20</v>
      </c>
      <c r="H13" s="79">
        <f t="shared" ref="H13:H20" si="1">$E$9</f>
        <v>50</v>
      </c>
      <c r="J13" s="19"/>
      <c r="L13" s="19"/>
    </row>
    <row r="14" spans="1:12" ht="17.100000000000001" customHeight="1" thickBot="1" x14ac:dyDescent="0.3">
      <c r="A14" s="76">
        <v>2</v>
      </c>
      <c r="B14" s="73">
        <v>43133</v>
      </c>
      <c r="C14" s="161">
        <v>0</v>
      </c>
      <c r="D14" s="11">
        <v>100</v>
      </c>
      <c r="F14" s="78"/>
      <c r="G14" s="79">
        <f t="shared" si="0"/>
        <v>20</v>
      </c>
      <c r="H14" s="79">
        <f t="shared" si="1"/>
        <v>50</v>
      </c>
      <c r="J14" s="77"/>
      <c r="L14" s="77"/>
    </row>
    <row r="15" spans="1:12" ht="17.100000000000001" customHeight="1" thickBot="1" x14ac:dyDescent="0.3">
      <c r="A15" s="76">
        <v>3</v>
      </c>
      <c r="B15" s="73">
        <v>43174</v>
      </c>
      <c r="C15" s="161">
        <v>0</v>
      </c>
      <c r="D15" s="11">
        <v>100</v>
      </c>
      <c r="F15" s="78"/>
      <c r="G15" s="79">
        <f t="shared" si="0"/>
        <v>20</v>
      </c>
      <c r="H15" s="79">
        <f t="shared" si="1"/>
        <v>50</v>
      </c>
      <c r="J15" s="77"/>
      <c r="L15" s="77"/>
    </row>
    <row r="16" spans="1:12" ht="17.100000000000001" customHeight="1" thickBot="1" x14ac:dyDescent="0.3">
      <c r="A16" s="76">
        <v>4</v>
      </c>
      <c r="B16" s="73">
        <v>43201</v>
      </c>
      <c r="C16" s="161">
        <v>2</v>
      </c>
      <c r="D16" s="11">
        <v>100</v>
      </c>
      <c r="F16" s="78"/>
      <c r="G16" s="79">
        <f t="shared" si="0"/>
        <v>20</v>
      </c>
      <c r="H16" s="79">
        <f t="shared" si="1"/>
        <v>50</v>
      </c>
      <c r="J16" s="77"/>
      <c r="L16" s="77"/>
    </row>
    <row r="17" spans="1:12" ht="17.100000000000001" customHeight="1" thickBot="1" x14ac:dyDescent="0.3">
      <c r="A17" s="76">
        <v>5</v>
      </c>
      <c r="B17" s="73">
        <v>43231</v>
      </c>
      <c r="C17" s="161">
        <v>0</v>
      </c>
      <c r="D17" s="11">
        <v>100</v>
      </c>
      <c r="F17" s="78"/>
      <c r="G17" s="79">
        <f t="shared" si="0"/>
        <v>20</v>
      </c>
      <c r="H17" s="79">
        <f t="shared" si="1"/>
        <v>50</v>
      </c>
      <c r="J17" s="77"/>
      <c r="L17" s="77"/>
    </row>
    <row r="18" spans="1:12" ht="17.100000000000001" customHeight="1" thickBot="1" x14ac:dyDescent="0.3">
      <c r="A18" s="76">
        <v>6</v>
      </c>
      <c r="B18" s="73">
        <v>43259</v>
      </c>
      <c r="C18" s="161">
        <v>7</v>
      </c>
      <c r="D18" s="11">
        <v>100</v>
      </c>
      <c r="F18" s="78"/>
      <c r="G18" s="79">
        <f t="shared" si="0"/>
        <v>20</v>
      </c>
      <c r="H18" s="79">
        <f t="shared" si="1"/>
        <v>50</v>
      </c>
      <c r="J18" s="77"/>
      <c r="L18" s="77"/>
    </row>
    <row r="19" spans="1:12" ht="17.100000000000001" customHeight="1" thickBot="1" x14ac:dyDescent="0.3">
      <c r="A19" s="76">
        <v>7</v>
      </c>
      <c r="B19" s="73">
        <v>43288</v>
      </c>
      <c r="C19" s="161">
        <v>3</v>
      </c>
      <c r="D19" s="11">
        <v>100</v>
      </c>
      <c r="F19" s="78"/>
      <c r="G19" s="79">
        <f t="shared" si="0"/>
        <v>20</v>
      </c>
      <c r="H19" s="79">
        <f t="shared" si="1"/>
        <v>50</v>
      </c>
      <c r="J19" s="77"/>
      <c r="L19" s="77"/>
    </row>
    <row r="20" spans="1:12" ht="17.100000000000001" customHeight="1" thickBot="1" x14ac:dyDescent="0.3">
      <c r="A20" s="76">
        <v>8</v>
      </c>
      <c r="B20" s="73">
        <v>43315</v>
      </c>
      <c r="C20" s="161">
        <v>4</v>
      </c>
      <c r="D20" s="11">
        <v>100</v>
      </c>
      <c r="F20" s="78"/>
      <c r="G20" s="79">
        <f t="shared" si="0"/>
        <v>20</v>
      </c>
      <c r="H20" s="79">
        <f t="shared" si="1"/>
        <v>50</v>
      </c>
      <c r="J20" s="77"/>
      <c r="L20" s="77"/>
    </row>
    <row r="21" spans="1:12" ht="17.100000000000001" customHeight="1" thickBot="1" x14ac:dyDescent="0.3">
      <c r="A21" s="142">
        <v>1</v>
      </c>
      <c r="B21" s="73">
        <v>43355</v>
      </c>
      <c r="C21" s="161">
        <v>1</v>
      </c>
      <c r="F21" s="78"/>
      <c r="G21" s="79">
        <f t="shared" ref="G21:G24" si="2">$C$9</f>
        <v>20</v>
      </c>
      <c r="H21" s="79">
        <f t="shared" ref="H21:H24" si="3">$E$9</f>
        <v>50</v>
      </c>
      <c r="J21" s="77"/>
      <c r="L21" s="77"/>
    </row>
    <row r="22" spans="1:12" ht="17.100000000000001" customHeight="1" thickBot="1" x14ac:dyDescent="0.3">
      <c r="A22" s="76">
        <v>2</v>
      </c>
      <c r="B22" s="73">
        <v>43383</v>
      </c>
      <c r="C22" s="161">
        <v>1</v>
      </c>
      <c r="F22" s="78"/>
      <c r="G22" s="79">
        <f t="shared" si="2"/>
        <v>20</v>
      </c>
      <c r="H22" s="79">
        <f t="shared" si="3"/>
        <v>50</v>
      </c>
      <c r="J22" s="77"/>
      <c r="L22" s="77"/>
    </row>
    <row r="23" spans="1:12" ht="17.100000000000001" customHeight="1" thickBot="1" x14ac:dyDescent="0.3">
      <c r="A23" s="76">
        <v>3</v>
      </c>
      <c r="B23" s="73">
        <v>43412</v>
      </c>
      <c r="C23" s="161">
        <v>1</v>
      </c>
      <c r="F23" s="78"/>
      <c r="G23" s="79">
        <f t="shared" si="2"/>
        <v>20</v>
      </c>
      <c r="H23" s="79">
        <f t="shared" si="3"/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0">
        <v>43438</v>
      </c>
      <c r="C24" s="182">
        <v>1</v>
      </c>
      <c r="F24" s="177"/>
      <c r="G24" s="178">
        <f t="shared" si="2"/>
        <v>20</v>
      </c>
      <c r="H24" s="178">
        <f t="shared" si="3"/>
        <v>50</v>
      </c>
      <c r="J24" s="179"/>
      <c r="L24" s="179"/>
    </row>
    <row r="25" spans="1:12" ht="17.100000000000001" customHeight="1" x14ac:dyDescent="0.25">
      <c r="A25" s="142">
        <v>1</v>
      </c>
      <c r="B25" s="184">
        <v>43467</v>
      </c>
      <c r="C25" s="186">
        <v>3</v>
      </c>
      <c r="E25" s="11">
        <v>120</v>
      </c>
      <c r="F25" s="78"/>
      <c r="G25" s="79">
        <f>$C$9</f>
        <v>20</v>
      </c>
      <c r="H25" s="79">
        <f>$E$9</f>
        <v>50</v>
      </c>
      <c r="J25" s="77">
        <v>0</v>
      </c>
      <c r="L25" s="77">
        <v>5</v>
      </c>
    </row>
    <row r="26" spans="1:12" ht="17.100000000000001" customHeight="1" x14ac:dyDescent="0.25">
      <c r="A26" s="12">
        <f>'LAF 1 (21147)'!A27</f>
        <v>2</v>
      </c>
      <c r="B26" s="184">
        <v>43509</v>
      </c>
      <c r="C26" s="186">
        <v>1</v>
      </c>
      <c r="F26" s="25"/>
      <c r="G26" s="26">
        <f>$C$9</f>
        <v>20</v>
      </c>
      <c r="H26" s="26">
        <f>$E$9</f>
        <v>50</v>
      </c>
      <c r="J26" s="19">
        <v>12</v>
      </c>
      <c r="L26" s="19">
        <v>7</v>
      </c>
    </row>
    <row r="27" spans="1:12" ht="17.100000000000001" customHeight="1" x14ac:dyDescent="0.25">
      <c r="A27" s="12">
        <f>'LAF 1 (21147)'!A28</f>
        <v>3</v>
      </c>
      <c r="B27" s="184">
        <v>43537</v>
      </c>
      <c r="C27" s="186">
        <v>1</v>
      </c>
      <c r="F27" s="25"/>
      <c r="G27" s="26">
        <f>$C$9</f>
        <v>20</v>
      </c>
      <c r="H27" s="26">
        <f>$E$9</f>
        <v>50</v>
      </c>
      <c r="J27" s="19">
        <v>5</v>
      </c>
      <c r="L27" s="19">
        <v>2</v>
      </c>
    </row>
    <row r="28" spans="1:12" ht="17.100000000000001" customHeight="1" x14ac:dyDescent="0.25">
      <c r="A28" s="12">
        <f>'LAF 1 (21147)'!A29</f>
        <v>4</v>
      </c>
      <c r="B28" s="184">
        <v>43565</v>
      </c>
      <c r="C28" s="186">
        <v>4</v>
      </c>
      <c r="F28" s="25"/>
      <c r="G28" s="26">
        <f t="shared" ref="G28:G36" si="4">$C$9</f>
        <v>20</v>
      </c>
      <c r="H28" s="26">
        <f t="shared" ref="H28:H36" si="5">$E$9</f>
        <v>50</v>
      </c>
      <c r="J28" s="19">
        <v>5</v>
      </c>
      <c r="L28" s="19">
        <v>0</v>
      </c>
    </row>
    <row r="29" spans="1:12" ht="17.100000000000001" customHeight="1" x14ac:dyDescent="0.25">
      <c r="A29" s="12">
        <f>'LAF 1 (21147)'!A30</f>
        <v>5</v>
      </c>
      <c r="B29" s="184">
        <v>43594</v>
      </c>
      <c r="C29" s="186">
        <v>2</v>
      </c>
      <c r="F29" s="25"/>
      <c r="G29" s="26">
        <f t="shared" si="4"/>
        <v>20</v>
      </c>
      <c r="H29" s="26">
        <f t="shared" si="5"/>
        <v>50</v>
      </c>
      <c r="J29" s="19">
        <v>1</v>
      </c>
      <c r="L29" s="19">
        <v>2</v>
      </c>
    </row>
    <row r="30" spans="1:12" ht="17.100000000000001" customHeight="1" x14ac:dyDescent="0.25">
      <c r="A30" s="12" t="e">
        <f>'LAF 1 (21147)'!#REF!</f>
        <v>#REF!</v>
      </c>
      <c r="B30" s="184">
        <v>43622</v>
      </c>
      <c r="C30" s="186">
        <v>1</v>
      </c>
      <c r="F30" s="25"/>
      <c r="G30" s="26">
        <f t="shared" si="4"/>
        <v>20</v>
      </c>
      <c r="H30" s="26">
        <f t="shared" si="5"/>
        <v>50</v>
      </c>
      <c r="J30" s="19">
        <v>2</v>
      </c>
      <c r="L30" s="19"/>
    </row>
    <row r="31" spans="1:12" ht="17.100000000000001" customHeight="1" x14ac:dyDescent="0.25">
      <c r="A31" s="12">
        <f>'LAF 1 (21147)'!A31</f>
        <v>7</v>
      </c>
      <c r="B31" s="184">
        <v>43650</v>
      </c>
      <c r="C31" s="186">
        <v>1</v>
      </c>
      <c r="F31" s="25"/>
      <c r="G31" s="26">
        <f t="shared" si="4"/>
        <v>20</v>
      </c>
      <c r="H31" s="26">
        <f t="shared" si="5"/>
        <v>50</v>
      </c>
      <c r="J31" s="19"/>
      <c r="L31" s="19"/>
    </row>
    <row r="32" spans="1:12" ht="17.100000000000001" customHeight="1" x14ac:dyDescent="0.25">
      <c r="A32" s="12">
        <f>'LAF 1 (21147)'!A32</f>
        <v>8</v>
      </c>
      <c r="B32" s="184">
        <v>43678</v>
      </c>
      <c r="C32" s="186">
        <v>0</v>
      </c>
      <c r="F32" s="25"/>
      <c r="G32" s="26">
        <f t="shared" si="4"/>
        <v>20</v>
      </c>
      <c r="H32" s="26">
        <f t="shared" si="5"/>
        <v>50</v>
      </c>
      <c r="J32" s="19">
        <v>2</v>
      </c>
      <c r="L32" s="19"/>
    </row>
    <row r="33" spans="1:12" ht="17.100000000000001" customHeight="1" x14ac:dyDescent="0.25">
      <c r="A33" s="76"/>
      <c r="B33" s="187">
        <v>43720</v>
      </c>
      <c r="C33" s="188">
        <v>0</v>
      </c>
      <c r="F33" s="78"/>
      <c r="G33" s="79">
        <f t="shared" si="4"/>
        <v>20</v>
      </c>
      <c r="H33" s="79">
        <f t="shared" si="5"/>
        <v>50</v>
      </c>
      <c r="J33" s="77"/>
      <c r="L33" s="77"/>
    </row>
    <row r="34" spans="1:12" ht="17.100000000000001" customHeight="1" x14ac:dyDescent="0.25">
      <c r="A34" s="76"/>
      <c r="B34" s="187">
        <v>43748</v>
      </c>
      <c r="C34" s="188">
        <v>3</v>
      </c>
      <c r="F34" s="78"/>
      <c r="G34" s="79">
        <f t="shared" si="4"/>
        <v>20</v>
      </c>
      <c r="H34" s="79">
        <f t="shared" si="5"/>
        <v>50</v>
      </c>
      <c r="J34" s="77"/>
      <c r="L34" s="77"/>
    </row>
    <row r="35" spans="1:12" ht="17.100000000000001" customHeight="1" x14ac:dyDescent="0.25">
      <c r="A35" s="76"/>
      <c r="B35" s="187">
        <v>43776</v>
      </c>
      <c r="C35" s="188">
        <v>1</v>
      </c>
      <c r="F35" s="78"/>
      <c r="G35" s="79">
        <f t="shared" si="4"/>
        <v>20</v>
      </c>
      <c r="H35" s="79">
        <f t="shared" si="5"/>
        <v>50</v>
      </c>
      <c r="J35" s="77"/>
      <c r="L35" s="77"/>
    </row>
    <row r="36" spans="1:12" ht="17.100000000000001" customHeight="1" x14ac:dyDescent="0.25">
      <c r="A36" s="76"/>
      <c r="B36" s="187">
        <v>43803</v>
      </c>
      <c r="C36" s="188">
        <v>0</v>
      </c>
      <c r="F36" s="78"/>
      <c r="G36" s="79">
        <f t="shared" si="4"/>
        <v>20</v>
      </c>
      <c r="H36" s="79">
        <f t="shared" si="5"/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6">IF(J37=0, "&lt; 1", J37)</f>
        <v>4</v>
      </c>
      <c r="F37" s="27"/>
      <c r="G37" s="26"/>
      <c r="H37" s="26"/>
      <c r="J37" s="12">
        <f>ROUNDUP(AVERAGE(J13:J36), 0)</f>
        <v>4</v>
      </c>
      <c r="K37" s="19"/>
      <c r="L37" s="12">
        <f>ROUNDUP(AVERAGE(L13:L36), 0)</f>
        <v>4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0</v>
      </c>
    </row>
    <row r="39" spans="1:12" ht="17.100000000000001" customHeight="1" x14ac:dyDescent="0.25">
      <c r="A39" s="12" t="s">
        <v>13</v>
      </c>
      <c r="B39" s="34"/>
      <c r="C39" s="80">
        <f>MAX(C25:C36)</f>
        <v>4</v>
      </c>
      <c r="F39" s="25"/>
      <c r="G39" s="26"/>
      <c r="H39" s="26"/>
      <c r="J39" s="12">
        <f>MAX(J13:J36)</f>
        <v>12</v>
      </c>
      <c r="K39" s="19"/>
      <c r="L39" s="12">
        <f>MAX(L13:L36)</f>
        <v>7</v>
      </c>
    </row>
    <row r="40" spans="1:12" ht="17.100000000000001" customHeight="1" x14ac:dyDescent="0.25">
      <c r="A40" s="12" t="s">
        <v>14</v>
      </c>
      <c r="B40" s="34"/>
      <c r="C40" s="35">
        <f>J40</f>
        <v>4.0590873945002066</v>
      </c>
      <c r="F40" s="25"/>
      <c r="G40" s="26"/>
      <c r="H40" s="26"/>
      <c r="J40" s="13">
        <f>STDEV(J13:J36)</f>
        <v>4.0590873945002066</v>
      </c>
      <c r="K40" s="19"/>
      <c r="L40" s="13">
        <f>STDEV(L13:L36)</f>
        <v>2.7748873851023212</v>
      </c>
    </row>
    <row r="41" spans="1:12" ht="17.100000000000001" customHeight="1" x14ac:dyDescent="0.25">
      <c r="A41" s="12" t="s">
        <v>15</v>
      </c>
      <c r="B41" s="34"/>
      <c r="C41" s="35">
        <f>J41</f>
        <v>101.47718486250517</v>
      </c>
      <c r="F41" s="25"/>
      <c r="G41" s="26"/>
      <c r="H41" s="26"/>
      <c r="J41" s="13">
        <f>IF(J37=0, "NA", J40*100/J37)</f>
        <v>101.47718486250517</v>
      </c>
      <c r="K41" s="19"/>
      <c r="L41" s="13">
        <f>IF(L37=0, "NA", L40*100/L37)</f>
        <v>69.372184627558028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4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7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2.7748873851023212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69.372184627558028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264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265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112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385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235" priority="89">
      <formula>C25&lt;=$H$5</formula>
    </cfRule>
    <cfRule type="expression" dxfId="234" priority="90">
      <formula>AND(C25&gt;$H$5,C25&lt;=$H$6)</formula>
    </cfRule>
    <cfRule type="expression" dxfId="233" priority="91">
      <formula>AND(C25&gt;$H$6,C25&lt;=$H$4)</formula>
    </cfRule>
    <cfRule type="expression" dxfId="232" priority="92">
      <formula>C25&gt;$H$4</formula>
    </cfRule>
  </conditionalFormatting>
  <conditionalFormatting sqref="C26:C27">
    <cfRule type="expression" dxfId="231" priority="77">
      <formula>C26&lt;=$H$5</formula>
    </cfRule>
    <cfRule type="expression" dxfId="230" priority="78">
      <formula>AND(C26&gt;$H$5,C26&lt;=$H$6)</formula>
    </cfRule>
    <cfRule type="expression" dxfId="229" priority="79">
      <formula>AND(C26&gt;$H$6,C26&lt;=$H$4)</formula>
    </cfRule>
    <cfRule type="expression" dxfId="228" priority="80">
      <formula>C26&gt;$H$4</formula>
    </cfRule>
  </conditionalFormatting>
  <conditionalFormatting sqref="C28">
    <cfRule type="expression" dxfId="227" priority="65">
      <formula>C28&lt;=$H$5</formula>
    </cfRule>
    <cfRule type="expression" dxfId="226" priority="66">
      <formula>AND(C28&gt;$H$5,C28&lt;=$H$6)</formula>
    </cfRule>
    <cfRule type="expression" dxfId="225" priority="67">
      <formula>AND(C28&gt;$H$6,C28&lt;=$H$4)</formula>
    </cfRule>
    <cfRule type="expression" dxfId="224" priority="68">
      <formula>C28&gt;$H$4</formula>
    </cfRule>
  </conditionalFormatting>
  <conditionalFormatting sqref="C29">
    <cfRule type="expression" dxfId="223" priority="53">
      <formula>C29&lt;=$H$5</formula>
    </cfRule>
    <cfRule type="expression" dxfId="222" priority="54">
      <formula>AND(C29&gt;$H$5,C29&lt;=$H$6)</formula>
    </cfRule>
    <cfRule type="expression" dxfId="221" priority="55">
      <formula>AND(C29&gt;$H$6,C29&lt;=$H$4)</formula>
    </cfRule>
    <cfRule type="expression" dxfId="220" priority="56">
      <formula>C29&gt;$H$4</formula>
    </cfRule>
  </conditionalFormatting>
  <conditionalFormatting sqref="C30">
    <cfRule type="expression" dxfId="219" priority="41">
      <formula>C30&lt;=$H$5</formula>
    </cfRule>
    <cfRule type="expression" dxfId="218" priority="42">
      <formula>AND(C30&gt;$H$5,C30&lt;=$H$6)</formula>
    </cfRule>
    <cfRule type="expression" dxfId="217" priority="43">
      <formula>AND(C30&gt;$H$6,C30&lt;=$H$4)</formula>
    </cfRule>
    <cfRule type="expression" dxfId="216" priority="44">
      <formula>C30&gt;$H$4</formula>
    </cfRule>
  </conditionalFormatting>
  <conditionalFormatting sqref="C31">
    <cfRule type="expression" dxfId="215" priority="29">
      <formula>C31&lt;=$H$5</formula>
    </cfRule>
    <cfRule type="expression" dxfId="214" priority="30">
      <formula>AND(C31&gt;$H$5,C31&lt;=$H$6)</formula>
    </cfRule>
    <cfRule type="expression" dxfId="213" priority="31">
      <formula>AND(C31&gt;$H$6,C31&lt;=$H$4)</formula>
    </cfRule>
    <cfRule type="expression" dxfId="212" priority="32">
      <formula>C31&gt;$H$4</formula>
    </cfRule>
  </conditionalFormatting>
  <conditionalFormatting sqref="C32">
    <cfRule type="expression" dxfId="211" priority="17">
      <formula>C32&lt;=$H$5</formula>
    </cfRule>
    <cfRule type="expression" dxfId="210" priority="18">
      <formula>AND(C32&gt;$H$5,C32&lt;=$H$6)</formula>
    </cfRule>
    <cfRule type="expression" dxfId="209" priority="19">
      <formula>AND(C32&gt;$H$6,C32&lt;=$H$4)</formula>
    </cfRule>
    <cfRule type="expression" dxfId="208" priority="20">
      <formula>C32&gt;$H$4</formula>
    </cfRule>
  </conditionalFormatting>
  <conditionalFormatting sqref="C33:C36">
    <cfRule type="expression" dxfId="207" priority="13">
      <formula>C33&lt;=$F$6</formula>
    </cfRule>
    <cfRule type="expression" dxfId="206" priority="14">
      <formula>AND(C33&gt;$F$6,C33&lt;=$F$7)</formula>
    </cfRule>
    <cfRule type="expression" dxfId="205" priority="15">
      <formula>AND(C33&gt;$F$7,C33&lt;=$F$5)</formula>
    </cfRule>
    <cfRule type="expression" dxfId="204" priority="16">
      <formula>C33&gt;$F$5</formula>
    </cfRule>
  </conditionalFormatting>
  <conditionalFormatting sqref="B33 B35:B36">
    <cfRule type="expression" dxfId="203" priority="9">
      <formula>B33&lt;=$B$6</formula>
    </cfRule>
    <cfRule type="expression" dxfId="202" priority="10">
      <formula>AND(B33&gt;$B$6,B33&lt;=$B$7)</formula>
    </cfRule>
    <cfRule type="expression" dxfId="201" priority="11">
      <formula>AND(B33&gt;$B$7,B33&lt;=$B$5)</formula>
    </cfRule>
    <cfRule type="expression" dxfId="200" priority="12">
      <formula>B33&gt;$B$5</formula>
    </cfRule>
  </conditionalFormatting>
  <conditionalFormatting sqref="B34">
    <cfRule type="expression" dxfId="199" priority="5">
      <formula>B34&lt;=$B$6</formula>
    </cfRule>
    <cfRule type="expression" dxfId="198" priority="6">
      <formula>AND(B34&gt;$B$6,B34&lt;=$B$7)</formula>
    </cfRule>
    <cfRule type="expression" dxfId="197" priority="7">
      <formula>AND(B34&gt;$B$7,B34&lt;=$B$5)</formula>
    </cfRule>
    <cfRule type="expression" dxfId="196" priority="8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45" zoomScaleNormal="100" zoomScaleSheetLayoutView="100" workbookViewId="0">
      <selection activeCell="E37" sqref="E37"/>
    </sheetView>
  </sheetViews>
  <sheetFormatPr defaultColWidth="9.109375" defaultRowHeight="13.2" x14ac:dyDescent="0.25"/>
  <cols>
    <col min="1" max="1" width="5.109375" style="16" customWidth="1"/>
    <col min="2" max="2" width="15.6640625" style="169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44140625" style="11" customWidth="1"/>
    <col min="11" max="11" width="4.44140625" style="11" customWidth="1"/>
    <col min="12" max="12" width="7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162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44</v>
      </c>
      <c r="D6" s="40" t="s">
        <v>8</v>
      </c>
      <c r="E6" s="6">
        <v>21177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163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164"/>
      <c r="C11" s="1" t="s">
        <v>197</v>
      </c>
      <c r="D11" s="11"/>
      <c r="E11" s="11" t="s">
        <v>320</v>
      </c>
      <c r="F11" s="17"/>
    </row>
    <row r="12" spans="1:12" ht="25.5" customHeight="1" x14ac:dyDescent="0.25">
      <c r="A12" s="1" t="s">
        <v>16</v>
      </c>
      <c r="B12" s="165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197</v>
      </c>
      <c r="K12" s="42"/>
      <c r="L12" s="1" t="s">
        <v>197</v>
      </c>
    </row>
    <row r="13" spans="1:12" ht="17.100000000000001" customHeight="1" thickBot="1" x14ac:dyDescent="0.3">
      <c r="A13" s="142">
        <v>1</v>
      </c>
      <c r="B13" s="166">
        <v>43117</v>
      </c>
      <c r="C13" s="80">
        <v>0</v>
      </c>
      <c r="F13" s="78"/>
      <c r="G13" s="79">
        <v>20</v>
      </c>
      <c r="H13" s="79">
        <v>50</v>
      </c>
      <c r="J13" s="77"/>
      <c r="L13" s="77"/>
    </row>
    <row r="14" spans="1:12" ht="17.100000000000001" customHeight="1" thickBot="1" x14ac:dyDescent="0.3">
      <c r="A14" s="142"/>
      <c r="B14" s="166">
        <v>43159</v>
      </c>
      <c r="C14" s="161">
        <v>0</v>
      </c>
      <c r="F14" s="78"/>
      <c r="G14" s="79">
        <v>20</v>
      </c>
      <c r="H14" s="79">
        <v>50</v>
      </c>
      <c r="J14" s="77"/>
      <c r="L14" s="77"/>
    </row>
    <row r="15" spans="1:12" ht="17.100000000000001" customHeight="1" thickBot="1" x14ac:dyDescent="0.3">
      <c r="A15" s="142"/>
      <c r="B15" s="166">
        <v>43187</v>
      </c>
      <c r="C15" s="161">
        <v>2</v>
      </c>
      <c r="F15" s="78"/>
      <c r="G15" s="79">
        <v>20</v>
      </c>
      <c r="H15" s="79">
        <v>50</v>
      </c>
      <c r="J15" s="77"/>
      <c r="L15" s="77"/>
    </row>
    <row r="16" spans="1:12" ht="17.100000000000001" customHeight="1" thickBot="1" x14ac:dyDescent="0.3">
      <c r="A16" s="142"/>
      <c r="B16" s="166">
        <v>43217</v>
      </c>
      <c r="C16" s="161">
        <v>1</v>
      </c>
      <c r="F16" s="78"/>
      <c r="G16" s="79">
        <v>20</v>
      </c>
      <c r="H16" s="79">
        <v>50</v>
      </c>
      <c r="J16" s="77"/>
      <c r="L16" s="77"/>
    </row>
    <row r="17" spans="1:12" ht="17.100000000000001" customHeight="1" thickBot="1" x14ac:dyDescent="0.3">
      <c r="A17" s="142"/>
      <c r="B17" s="166">
        <v>43245</v>
      </c>
      <c r="C17" s="161">
        <v>0</v>
      </c>
      <c r="F17" s="78"/>
      <c r="G17" s="79">
        <v>20</v>
      </c>
      <c r="H17" s="79">
        <v>50</v>
      </c>
      <c r="J17" s="77"/>
      <c r="L17" s="77"/>
    </row>
    <row r="18" spans="1:12" ht="17.100000000000001" customHeight="1" thickBot="1" x14ac:dyDescent="0.3">
      <c r="A18" s="142"/>
      <c r="B18" s="166">
        <v>43273</v>
      </c>
      <c r="C18" s="161">
        <v>1</v>
      </c>
      <c r="F18" s="78"/>
      <c r="G18" s="79">
        <v>20</v>
      </c>
      <c r="H18" s="79">
        <v>50</v>
      </c>
      <c r="J18" s="77"/>
      <c r="L18" s="77"/>
    </row>
    <row r="19" spans="1:12" ht="17.100000000000001" customHeight="1" thickBot="1" x14ac:dyDescent="0.3">
      <c r="A19" s="142"/>
      <c r="B19" s="166">
        <v>43301</v>
      </c>
      <c r="C19" s="161">
        <v>1</v>
      </c>
      <c r="F19" s="78"/>
      <c r="G19" s="79">
        <v>20</v>
      </c>
      <c r="H19" s="79">
        <v>50</v>
      </c>
      <c r="J19" s="77"/>
      <c r="L19" s="77"/>
    </row>
    <row r="20" spans="1:12" ht="17.100000000000001" customHeight="1" thickBot="1" x14ac:dyDescent="0.3">
      <c r="A20" s="142"/>
      <c r="B20" s="166">
        <v>43328</v>
      </c>
      <c r="C20" s="161">
        <v>0</v>
      </c>
      <c r="F20" s="78"/>
      <c r="G20" s="79">
        <v>20</v>
      </c>
      <c r="H20" s="79">
        <v>50</v>
      </c>
      <c r="J20" s="77"/>
      <c r="L20" s="77"/>
    </row>
    <row r="21" spans="1:12" ht="17.100000000000001" customHeight="1" thickBot="1" x14ac:dyDescent="0.3">
      <c r="A21" s="142"/>
      <c r="B21" s="166">
        <v>43369</v>
      </c>
      <c r="C21" s="161">
        <v>0</v>
      </c>
      <c r="F21" s="78"/>
      <c r="G21" s="79">
        <v>20</v>
      </c>
      <c r="H21" s="79">
        <v>50</v>
      </c>
      <c r="J21" s="77"/>
      <c r="L21" s="77"/>
    </row>
    <row r="22" spans="1:12" ht="17.100000000000001" customHeight="1" thickBot="1" x14ac:dyDescent="0.3">
      <c r="A22" s="76">
        <v>2</v>
      </c>
      <c r="B22" s="166">
        <v>43398</v>
      </c>
      <c r="C22" s="161">
        <v>1</v>
      </c>
      <c r="F22" s="78"/>
      <c r="G22" s="79">
        <v>20</v>
      </c>
      <c r="H22" s="79">
        <v>50</v>
      </c>
      <c r="J22" s="77"/>
      <c r="L22" s="77"/>
    </row>
    <row r="23" spans="1:12" ht="17.100000000000001" customHeight="1" thickBot="1" x14ac:dyDescent="0.3">
      <c r="A23" s="76">
        <v>3</v>
      </c>
      <c r="B23" s="166">
        <v>43427</v>
      </c>
      <c r="C23" s="161">
        <v>1</v>
      </c>
      <c r="F23" s="78"/>
      <c r="G23" s="79">
        <v>20</v>
      </c>
      <c r="H23" s="79"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3">
        <v>43452</v>
      </c>
      <c r="C24" s="182">
        <v>0</v>
      </c>
      <c r="E24" s="176">
        <v>120</v>
      </c>
      <c r="F24" s="177"/>
      <c r="G24" s="178">
        <v>20</v>
      </c>
      <c r="H24" s="178"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43481</v>
      </c>
      <c r="C25" s="186">
        <v>0</v>
      </c>
      <c r="F25" s="78"/>
      <c r="G25" s="79">
        <v>20</v>
      </c>
      <c r="H25" s="79"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43523</v>
      </c>
      <c r="C26" s="186">
        <v>1</v>
      </c>
      <c r="F26" s="78"/>
      <c r="G26" s="79">
        <v>20</v>
      </c>
      <c r="H26" s="79">
        <v>50</v>
      </c>
      <c r="J26" s="77">
        <v>0</v>
      </c>
      <c r="L26" s="77">
        <v>2</v>
      </c>
    </row>
    <row r="27" spans="1:12" ht="17.100000000000001" customHeight="1" x14ac:dyDescent="0.25">
      <c r="A27" s="12">
        <f>'LAF 1 (21147)'!A27</f>
        <v>2</v>
      </c>
      <c r="B27" s="184">
        <v>43552</v>
      </c>
      <c r="C27" s="186">
        <v>0</v>
      </c>
      <c r="F27" s="25"/>
      <c r="G27" s="26">
        <f>$C$9</f>
        <v>20</v>
      </c>
      <c r="H27" s="26">
        <f>$E$9</f>
        <v>50</v>
      </c>
      <c r="J27" s="19">
        <v>0</v>
      </c>
      <c r="L27" s="19">
        <v>1</v>
      </c>
    </row>
    <row r="28" spans="1:12" ht="17.100000000000001" customHeight="1" x14ac:dyDescent="0.25">
      <c r="A28" s="12">
        <f>'LAF 1 (21147)'!A28</f>
        <v>3</v>
      </c>
      <c r="B28" s="184">
        <v>43580</v>
      </c>
      <c r="C28" s="186">
        <v>0</v>
      </c>
      <c r="F28" s="25"/>
      <c r="G28" s="26">
        <f>$C$9</f>
        <v>20</v>
      </c>
      <c r="H28" s="26">
        <f>$E$9</f>
        <v>50</v>
      </c>
      <c r="J28" s="19">
        <v>0</v>
      </c>
      <c r="L28" s="19">
        <v>1</v>
      </c>
    </row>
    <row r="29" spans="1:12" ht="17.100000000000001" customHeight="1" x14ac:dyDescent="0.25">
      <c r="A29" s="12">
        <f>'LAF 1 (21147)'!A29</f>
        <v>4</v>
      </c>
      <c r="B29" s="184">
        <v>43609</v>
      </c>
      <c r="C29" s="186">
        <v>0</v>
      </c>
      <c r="F29" s="25"/>
      <c r="G29" s="26">
        <f t="shared" ref="G29:G36" si="0">$C$9</f>
        <v>20</v>
      </c>
      <c r="H29" s="26">
        <f t="shared" ref="H29:H36" si="1">$E$9</f>
        <v>50</v>
      </c>
      <c r="J29" s="19">
        <v>1</v>
      </c>
      <c r="L29" s="19">
        <v>1</v>
      </c>
    </row>
    <row r="30" spans="1:12" ht="17.100000000000001" customHeight="1" x14ac:dyDescent="0.25">
      <c r="A30" s="12">
        <f>'LAF 1 (21147)'!A30</f>
        <v>5</v>
      </c>
      <c r="B30" s="184">
        <v>43636</v>
      </c>
      <c r="C30" s="186">
        <v>0</v>
      </c>
      <c r="F30" s="25"/>
      <c r="G30" s="26">
        <f t="shared" si="0"/>
        <v>20</v>
      </c>
      <c r="H30" s="26">
        <f t="shared" si="1"/>
        <v>50</v>
      </c>
      <c r="J30" s="19">
        <v>0</v>
      </c>
      <c r="L30" s="19">
        <v>4</v>
      </c>
    </row>
    <row r="31" spans="1:12" ht="17.100000000000001" customHeight="1" x14ac:dyDescent="0.25">
      <c r="A31" s="12" t="e">
        <f>'LAF 1 (21147)'!#REF!</f>
        <v>#REF!</v>
      </c>
      <c r="B31" s="184">
        <v>43664</v>
      </c>
      <c r="C31" s="186">
        <v>0</v>
      </c>
      <c r="F31" s="25"/>
      <c r="G31" s="26">
        <f t="shared" si="0"/>
        <v>20</v>
      </c>
      <c r="H31" s="26">
        <f t="shared" si="1"/>
        <v>50</v>
      </c>
      <c r="J31" s="19">
        <v>0</v>
      </c>
      <c r="L31" s="19"/>
    </row>
    <row r="32" spans="1:12" ht="17.100000000000001" customHeight="1" x14ac:dyDescent="0.25">
      <c r="A32" s="12">
        <f>'LAF 1 (21147)'!A31</f>
        <v>7</v>
      </c>
      <c r="B32" s="184">
        <v>43692</v>
      </c>
      <c r="C32" s="186">
        <v>0</v>
      </c>
      <c r="F32" s="25"/>
      <c r="G32" s="26">
        <f t="shared" si="0"/>
        <v>20</v>
      </c>
      <c r="H32" s="26">
        <f t="shared" si="1"/>
        <v>50</v>
      </c>
      <c r="J32" s="19">
        <v>1</v>
      </c>
      <c r="L32" s="19"/>
    </row>
    <row r="33" spans="1:12" ht="17.100000000000001" customHeight="1" x14ac:dyDescent="0.25">
      <c r="A33" s="76"/>
      <c r="B33" s="187">
        <v>43734</v>
      </c>
      <c r="C33" s="188">
        <v>0</v>
      </c>
      <c r="F33" s="78"/>
      <c r="G33" s="79">
        <f t="shared" si="0"/>
        <v>20</v>
      </c>
      <c r="H33" s="79">
        <f t="shared" si="1"/>
        <v>50</v>
      </c>
      <c r="J33" s="77"/>
      <c r="L33" s="77"/>
    </row>
    <row r="34" spans="1:12" ht="17.100000000000001" customHeight="1" x14ac:dyDescent="0.25">
      <c r="A34" s="76"/>
      <c r="B34" s="187">
        <v>43762</v>
      </c>
      <c r="C34" s="188">
        <v>0</v>
      </c>
      <c r="F34" s="78"/>
      <c r="G34" s="79">
        <f t="shared" si="0"/>
        <v>20</v>
      </c>
      <c r="H34" s="79">
        <f t="shared" si="1"/>
        <v>50</v>
      </c>
      <c r="J34" s="77"/>
      <c r="L34" s="77"/>
    </row>
    <row r="35" spans="1:12" ht="17.100000000000001" customHeight="1" x14ac:dyDescent="0.25">
      <c r="A35" s="76"/>
      <c r="B35" s="187">
        <v>43789</v>
      </c>
      <c r="C35" s="188">
        <v>0</v>
      </c>
      <c r="F35" s="78"/>
      <c r="G35" s="79">
        <f t="shared" si="0"/>
        <v>20</v>
      </c>
      <c r="H35" s="79">
        <f t="shared" si="1"/>
        <v>50</v>
      </c>
      <c r="J35" s="77"/>
      <c r="L35" s="77"/>
    </row>
    <row r="36" spans="1:12" ht="17.100000000000001" customHeight="1" x14ac:dyDescent="0.25">
      <c r="A36" s="76"/>
      <c r="B36" s="187">
        <v>43817</v>
      </c>
      <c r="C36" s="188">
        <v>1</v>
      </c>
      <c r="F36" s="78"/>
      <c r="G36" s="79">
        <f t="shared" si="0"/>
        <v>20</v>
      </c>
      <c r="H36" s="79">
        <f t="shared" si="1"/>
        <v>50</v>
      </c>
      <c r="J36" s="77"/>
      <c r="L36" s="77"/>
    </row>
    <row r="37" spans="1:12" ht="17.100000000000001" customHeight="1" thickBot="1" x14ac:dyDescent="0.3">
      <c r="A37" s="12" t="s">
        <v>11</v>
      </c>
      <c r="B37" s="167"/>
      <c r="C37" s="161">
        <v>1</v>
      </c>
      <c r="F37" s="27"/>
      <c r="G37" s="26"/>
      <c r="H37" s="26"/>
      <c r="J37" s="12">
        <f>ROUNDUP(AVERAGE(J13:J36), 0)</f>
        <v>1</v>
      </c>
      <c r="K37" s="19"/>
      <c r="L37" s="12">
        <f>ROUNDUP(AVERAGE(L13:L36), 0)</f>
        <v>2</v>
      </c>
    </row>
    <row r="38" spans="1:12" ht="17.100000000000001" customHeight="1" x14ac:dyDescent="0.25">
      <c r="A38" s="12" t="s">
        <v>12</v>
      </c>
      <c r="B38" s="168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1</v>
      </c>
    </row>
    <row r="39" spans="1:12" ht="17.100000000000001" customHeight="1" x14ac:dyDescent="0.25">
      <c r="A39" s="12" t="s">
        <v>13</v>
      </c>
      <c r="B39" s="168"/>
      <c r="C39" s="80">
        <f>MAX(C25:C36)</f>
        <v>1</v>
      </c>
      <c r="F39" s="25"/>
      <c r="G39" s="26"/>
      <c r="H39" s="26"/>
      <c r="J39" s="12">
        <f>MAX(J13:J36)</f>
        <v>1</v>
      </c>
      <c r="K39" s="19"/>
      <c r="L39" s="12">
        <f>MAX(L13:L36)</f>
        <v>4</v>
      </c>
    </row>
    <row r="40" spans="1:12" ht="17.100000000000001" customHeight="1" x14ac:dyDescent="0.25">
      <c r="A40" s="12" t="s">
        <v>14</v>
      </c>
      <c r="B40" s="168"/>
      <c r="C40" s="35">
        <f>J40</f>
        <v>0.4879500364742666</v>
      </c>
      <c r="F40" s="25"/>
      <c r="G40" s="26"/>
      <c r="H40" s="26"/>
      <c r="J40" s="13">
        <f>STDEV(J13:J36)</f>
        <v>0.4879500364742666</v>
      </c>
      <c r="K40" s="19"/>
      <c r="L40" s="13">
        <f>STDEV(L13:L36)</f>
        <v>1.3038404810405297</v>
      </c>
    </row>
    <row r="41" spans="1:12" ht="17.100000000000001" customHeight="1" x14ac:dyDescent="0.25">
      <c r="A41" s="12" t="s">
        <v>15</v>
      </c>
      <c r="B41" s="168"/>
      <c r="C41" s="35">
        <f>J41</f>
        <v>48.795003647426661</v>
      </c>
      <c r="F41" s="25"/>
      <c r="G41" s="26"/>
      <c r="H41" s="26"/>
      <c r="J41" s="13">
        <f>IF(J37=0, "NA", J40*100/J37)</f>
        <v>48.795003647426661</v>
      </c>
      <c r="K41" s="19"/>
      <c r="L41" s="13">
        <f>IF(L37=0, "NA", L40*100/L37)</f>
        <v>65.192024052026483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168"/>
      <c r="C44" s="32">
        <f>IF(L37=0, "&lt; 1", L37)</f>
        <v>2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168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168"/>
      <c r="C46" s="80">
        <f>MAX(C13:C24)</f>
        <v>2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168"/>
      <c r="C47" s="35">
        <f>L40</f>
        <v>1.3038404810405297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168"/>
      <c r="C48" s="35">
        <f>L41</f>
        <v>65.192024052026483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69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69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69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69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69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69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69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69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69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69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69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B61" s="17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B62" s="17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B63" s="17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274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275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70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95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387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B70" s="171"/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172"/>
      <c r="C73" s="30"/>
      <c r="D73" s="30"/>
      <c r="E73" s="30"/>
    </row>
    <row r="74" spans="1:34" x14ac:dyDescent="0.25">
      <c r="B74" s="172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155" priority="101">
      <formula>C25&lt;=$H$5</formula>
    </cfRule>
    <cfRule type="expression" dxfId="154" priority="102">
      <formula>AND(C25&gt;$H$5,C25&lt;=$H$6)</formula>
    </cfRule>
    <cfRule type="expression" dxfId="153" priority="103">
      <formula>AND(C25&gt;$H$6,C25&lt;=$H$4)</formula>
    </cfRule>
    <cfRule type="expression" dxfId="152" priority="104">
      <formula>C25&gt;$H$4</formula>
    </cfRule>
  </conditionalFormatting>
  <conditionalFormatting sqref="C26">
    <cfRule type="expression" dxfId="151" priority="89">
      <formula>C26&lt;=$H$5</formula>
    </cfRule>
    <cfRule type="expression" dxfId="150" priority="90">
      <formula>AND(C26&gt;$H$5,C26&lt;=$H$6)</formula>
    </cfRule>
    <cfRule type="expression" dxfId="149" priority="91">
      <formula>AND(C26&gt;$H$6,C26&lt;=$H$4)</formula>
    </cfRule>
    <cfRule type="expression" dxfId="148" priority="92">
      <formula>C26&gt;$H$4</formula>
    </cfRule>
  </conditionalFormatting>
  <conditionalFormatting sqref="C27">
    <cfRule type="expression" dxfId="147" priority="77">
      <formula>C27&lt;=$H$5</formula>
    </cfRule>
    <cfRule type="expression" dxfId="146" priority="78">
      <formula>AND(C27&gt;$H$5,C27&lt;=$H$6)</formula>
    </cfRule>
    <cfRule type="expression" dxfId="145" priority="79">
      <formula>AND(C27&gt;$H$6,C27&lt;=$H$4)</formula>
    </cfRule>
    <cfRule type="expression" dxfId="144" priority="80">
      <formula>C27&gt;$H$4</formula>
    </cfRule>
  </conditionalFormatting>
  <conditionalFormatting sqref="C28">
    <cfRule type="expression" dxfId="143" priority="65">
      <formula>C28&lt;=$H$5</formula>
    </cfRule>
    <cfRule type="expression" dxfId="142" priority="66">
      <formula>AND(C28&gt;$H$5,C28&lt;=$H$6)</formula>
    </cfRule>
    <cfRule type="expression" dxfId="141" priority="67">
      <formula>AND(C28&gt;$H$6,C28&lt;=$H$4)</formula>
    </cfRule>
    <cfRule type="expression" dxfId="140" priority="68">
      <formula>C28&gt;$H$4</formula>
    </cfRule>
  </conditionalFormatting>
  <conditionalFormatting sqref="C29">
    <cfRule type="expression" dxfId="139" priority="53">
      <formula>C29&lt;=$H$5</formula>
    </cfRule>
    <cfRule type="expression" dxfId="138" priority="54">
      <formula>AND(C29&gt;$H$5,C29&lt;=$H$6)</formula>
    </cfRule>
    <cfRule type="expression" dxfId="137" priority="55">
      <formula>AND(C29&gt;$H$6,C29&lt;=$H$4)</formula>
    </cfRule>
    <cfRule type="expression" dxfId="136" priority="56">
      <formula>C29&gt;$H$4</formula>
    </cfRule>
  </conditionalFormatting>
  <conditionalFormatting sqref="C30">
    <cfRule type="expression" dxfId="135" priority="41">
      <formula>C30&lt;=$H$5</formula>
    </cfRule>
    <cfRule type="expression" dxfId="134" priority="42">
      <formula>AND(C30&gt;$H$5,C30&lt;=$H$6)</formula>
    </cfRule>
    <cfRule type="expression" dxfId="133" priority="43">
      <formula>AND(C30&gt;$H$6,C30&lt;=$H$4)</formula>
    </cfRule>
    <cfRule type="expression" dxfId="132" priority="44">
      <formula>C30&gt;$H$4</formula>
    </cfRule>
  </conditionalFormatting>
  <conditionalFormatting sqref="C31">
    <cfRule type="expression" dxfId="131" priority="29">
      <formula>C31&lt;=$H$5</formula>
    </cfRule>
    <cfRule type="expression" dxfId="130" priority="30">
      <formula>AND(C31&gt;$H$5,C31&lt;=$H$6)</formula>
    </cfRule>
    <cfRule type="expression" dxfId="129" priority="31">
      <formula>AND(C31&gt;$H$6,C31&lt;=$H$4)</formula>
    </cfRule>
    <cfRule type="expression" dxfId="128" priority="32">
      <formula>C31&gt;$H$4</formula>
    </cfRule>
  </conditionalFormatting>
  <conditionalFormatting sqref="C32">
    <cfRule type="expression" dxfId="127" priority="17">
      <formula>C32&lt;=$H$5</formula>
    </cfRule>
    <cfRule type="expression" dxfId="126" priority="18">
      <formula>AND(C32&gt;$H$5,C32&lt;=$H$6)</formula>
    </cfRule>
    <cfRule type="expression" dxfId="125" priority="19">
      <formula>AND(C32&gt;$H$6,C32&lt;=$H$4)</formula>
    </cfRule>
    <cfRule type="expression" dxfId="124" priority="20">
      <formula>C32&gt;$H$4</formula>
    </cfRule>
  </conditionalFormatting>
  <conditionalFormatting sqref="B33 C33:C36">
    <cfRule type="expression" dxfId="123" priority="13">
      <formula>B33&lt;=$F$6</formula>
    </cfRule>
    <cfRule type="expression" dxfId="122" priority="14">
      <formula>AND(B33&gt;$F$6,B33&lt;=$F$7)</formula>
    </cfRule>
    <cfRule type="expression" dxfId="121" priority="15">
      <formula>AND(B33&gt;$F$7,B33&lt;=$F$5)</formula>
    </cfRule>
    <cfRule type="expression" dxfId="120" priority="16">
      <formula>B33&gt;$F$5</formula>
    </cfRule>
  </conditionalFormatting>
  <conditionalFormatting sqref="B34:B36">
    <cfRule type="expression" dxfId="119" priority="9">
      <formula>B34&lt;=$B$6</formula>
    </cfRule>
    <cfRule type="expression" dxfId="118" priority="10">
      <formula>AND(B34&gt;$B$6,B34&lt;=$B$7)</formula>
    </cfRule>
    <cfRule type="expression" dxfId="117" priority="11">
      <formula>AND(B34&gt;$B$7,B34&lt;=$B$5)</formula>
    </cfRule>
    <cfRule type="expression" dxfId="116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48" zoomScaleNormal="100" zoomScaleSheetLayoutView="100" workbookViewId="0">
      <selection activeCell="G32" sqref="G32:H3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6640625" style="11" customWidth="1"/>
    <col min="11" max="11" width="4.44140625" style="11" customWidth="1"/>
    <col min="12" max="12" width="7.441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60</v>
      </c>
      <c r="D6" s="40" t="s">
        <v>8</v>
      </c>
      <c r="E6" s="6">
        <v>21139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213</v>
      </c>
      <c r="D11" s="11"/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1" t="s">
        <v>319</v>
      </c>
      <c r="F12" s="18"/>
      <c r="G12" s="14" t="s">
        <v>379</v>
      </c>
      <c r="H12" s="14" t="s">
        <v>380</v>
      </c>
      <c r="J12" s="1" t="s">
        <v>213</v>
      </c>
      <c r="K12" s="42"/>
      <c r="L12" s="1" t="s">
        <v>213</v>
      </c>
    </row>
    <row r="13" spans="1:12" ht="17.100000000000001" customHeight="1" thickBot="1" x14ac:dyDescent="0.3">
      <c r="A13" s="142">
        <v>1</v>
      </c>
      <c r="B13" s="166">
        <v>43117</v>
      </c>
      <c r="C13" s="161">
        <v>1</v>
      </c>
      <c r="F13" s="78"/>
      <c r="G13" s="79">
        <v>20</v>
      </c>
      <c r="H13" s="79">
        <v>50</v>
      </c>
      <c r="J13" s="77"/>
      <c r="L13" s="77"/>
    </row>
    <row r="14" spans="1:12" ht="17.100000000000001" customHeight="1" thickBot="1" x14ac:dyDescent="0.3">
      <c r="A14" s="142"/>
      <c r="B14" s="166">
        <v>43159</v>
      </c>
      <c r="C14" s="161">
        <v>1</v>
      </c>
      <c r="F14" s="78"/>
      <c r="G14" s="79">
        <v>20</v>
      </c>
      <c r="H14" s="79">
        <v>50</v>
      </c>
      <c r="J14" s="77"/>
      <c r="L14" s="77"/>
    </row>
    <row r="15" spans="1:12" ht="17.100000000000001" customHeight="1" thickBot="1" x14ac:dyDescent="0.3">
      <c r="A15" s="142"/>
      <c r="B15" s="166">
        <v>43187</v>
      </c>
      <c r="C15" s="161">
        <v>2</v>
      </c>
      <c r="F15" s="78"/>
      <c r="G15" s="79">
        <v>20</v>
      </c>
      <c r="H15" s="79">
        <v>50</v>
      </c>
      <c r="J15" s="77"/>
      <c r="L15" s="77"/>
    </row>
    <row r="16" spans="1:12" ht="17.100000000000001" customHeight="1" thickBot="1" x14ac:dyDescent="0.3">
      <c r="A16" s="142"/>
      <c r="B16" s="166">
        <v>43217</v>
      </c>
      <c r="C16" s="161">
        <v>3</v>
      </c>
      <c r="F16" s="78"/>
      <c r="G16" s="79">
        <v>20</v>
      </c>
      <c r="H16" s="79">
        <v>50</v>
      </c>
      <c r="J16" s="77"/>
      <c r="L16" s="77"/>
    </row>
    <row r="17" spans="1:12" ht="17.100000000000001" customHeight="1" thickBot="1" x14ac:dyDescent="0.3">
      <c r="A17" s="142"/>
      <c r="B17" s="166">
        <v>43245</v>
      </c>
      <c r="C17" s="161">
        <v>5</v>
      </c>
      <c r="F17" s="78"/>
      <c r="G17" s="79">
        <v>20</v>
      </c>
      <c r="H17" s="79">
        <v>50</v>
      </c>
      <c r="J17" s="77"/>
      <c r="L17" s="77"/>
    </row>
    <row r="18" spans="1:12" ht="17.100000000000001" customHeight="1" thickBot="1" x14ac:dyDescent="0.3">
      <c r="A18" s="142"/>
      <c r="B18" s="166">
        <v>43273</v>
      </c>
      <c r="C18" s="161">
        <v>0</v>
      </c>
      <c r="F18" s="78"/>
      <c r="G18" s="79">
        <v>20</v>
      </c>
      <c r="H18" s="79">
        <v>50</v>
      </c>
      <c r="J18" s="77"/>
      <c r="L18" s="77"/>
    </row>
    <row r="19" spans="1:12" ht="17.100000000000001" customHeight="1" thickBot="1" x14ac:dyDescent="0.3">
      <c r="A19" s="142"/>
      <c r="B19" s="166">
        <v>43301</v>
      </c>
      <c r="C19" s="161">
        <v>1</v>
      </c>
      <c r="F19" s="78"/>
      <c r="G19" s="79">
        <v>20</v>
      </c>
      <c r="H19" s="79">
        <v>50</v>
      </c>
      <c r="J19" s="77"/>
      <c r="L19" s="77"/>
    </row>
    <row r="20" spans="1:12" ht="17.100000000000001" customHeight="1" thickBot="1" x14ac:dyDescent="0.3">
      <c r="A20" s="142"/>
      <c r="B20" s="166">
        <v>43328</v>
      </c>
      <c r="C20" s="161">
        <v>2</v>
      </c>
      <c r="F20" s="78"/>
      <c r="G20" s="79">
        <v>20</v>
      </c>
      <c r="H20" s="79">
        <v>50</v>
      </c>
      <c r="J20" s="77"/>
      <c r="L20" s="77"/>
    </row>
    <row r="21" spans="1:12" ht="17.100000000000001" customHeight="1" thickBot="1" x14ac:dyDescent="0.3">
      <c r="A21" s="142"/>
      <c r="B21" s="166">
        <v>43369</v>
      </c>
      <c r="C21" s="161">
        <v>3</v>
      </c>
      <c r="F21" s="78"/>
      <c r="G21" s="79">
        <v>20</v>
      </c>
      <c r="H21" s="79">
        <v>50</v>
      </c>
      <c r="J21" s="77"/>
      <c r="L21" s="77"/>
    </row>
    <row r="22" spans="1:12" ht="17.100000000000001" customHeight="1" thickBot="1" x14ac:dyDescent="0.3">
      <c r="A22" s="76">
        <v>2</v>
      </c>
      <c r="B22" s="166">
        <v>43398</v>
      </c>
      <c r="C22" s="161">
        <v>0</v>
      </c>
      <c r="F22" s="78"/>
      <c r="G22" s="79">
        <v>20</v>
      </c>
      <c r="H22" s="79">
        <v>50</v>
      </c>
      <c r="J22" s="77"/>
      <c r="L22" s="77"/>
    </row>
    <row r="23" spans="1:12" ht="17.100000000000001" customHeight="1" thickBot="1" x14ac:dyDescent="0.3">
      <c r="A23" s="76">
        <v>3</v>
      </c>
      <c r="B23" s="166">
        <v>43427</v>
      </c>
      <c r="C23" s="161">
        <v>1</v>
      </c>
      <c r="F23" s="78"/>
      <c r="G23" s="79">
        <v>20</v>
      </c>
      <c r="H23" s="79"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3">
        <v>43452</v>
      </c>
      <c r="C24" s="182">
        <v>0</v>
      </c>
      <c r="D24" s="176">
        <v>120</v>
      </c>
      <c r="F24" s="177"/>
      <c r="G24" s="178">
        <v>20</v>
      </c>
      <c r="H24" s="178">
        <v>50</v>
      </c>
      <c r="J24" s="179"/>
      <c r="L24" s="179"/>
    </row>
    <row r="25" spans="1:12" ht="17.100000000000001" customHeight="1" x14ac:dyDescent="0.25">
      <c r="A25" s="76">
        <v>5</v>
      </c>
      <c r="B25" s="184">
        <v>43481</v>
      </c>
      <c r="C25" s="186">
        <v>0</v>
      </c>
      <c r="F25" s="78"/>
      <c r="G25" s="79">
        <v>20</v>
      </c>
      <c r="H25" s="79">
        <v>50</v>
      </c>
      <c r="J25" s="77"/>
      <c r="L25" s="77"/>
    </row>
    <row r="26" spans="1:12" ht="17.100000000000001" customHeight="1" x14ac:dyDescent="0.25">
      <c r="A26" s="142">
        <v>1</v>
      </c>
      <c r="B26" s="184">
        <v>43523</v>
      </c>
      <c r="C26" s="186">
        <v>1</v>
      </c>
      <c r="F26" s="78"/>
      <c r="G26" s="79">
        <v>20</v>
      </c>
      <c r="H26" s="79">
        <v>50</v>
      </c>
      <c r="J26" s="77">
        <v>0</v>
      </c>
      <c r="L26" s="77">
        <v>8</v>
      </c>
    </row>
    <row r="27" spans="1:12" ht="17.100000000000001" customHeight="1" thickBot="1" x14ac:dyDescent="0.3">
      <c r="A27" s="12">
        <f>'LAF 1 (21147)'!A27</f>
        <v>2</v>
      </c>
      <c r="B27" s="184">
        <v>43552</v>
      </c>
      <c r="C27" s="161">
        <v>3</v>
      </c>
      <c r="F27" s="25"/>
      <c r="G27" s="26">
        <f>$C$9</f>
        <v>20</v>
      </c>
      <c r="H27" s="26">
        <f>$E$9</f>
        <v>50</v>
      </c>
      <c r="J27" s="19">
        <v>1</v>
      </c>
      <c r="L27" s="19">
        <v>1</v>
      </c>
    </row>
    <row r="28" spans="1:12" ht="17.100000000000001" customHeight="1" x14ac:dyDescent="0.25">
      <c r="A28" s="12">
        <f>'LAF 1 (21147)'!A28</f>
        <v>3</v>
      </c>
      <c r="B28" s="184">
        <v>43580</v>
      </c>
      <c r="C28" s="186">
        <v>1</v>
      </c>
      <c r="F28" s="25"/>
      <c r="G28" s="26">
        <f>$C$9</f>
        <v>20</v>
      </c>
      <c r="H28" s="26">
        <f>$E$9</f>
        <v>50</v>
      </c>
      <c r="J28" s="19">
        <v>3</v>
      </c>
      <c r="L28" s="19">
        <v>2</v>
      </c>
    </row>
    <row r="29" spans="1:12" ht="17.100000000000001" customHeight="1" x14ac:dyDescent="0.25">
      <c r="A29" s="12">
        <f>'LAF 1 (21147)'!A29</f>
        <v>4</v>
      </c>
      <c r="B29" s="184">
        <v>43609</v>
      </c>
      <c r="C29" s="186">
        <v>0</v>
      </c>
      <c r="F29" s="25"/>
      <c r="G29" s="26">
        <f t="shared" ref="G29:G36" si="0">$C$9</f>
        <v>20</v>
      </c>
      <c r="H29" s="26">
        <f t="shared" ref="H29:H36" si="1">$E$9</f>
        <v>50</v>
      </c>
      <c r="J29" s="19">
        <v>10</v>
      </c>
      <c r="L29" s="19">
        <v>8</v>
      </c>
    </row>
    <row r="30" spans="1:12" ht="17.100000000000001" customHeight="1" x14ac:dyDescent="0.25">
      <c r="A30" s="12">
        <f>'LAF 1 (21147)'!A30</f>
        <v>5</v>
      </c>
      <c r="B30" s="184">
        <v>43636</v>
      </c>
      <c r="C30" s="186">
        <v>0</v>
      </c>
      <c r="F30" s="25"/>
      <c r="G30" s="26">
        <f t="shared" si="0"/>
        <v>20</v>
      </c>
      <c r="H30" s="26">
        <f t="shared" si="1"/>
        <v>50</v>
      </c>
      <c r="J30" s="19">
        <v>0</v>
      </c>
      <c r="L30" s="19">
        <v>5</v>
      </c>
    </row>
    <row r="31" spans="1:12" ht="17.100000000000001" customHeight="1" x14ac:dyDescent="0.25">
      <c r="A31" s="12" t="e">
        <f>'LAF 1 (21147)'!#REF!</f>
        <v>#REF!</v>
      </c>
      <c r="B31" s="184">
        <v>43664</v>
      </c>
      <c r="C31" s="186">
        <v>1</v>
      </c>
      <c r="F31" s="25"/>
      <c r="G31" s="26">
        <f t="shared" si="0"/>
        <v>20</v>
      </c>
      <c r="H31" s="26">
        <f t="shared" si="1"/>
        <v>50</v>
      </c>
      <c r="J31" s="19">
        <v>4</v>
      </c>
      <c r="L31" s="19"/>
    </row>
    <row r="32" spans="1:12" ht="17.100000000000001" customHeight="1" x14ac:dyDescent="0.25">
      <c r="A32" s="12">
        <f>'LAF 1 (21147)'!A31</f>
        <v>7</v>
      </c>
      <c r="B32" s="184">
        <v>43692</v>
      </c>
      <c r="C32" s="186">
        <v>0</v>
      </c>
      <c r="F32" s="25"/>
      <c r="G32" s="26">
        <f t="shared" si="0"/>
        <v>20</v>
      </c>
      <c r="H32" s="26">
        <f t="shared" si="1"/>
        <v>50</v>
      </c>
      <c r="J32" s="19">
        <v>1</v>
      </c>
      <c r="L32" s="19"/>
    </row>
    <row r="33" spans="1:12" ht="17.100000000000001" customHeight="1" x14ac:dyDescent="0.25">
      <c r="A33" s="76"/>
      <c r="B33" s="187">
        <v>43734</v>
      </c>
      <c r="C33" s="188">
        <v>0</v>
      </c>
      <c r="F33" s="78"/>
      <c r="G33" s="79">
        <f t="shared" si="0"/>
        <v>20</v>
      </c>
      <c r="H33" s="79">
        <f t="shared" si="1"/>
        <v>50</v>
      </c>
      <c r="J33" s="77"/>
      <c r="L33" s="77"/>
    </row>
    <row r="34" spans="1:12" ht="17.100000000000001" customHeight="1" x14ac:dyDescent="0.25">
      <c r="A34" s="76"/>
      <c r="B34" s="187">
        <v>43762</v>
      </c>
      <c r="C34" s="188">
        <v>0</v>
      </c>
      <c r="F34" s="78"/>
      <c r="G34" s="79">
        <f t="shared" si="0"/>
        <v>20</v>
      </c>
      <c r="H34" s="79">
        <f t="shared" si="1"/>
        <v>50</v>
      </c>
      <c r="J34" s="77"/>
      <c r="L34" s="77"/>
    </row>
    <row r="35" spans="1:12" ht="17.100000000000001" customHeight="1" x14ac:dyDescent="0.25">
      <c r="A35" s="76"/>
      <c r="B35" s="187">
        <v>43789</v>
      </c>
      <c r="C35" s="188">
        <v>1</v>
      </c>
      <c r="F35" s="78"/>
      <c r="G35" s="79">
        <f t="shared" si="0"/>
        <v>20</v>
      </c>
      <c r="H35" s="79">
        <f t="shared" si="1"/>
        <v>50</v>
      </c>
      <c r="J35" s="77"/>
      <c r="L35" s="77"/>
    </row>
    <row r="36" spans="1:12" ht="17.100000000000001" customHeight="1" x14ac:dyDescent="0.25">
      <c r="A36" s="76"/>
      <c r="B36" s="187">
        <v>43817</v>
      </c>
      <c r="C36" s="188">
        <v>0</v>
      </c>
      <c r="F36" s="78"/>
      <c r="G36" s="79">
        <f t="shared" si="0"/>
        <v>20</v>
      </c>
      <c r="H36" s="79">
        <f t="shared" si="1"/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2">IF(J37=0, "&lt; 1", J37)</f>
        <v>3</v>
      </c>
      <c r="F37" s="27"/>
      <c r="G37" s="26"/>
      <c r="H37" s="26"/>
      <c r="J37" s="12">
        <f>ROUNDUP(AVERAGE(J13:J36), 0)</f>
        <v>3</v>
      </c>
      <c r="K37" s="19"/>
      <c r="L37" s="12">
        <f>ROUNDUP(AVERAGE(L13:L36), 0)</f>
        <v>5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1</v>
      </c>
    </row>
    <row r="39" spans="1:12" ht="17.100000000000001" customHeight="1" x14ac:dyDescent="0.25">
      <c r="A39" s="12" t="s">
        <v>13</v>
      </c>
      <c r="B39" s="34"/>
      <c r="C39" s="80">
        <f>MAX(C25:C36)</f>
        <v>3</v>
      </c>
      <c r="F39" s="25"/>
      <c r="G39" s="26"/>
      <c r="H39" s="26"/>
      <c r="J39" s="12">
        <f>MAX(J13:J36)</f>
        <v>10</v>
      </c>
      <c r="K39" s="19"/>
      <c r="L39" s="12">
        <f>MAX(L13:L36)</f>
        <v>8</v>
      </c>
    </row>
    <row r="40" spans="1:12" ht="17.100000000000001" customHeight="1" x14ac:dyDescent="0.25">
      <c r="A40" s="12" t="s">
        <v>14</v>
      </c>
      <c r="B40" s="34"/>
      <c r="C40" s="35">
        <f>J40</f>
        <v>3.5456210417116734</v>
      </c>
      <c r="F40" s="25"/>
      <c r="G40" s="26"/>
      <c r="H40" s="26"/>
      <c r="J40" s="13">
        <f>STDEV(J13:J36)</f>
        <v>3.5456210417116734</v>
      </c>
      <c r="K40" s="19"/>
      <c r="L40" s="13">
        <f>STDEV(L13:L36)</f>
        <v>3.271085446759225</v>
      </c>
    </row>
    <row r="41" spans="1:12" ht="17.100000000000001" customHeight="1" x14ac:dyDescent="0.25">
      <c r="A41" s="12" t="s">
        <v>15</v>
      </c>
      <c r="B41" s="34"/>
      <c r="C41" s="35">
        <f>J41</f>
        <v>118.18736805705578</v>
      </c>
      <c r="F41" s="25"/>
      <c r="G41" s="26"/>
      <c r="H41" s="26"/>
      <c r="J41" s="13">
        <f>IF(J37=0, "NA", J40*100/J37)</f>
        <v>118.18736805705578</v>
      </c>
      <c r="K41" s="19"/>
      <c r="L41" s="13">
        <f>IF(L37=0, "NA", L40*100/L37)</f>
        <v>65.421708935184498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5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5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3.271085446759225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65.421708935184498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298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299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114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390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39" priority="89">
      <formula>C25&lt;=$H$5</formula>
    </cfRule>
    <cfRule type="expression" dxfId="38" priority="90">
      <formula>AND(C25&gt;$H$5,C25&lt;=$H$6)</formula>
    </cfRule>
    <cfRule type="expression" dxfId="37" priority="91">
      <formula>AND(C25&gt;$H$6,C25&lt;=$H$4)</formula>
    </cfRule>
    <cfRule type="expression" dxfId="36" priority="92">
      <formula>C25&gt;$H$4</formula>
    </cfRule>
  </conditionalFormatting>
  <conditionalFormatting sqref="C26">
    <cfRule type="expression" dxfId="35" priority="77">
      <formula>C26&lt;=$H$5</formula>
    </cfRule>
    <cfRule type="expression" dxfId="34" priority="78">
      <formula>AND(C26&gt;$H$5,C26&lt;=$H$6)</formula>
    </cfRule>
    <cfRule type="expression" dxfId="33" priority="79">
      <formula>AND(C26&gt;$H$6,C26&lt;=$H$4)</formula>
    </cfRule>
    <cfRule type="expression" dxfId="32" priority="80">
      <formula>C26&gt;$H$4</formula>
    </cfRule>
  </conditionalFormatting>
  <conditionalFormatting sqref="C28">
    <cfRule type="expression" dxfId="31" priority="57">
      <formula>C28&lt;=$H$5</formula>
    </cfRule>
    <cfRule type="expression" dxfId="30" priority="58">
      <formula>AND(C28&gt;$H$5,C28&lt;=$H$6)</formula>
    </cfRule>
    <cfRule type="expression" dxfId="29" priority="59">
      <formula>AND(C28&gt;$H$6,C28&lt;=$H$4)</formula>
    </cfRule>
    <cfRule type="expression" dxfId="28" priority="60">
      <formula>C28&gt;$H$4</formula>
    </cfRule>
  </conditionalFormatting>
  <conditionalFormatting sqref="C29">
    <cfRule type="expression" dxfId="27" priority="53">
      <formula>C29&lt;=$H$5</formula>
    </cfRule>
    <cfRule type="expression" dxfId="26" priority="54">
      <formula>AND(C29&gt;$H$5,C29&lt;=$H$6)</formula>
    </cfRule>
    <cfRule type="expression" dxfId="25" priority="55">
      <formula>AND(C29&gt;$H$6,C29&lt;=$H$4)</formula>
    </cfRule>
    <cfRule type="expression" dxfId="24" priority="56">
      <formula>C29&gt;$H$4</formula>
    </cfRule>
  </conditionalFormatting>
  <conditionalFormatting sqref="C30">
    <cfRule type="expression" dxfId="23" priority="41">
      <formula>C30&lt;=$H$5</formula>
    </cfRule>
    <cfRule type="expression" dxfId="22" priority="42">
      <formula>AND(C30&gt;$H$5,C30&lt;=$H$6)</formula>
    </cfRule>
    <cfRule type="expression" dxfId="21" priority="43">
      <formula>AND(C30&gt;$H$6,C30&lt;=$H$4)</formula>
    </cfRule>
    <cfRule type="expression" dxfId="20" priority="44">
      <formula>C30&gt;$H$4</formula>
    </cfRule>
  </conditionalFormatting>
  <conditionalFormatting sqref="C31">
    <cfRule type="expression" dxfId="19" priority="29">
      <formula>C31&lt;=$H$5</formula>
    </cfRule>
    <cfRule type="expression" dxfId="18" priority="30">
      <formula>AND(C31&gt;$H$5,C31&lt;=$H$6)</formula>
    </cfRule>
    <cfRule type="expression" dxfId="17" priority="31">
      <formula>AND(C31&gt;$H$6,C31&lt;=$H$4)</formula>
    </cfRule>
    <cfRule type="expression" dxfId="16" priority="32">
      <formula>C31&gt;$H$4</formula>
    </cfRule>
  </conditionalFormatting>
  <conditionalFormatting sqref="C32">
    <cfRule type="expression" dxfId="15" priority="17">
      <formula>C32&lt;=$H$5</formula>
    </cfRule>
    <cfRule type="expression" dxfId="14" priority="18">
      <formula>AND(C32&gt;$H$5,C32&lt;=$H$6)</formula>
    </cfRule>
    <cfRule type="expression" dxfId="13" priority="19">
      <formula>AND(C32&gt;$H$6,C32&lt;=$H$4)</formula>
    </cfRule>
    <cfRule type="expression" dxfId="12" priority="20">
      <formula>C32&gt;$H$4</formula>
    </cfRule>
  </conditionalFormatting>
  <conditionalFormatting sqref="B33 C33:C36">
    <cfRule type="expression" dxfId="11" priority="13">
      <formula>B33&lt;=$F$6</formula>
    </cfRule>
    <cfRule type="expression" dxfId="10" priority="14">
      <formula>AND(B33&gt;$F$6,B33&lt;=$F$7)</formula>
    </cfRule>
    <cfRule type="expression" dxfId="9" priority="15">
      <formula>AND(B33&gt;$F$7,B33&lt;=$F$5)</formula>
    </cfRule>
    <cfRule type="expression" dxfId="8" priority="16">
      <formula>B33&gt;$F$5</formula>
    </cfRule>
  </conditionalFormatting>
  <conditionalFormatting sqref="B34:B36">
    <cfRule type="expression" dxfId="7" priority="9">
      <formula>B34&lt;=$B$6</formula>
    </cfRule>
    <cfRule type="expression" dxfId="6" priority="10">
      <formula>AND(B34&gt;$B$6,B34&lt;=$B$7)</formula>
    </cfRule>
    <cfRule type="expression" dxfId="5" priority="11">
      <formula>AND(B34&gt;$B$7,B34&lt;=$B$5)</formula>
    </cfRule>
    <cfRule type="expression" dxfId="4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44" zoomScaleNormal="100" zoomScaleSheetLayoutView="100" workbookViewId="0">
      <selection activeCell="G32" sqref="G32:H3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441406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228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64</v>
      </c>
      <c r="D6" s="40" t="s">
        <v>8</v>
      </c>
      <c r="E6" s="6">
        <v>21136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219</v>
      </c>
      <c r="D11" s="11"/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219</v>
      </c>
      <c r="K12" s="42"/>
      <c r="L12" s="1" t="s">
        <v>219</v>
      </c>
    </row>
    <row r="13" spans="1:12" ht="21" customHeight="1" thickBot="1" x14ac:dyDescent="0.3">
      <c r="A13" s="142">
        <v>1</v>
      </c>
      <c r="B13" s="166">
        <v>43117</v>
      </c>
      <c r="C13" s="161">
        <v>4</v>
      </c>
      <c r="F13" s="78"/>
      <c r="G13" s="79">
        <v>20</v>
      </c>
      <c r="H13" s="79">
        <v>50</v>
      </c>
      <c r="J13" s="77"/>
      <c r="L13" s="77"/>
    </row>
    <row r="14" spans="1:12" ht="21" customHeight="1" thickBot="1" x14ac:dyDescent="0.3">
      <c r="A14" s="142"/>
      <c r="B14" s="166">
        <v>43159</v>
      </c>
      <c r="C14" s="161">
        <v>2</v>
      </c>
      <c r="F14" s="78"/>
      <c r="G14" s="79">
        <v>20</v>
      </c>
      <c r="H14" s="79">
        <v>50</v>
      </c>
      <c r="J14" s="77"/>
      <c r="L14" s="77"/>
    </row>
    <row r="15" spans="1:12" ht="21" customHeight="1" thickBot="1" x14ac:dyDescent="0.3">
      <c r="A15" s="142"/>
      <c r="B15" s="166">
        <v>43187</v>
      </c>
      <c r="C15" s="161">
        <v>7</v>
      </c>
      <c r="F15" s="78"/>
      <c r="G15" s="79">
        <v>20</v>
      </c>
      <c r="H15" s="79">
        <v>50</v>
      </c>
      <c r="J15" s="77"/>
      <c r="L15" s="77"/>
    </row>
    <row r="16" spans="1:12" ht="21" customHeight="1" thickBot="1" x14ac:dyDescent="0.3">
      <c r="A16" s="142"/>
      <c r="B16" s="166">
        <v>43217</v>
      </c>
      <c r="C16" s="161">
        <v>2</v>
      </c>
      <c r="F16" s="78"/>
      <c r="G16" s="79">
        <v>20</v>
      </c>
      <c r="H16" s="79">
        <v>50</v>
      </c>
      <c r="J16" s="77"/>
      <c r="L16" s="77"/>
    </row>
    <row r="17" spans="1:12" ht="21" customHeight="1" thickBot="1" x14ac:dyDescent="0.3">
      <c r="A17" s="142"/>
      <c r="B17" s="166">
        <v>43245</v>
      </c>
      <c r="C17" s="161">
        <v>12</v>
      </c>
      <c r="F17" s="78"/>
      <c r="G17" s="79">
        <v>20</v>
      </c>
      <c r="H17" s="79">
        <v>50</v>
      </c>
      <c r="J17" s="77"/>
      <c r="L17" s="77"/>
    </row>
    <row r="18" spans="1:12" ht="21" customHeight="1" thickBot="1" x14ac:dyDescent="0.3">
      <c r="A18" s="142"/>
      <c r="B18" s="166">
        <v>43273</v>
      </c>
      <c r="C18" s="161">
        <v>2</v>
      </c>
      <c r="F18" s="78"/>
      <c r="G18" s="79">
        <v>20</v>
      </c>
      <c r="H18" s="79">
        <v>50</v>
      </c>
      <c r="J18" s="77"/>
      <c r="L18" s="77"/>
    </row>
    <row r="19" spans="1:12" ht="21" customHeight="1" thickBot="1" x14ac:dyDescent="0.3">
      <c r="A19" s="142"/>
      <c r="B19" s="166">
        <v>43301</v>
      </c>
      <c r="C19" s="161">
        <v>11</v>
      </c>
      <c r="F19" s="78"/>
      <c r="G19" s="79">
        <v>20</v>
      </c>
      <c r="H19" s="79">
        <v>50</v>
      </c>
      <c r="J19" s="77"/>
      <c r="L19" s="77"/>
    </row>
    <row r="20" spans="1:12" ht="17.100000000000001" customHeight="1" thickBot="1" x14ac:dyDescent="0.3">
      <c r="A20" s="76">
        <v>2</v>
      </c>
      <c r="B20" s="166">
        <v>43328</v>
      </c>
      <c r="C20" s="161">
        <v>8</v>
      </c>
      <c r="F20" s="78"/>
      <c r="G20" s="79">
        <v>20</v>
      </c>
      <c r="H20" s="79">
        <v>50</v>
      </c>
      <c r="J20" s="77"/>
      <c r="L20" s="77"/>
    </row>
    <row r="21" spans="1:12" ht="17.100000000000001" customHeight="1" thickBot="1" x14ac:dyDescent="0.3">
      <c r="A21" s="76">
        <v>3</v>
      </c>
      <c r="B21" s="166">
        <v>43369</v>
      </c>
      <c r="C21" s="161">
        <v>5</v>
      </c>
      <c r="F21" s="78"/>
      <c r="G21" s="79">
        <v>20</v>
      </c>
      <c r="H21" s="79">
        <v>50</v>
      </c>
      <c r="J21" s="77"/>
      <c r="L21" s="77"/>
    </row>
    <row r="22" spans="1:12" ht="17.100000000000001" customHeight="1" thickBot="1" x14ac:dyDescent="0.3">
      <c r="A22" s="76">
        <v>4</v>
      </c>
      <c r="B22" s="166">
        <v>43398</v>
      </c>
      <c r="C22" s="161">
        <v>5</v>
      </c>
      <c r="F22" s="78"/>
      <c r="G22" s="79">
        <v>20</v>
      </c>
      <c r="H22" s="79">
        <v>50</v>
      </c>
      <c r="J22" s="77"/>
      <c r="L22" s="77"/>
    </row>
    <row r="23" spans="1:12" ht="17.100000000000001" customHeight="1" thickBot="1" x14ac:dyDescent="0.3">
      <c r="A23" s="76">
        <v>5</v>
      </c>
      <c r="B23" s="166">
        <v>43427</v>
      </c>
      <c r="C23" s="161">
        <v>3</v>
      </c>
      <c r="F23" s="78"/>
      <c r="G23" s="79">
        <v>20</v>
      </c>
      <c r="H23" s="79">
        <v>50</v>
      </c>
      <c r="J23" s="77"/>
      <c r="L23" s="77"/>
    </row>
    <row r="24" spans="1:12" s="176" customFormat="1" ht="17.100000000000001" customHeight="1" thickBot="1" x14ac:dyDescent="0.3">
      <c r="A24" s="173">
        <v>1</v>
      </c>
      <c r="B24" s="183">
        <v>43452</v>
      </c>
      <c r="C24" s="182">
        <v>6</v>
      </c>
      <c r="E24" s="176">
        <v>120</v>
      </c>
      <c r="F24" s="177"/>
      <c r="G24" s="178">
        <v>20</v>
      </c>
      <c r="H24" s="178">
        <v>50</v>
      </c>
      <c r="J24" s="179">
        <v>2</v>
      </c>
      <c r="L24" s="179">
        <v>2</v>
      </c>
    </row>
    <row r="25" spans="1:12" ht="17.100000000000001" customHeight="1" x14ac:dyDescent="0.25">
      <c r="A25" s="12">
        <f>'LAF 1 (21147)'!A27</f>
        <v>2</v>
      </c>
      <c r="B25" s="184">
        <v>43481</v>
      </c>
      <c r="C25" s="186">
        <v>10</v>
      </c>
      <c r="F25" s="25"/>
      <c r="G25" s="79">
        <v>20</v>
      </c>
      <c r="H25" s="79">
        <v>50</v>
      </c>
      <c r="J25" s="19">
        <v>2</v>
      </c>
      <c r="L25" s="19">
        <v>2</v>
      </c>
    </row>
    <row r="26" spans="1:12" ht="17.100000000000001" customHeight="1" x14ac:dyDescent="0.25">
      <c r="A26" s="76"/>
      <c r="B26" s="184">
        <v>43523</v>
      </c>
      <c r="C26" s="186">
        <v>1</v>
      </c>
      <c r="F26" s="78"/>
      <c r="G26" s="79">
        <v>20</v>
      </c>
      <c r="H26" s="79">
        <v>50</v>
      </c>
      <c r="J26" s="77"/>
      <c r="L26" s="77"/>
    </row>
    <row r="27" spans="1:12" ht="17.100000000000001" customHeight="1" x14ac:dyDescent="0.25">
      <c r="A27" s="76"/>
      <c r="B27" s="184">
        <v>43552</v>
      </c>
      <c r="C27" s="186">
        <v>14</v>
      </c>
      <c r="F27" s="78"/>
      <c r="G27" s="79">
        <v>20</v>
      </c>
      <c r="H27" s="79">
        <v>50</v>
      </c>
      <c r="J27" s="77"/>
      <c r="L27" s="77"/>
    </row>
    <row r="28" spans="1:12" ht="17.100000000000001" customHeight="1" x14ac:dyDescent="0.25">
      <c r="A28" s="76"/>
      <c r="B28" s="184">
        <v>43580</v>
      </c>
      <c r="C28" s="186">
        <v>4</v>
      </c>
      <c r="F28" s="78"/>
      <c r="G28" s="79">
        <v>20</v>
      </c>
      <c r="H28" s="79">
        <v>50</v>
      </c>
      <c r="J28" s="77"/>
      <c r="L28" s="77"/>
    </row>
    <row r="29" spans="1:12" ht="17.100000000000001" customHeight="1" x14ac:dyDescent="0.25">
      <c r="A29" s="76"/>
      <c r="B29" s="184">
        <v>43609</v>
      </c>
      <c r="C29" s="186">
        <v>9</v>
      </c>
      <c r="F29" s="78"/>
      <c r="G29" s="79">
        <v>20</v>
      </c>
      <c r="H29" s="79">
        <v>50</v>
      </c>
      <c r="J29" s="77"/>
      <c r="L29" s="77"/>
    </row>
    <row r="30" spans="1:12" ht="17.100000000000001" customHeight="1" x14ac:dyDescent="0.25">
      <c r="A30" s="12">
        <f>'LAF 1 (21147)'!A28</f>
        <v>3</v>
      </c>
      <c r="B30" s="184">
        <v>43636</v>
      </c>
      <c r="C30" s="186">
        <v>2</v>
      </c>
      <c r="F30" s="25"/>
      <c r="G30" s="79">
        <v>20</v>
      </c>
      <c r="H30" s="79">
        <v>50</v>
      </c>
      <c r="J30" s="19">
        <v>6</v>
      </c>
      <c r="L30" s="19">
        <v>5</v>
      </c>
    </row>
    <row r="31" spans="1:12" ht="17.100000000000001" customHeight="1" x14ac:dyDescent="0.25">
      <c r="A31" s="12">
        <f>'LAF 1 (21147)'!A29</f>
        <v>4</v>
      </c>
      <c r="B31" s="184">
        <v>43664</v>
      </c>
      <c r="C31" s="186">
        <v>6</v>
      </c>
      <c r="F31" s="25"/>
      <c r="G31" s="79">
        <v>20</v>
      </c>
      <c r="H31" s="79">
        <v>50</v>
      </c>
      <c r="J31" s="19">
        <v>5</v>
      </c>
      <c r="L31" s="19">
        <v>2</v>
      </c>
    </row>
    <row r="32" spans="1:12" ht="17.100000000000001" customHeight="1" x14ac:dyDescent="0.25">
      <c r="A32" s="12">
        <f>'LAF 1 (21147)'!A30</f>
        <v>5</v>
      </c>
      <c r="B32" s="184">
        <v>43692</v>
      </c>
      <c r="C32" s="186">
        <v>2</v>
      </c>
      <c r="F32" s="25"/>
      <c r="G32" s="79">
        <v>20</v>
      </c>
      <c r="H32" s="79">
        <v>50</v>
      </c>
      <c r="J32" s="19">
        <v>0</v>
      </c>
      <c r="L32" s="19">
        <v>4</v>
      </c>
    </row>
    <row r="33" spans="1:12" ht="17.100000000000001" customHeight="1" x14ac:dyDescent="0.25">
      <c r="A33" s="76"/>
      <c r="B33" s="187">
        <v>43734</v>
      </c>
      <c r="C33" s="188">
        <v>5</v>
      </c>
      <c r="F33" s="78"/>
      <c r="G33" s="79">
        <v>20</v>
      </c>
      <c r="H33" s="79">
        <v>50</v>
      </c>
      <c r="J33" s="77"/>
      <c r="L33" s="77"/>
    </row>
    <row r="34" spans="1:12" ht="17.100000000000001" customHeight="1" x14ac:dyDescent="0.25">
      <c r="A34" s="76"/>
      <c r="B34" s="187">
        <v>43762</v>
      </c>
      <c r="C34" s="188">
        <v>3</v>
      </c>
      <c r="F34" s="78"/>
      <c r="G34" s="79">
        <v>20</v>
      </c>
      <c r="H34" s="79">
        <v>50</v>
      </c>
      <c r="J34" s="77"/>
      <c r="L34" s="77"/>
    </row>
    <row r="35" spans="1:12" ht="17.100000000000001" customHeight="1" x14ac:dyDescent="0.25">
      <c r="A35" s="76"/>
      <c r="B35" s="187">
        <v>43789</v>
      </c>
      <c r="C35" s="188">
        <v>10</v>
      </c>
      <c r="F35" s="78"/>
      <c r="G35" s="79">
        <v>20</v>
      </c>
      <c r="H35" s="79">
        <v>50</v>
      </c>
      <c r="J35" s="77"/>
      <c r="L35" s="77"/>
    </row>
    <row r="36" spans="1:12" ht="17.100000000000001" customHeight="1" x14ac:dyDescent="0.25">
      <c r="A36" s="76"/>
      <c r="B36" s="187">
        <v>43817</v>
      </c>
      <c r="C36" s="188">
        <v>2</v>
      </c>
      <c r="F36" s="78"/>
      <c r="G36" s="79">
        <v>20</v>
      </c>
      <c r="H36" s="79"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32">
        <f t="shared" ref="C37" si="0">IF(J37=0, "&lt; 1", J37)</f>
        <v>3</v>
      </c>
      <c r="F37" s="27"/>
      <c r="G37" s="26"/>
      <c r="H37" s="26"/>
      <c r="J37" s="12">
        <f>ROUNDUP(AVERAGE(J13:J36), 0)</f>
        <v>3</v>
      </c>
      <c r="K37" s="19"/>
      <c r="L37" s="12">
        <f>ROUNDUP(AVERAGE(L13:L36), 0)</f>
        <v>3</v>
      </c>
    </row>
    <row r="38" spans="1:12" ht="17.100000000000001" customHeight="1" x14ac:dyDescent="0.25">
      <c r="A38" s="12" t="s">
        <v>12</v>
      </c>
      <c r="B38" s="34"/>
      <c r="C38" s="80">
        <f>MIN(C25:C36)</f>
        <v>1</v>
      </c>
      <c r="F38" s="25"/>
      <c r="G38" s="26"/>
      <c r="H38" s="26"/>
      <c r="J38" s="12">
        <f>MIN(J13:J36)</f>
        <v>0</v>
      </c>
      <c r="K38" s="19"/>
      <c r="L38" s="12">
        <f>MIN(L13:L36)</f>
        <v>2</v>
      </c>
    </row>
    <row r="39" spans="1:12" ht="17.100000000000001" customHeight="1" x14ac:dyDescent="0.25">
      <c r="A39" s="12" t="s">
        <v>13</v>
      </c>
      <c r="B39" s="34"/>
      <c r="C39" s="80">
        <f>MAX(C25:C36)</f>
        <v>14</v>
      </c>
      <c r="F39" s="25"/>
      <c r="G39" s="26"/>
      <c r="H39" s="26"/>
      <c r="J39" s="12">
        <f>MAX(J13:J36)</f>
        <v>6</v>
      </c>
      <c r="K39" s="19"/>
      <c r="L39" s="12">
        <f>MAX(L13:L36)</f>
        <v>5</v>
      </c>
    </row>
    <row r="40" spans="1:12" ht="17.100000000000001" customHeight="1" x14ac:dyDescent="0.25">
      <c r="A40" s="12" t="s">
        <v>14</v>
      </c>
      <c r="B40" s="34"/>
      <c r="C40" s="35">
        <f>J40</f>
        <v>2.4494897427831779</v>
      </c>
      <c r="F40" s="25"/>
      <c r="G40" s="26"/>
      <c r="H40" s="26"/>
      <c r="J40" s="13">
        <f>STDEV(J13:J36)</f>
        <v>2.4494897427831779</v>
      </c>
      <c r="K40" s="19"/>
      <c r="L40" s="13">
        <f>STDEV(L13:L36)</f>
        <v>1.4142135623730951</v>
      </c>
    </row>
    <row r="41" spans="1:12" ht="17.100000000000001" customHeight="1" x14ac:dyDescent="0.25">
      <c r="A41" s="12" t="s">
        <v>15</v>
      </c>
      <c r="B41" s="34"/>
      <c r="C41" s="35">
        <f>J41</f>
        <v>81.649658092772597</v>
      </c>
      <c r="F41" s="25"/>
      <c r="G41" s="26"/>
      <c r="H41" s="26"/>
      <c r="J41" s="13">
        <f>IF(J37=0, "NA", J40*100/J37)</f>
        <v>81.649658092772597</v>
      </c>
      <c r="K41" s="19"/>
      <c r="L41" s="13">
        <f>IF(L37=0, "NA", L40*100/L37)</f>
        <v>47.14045207910317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3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2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12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1.4142135623730951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47.14045207910317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306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307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118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386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195" priority="101">
      <formula>C25&lt;=$H$5</formula>
    </cfRule>
    <cfRule type="expression" dxfId="194" priority="102">
      <formula>AND(C25&gt;$H$5,C25&lt;=$H$6)</formula>
    </cfRule>
    <cfRule type="expression" dxfId="193" priority="103">
      <formula>AND(C25&gt;$H$6,C25&lt;=$H$4)</formula>
    </cfRule>
    <cfRule type="expression" dxfId="192" priority="104">
      <formula>C25&gt;$H$4</formula>
    </cfRule>
  </conditionalFormatting>
  <conditionalFormatting sqref="C26">
    <cfRule type="expression" dxfId="191" priority="89">
      <formula>C26&lt;=$H$5</formula>
    </cfRule>
    <cfRule type="expression" dxfId="190" priority="90">
      <formula>AND(C26&gt;$H$5,C26&lt;=$H$6)</formula>
    </cfRule>
    <cfRule type="expression" dxfId="189" priority="91">
      <formula>AND(C26&gt;$H$6,C26&lt;=$H$4)</formula>
    </cfRule>
    <cfRule type="expression" dxfId="188" priority="92">
      <formula>C26&gt;$H$4</formula>
    </cfRule>
  </conditionalFormatting>
  <conditionalFormatting sqref="C27">
    <cfRule type="expression" dxfId="187" priority="77">
      <formula>C27&lt;=$H$5</formula>
    </cfRule>
    <cfRule type="expression" dxfId="186" priority="78">
      <formula>AND(C27&gt;$H$5,C27&lt;=$H$6)</formula>
    </cfRule>
    <cfRule type="expression" dxfId="185" priority="79">
      <formula>AND(C27&gt;$H$6,C27&lt;=$H$4)</formula>
    </cfRule>
    <cfRule type="expression" dxfId="184" priority="80">
      <formula>C27&gt;$H$4</formula>
    </cfRule>
  </conditionalFormatting>
  <conditionalFormatting sqref="C28">
    <cfRule type="expression" dxfId="183" priority="65">
      <formula>C28&lt;=$H$5</formula>
    </cfRule>
    <cfRule type="expression" dxfId="182" priority="66">
      <formula>AND(C28&gt;$H$5,C28&lt;=$H$6)</formula>
    </cfRule>
    <cfRule type="expression" dxfId="181" priority="67">
      <formula>AND(C28&gt;$H$6,C28&lt;=$H$4)</formula>
    </cfRule>
    <cfRule type="expression" dxfId="180" priority="68">
      <formula>C28&gt;$H$4</formula>
    </cfRule>
  </conditionalFormatting>
  <conditionalFormatting sqref="C29">
    <cfRule type="expression" dxfId="179" priority="53">
      <formula>C29&lt;=$H$5</formula>
    </cfRule>
    <cfRule type="expression" dxfId="178" priority="54">
      <formula>AND(C29&gt;$H$5,C29&lt;=$H$6)</formula>
    </cfRule>
    <cfRule type="expression" dxfId="177" priority="55">
      <formula>AND(C29&gt;$H$6,C29&lt;=$H$4)</formula>
    </cfRule>
    <cfRule type="expression" dxfId="176" priority="56">
      <formula>C29&gt;$H$4</formula>
    </cfRule>
  </conditionalFormatting>
  <conditionalFormatting sqref="C30">
    <cfRule type="expression" dxfId="175" priority="41">
      <formula>C30&lt;=$H$5</formula>
    </cfRule>
    <cfRule type="expression" dxfId="174" priority="42">
      <formula>AND(C30&gt;$H$5,C30&lt;=$H$6)</formula>
    </cfRule>
    <cfRule type="expression" dxfId="173" priority="43">
      <formula>AND(C30&gt;$H$6,C30&lt;=$H$4)</formula>
    </cfRule>
    <cfRule type="expression" dxfId="172" priority="44">
      <formula>C30&gt;$H$4</formula>
    </cfRule>
  </conditionalFormatting>
  <conditionalFormatting sqref="C31">
    <cfRule type="expression" dxfId="171" priority="29">
      <formula>C31&lt;=$H$5</formula>
    </cfRule>
    <cfRule type="expression" dxfId="170" priority="30">
      <formula>AND(C31&gt;$H$5,C31&lt;=$H$6)</formula>
    </cfRule>
    <cfRule type="expression" dxfId="169" priority="31">
      <formula>AND(C31&gt;$H$6,C31&lt;=$H$4)</formula>
    </cfRule>
    <cfRule type="expression" dxfId="168" priority="32">
      <formula>C31&gt;$H$4</formula>
    </cfRule>
  </conditionalFormatting>
  <conditionalFormatting sqref="C32">
    <cfRule type="expression" dxfId="167" priority="17">
      <formula>C32&lt;=$H$5</formula>
    </cfRule>
    <cfRule type="expression" dxfId="166" priority="18">
      <formula>AND(C32&gt;$H$5,C32&lt;=$H$6)</formula>
    </cfRule>
    <cfRule type="expression" dxfId="165" priority="19">
      <formula>AND(C32&gt;$H$6,C32&lt;=$H$4)</formula>
    </cfRule>
    <cfRule type="expression" dxfId="164" priority="20">
      <formula>C32&gt;$H$4</formula>
    </cfRule>
  </conditionalFormatting>
  <conditionalFormatting sqref="B33 C33:C36">
    <cfRule type="expression" dxfId="163" priority="13">
      <formula>B33&lt;=$F$6</formula>
    </cfRule>
    <cfRule type="expression" dxfId="162" priority="14">
      <formula>AND(B33&gt;$F$6,B33&lt;=$F$7)</formula>
    </cfRule>
    <cfRule type="expression" dxfId="161" priority="15">
      <formula>AND(B33&gt;$F$7,B33&lt;=$F$5)</formula>
    </cfRule>
    <cfRule type="expression" dxfId="160" priority="16">
      <formula>B33&gt;$F$5</formula>
    </cfRule>
  </conditionalFormatting>
  <conditionalFormatting sqref="B34:B36">
    <cfRule type="expression" dxfId="159" priority="9">
      <formula>B34&lt;=$B$6</formula>
    </cfRule>
    <cfRule type="expression" dxfId="158" priority="10">
      <formula>AND(B34&gt;$B$6,B34&lt;=$B$7)</formula>
    </cfRule>
    <cfRule type="expression" dxfId="157" priority="11">
      <formula>AND(B34&gt;$B$7,B34&lt;=$B$5)</formula>
    </cfRule>
    <cfRule type="expression" dxfId="156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view="pageBreakPreview" topLeftCell="A43" zoomScaleNormal="100" zoomScaleSheetLayoutView="100" workbookViewId="0">
      <selection activeCell="D31" sqref="D31:D36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33203125" style="11" customWidth="1"/>
    <col min="13" max="16384" width="9.109375" style="11"/>
  </cols>
  <sheetData>
    <row r="1" spans="1:12" s="3" customFormat="1" ht="33.75" customHeight="1" x14ac:dyDescent="0.25">
      <c r="A1" s="191" t="s">
        <v>0</v>
      </c>
      <c r="B1" s="191"/>
      <c r="C1" s="191"/>
      <c r="D1" s="191"/>
      <c r="E1" s="191"/>
      <c r="F1" s="23"/>
      <c r="G1" s="9"/>
      <c r="H1" s="9"/>
    </row>
    <row r="2" spans="1:12" s="3" customFormat="1" ht="30.75" customHeight="1" x14ac:dyDescent="0.25">
      <c r="A2" s="192" t="s">
        <v>233</v>
      </c>
      <c r="B2" s="192"/>
      <c r="C2" s="192"/>
      <c r="D2" s="192"/>
      <c r="E2" s="192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89" t="s">
        <v>19</v>
      </c>
      <c r="B4" s="190"/>
      <c r="C4" s="193" t="s">
        <v>25</v>
      </c>
      <c r="D4" s="193"/>
      <c r="E4" s="193"/>
      <c r="F4" s="17"/>
      <c r="G4" s="9"/>
      <c r="H4" s="9"/>
    </row>
    <row r="5" spans="1:12" s="3" customFormat="1" ht="27" customHeight="1" x14ac:dyDescent="0.25">
      <c r="A5" s="189" t="s">
        <v>4</v>
      </c>
      <c r="B5" s="190"/>
      <c r="C5" s="43" t="s">
        <v>26</v>
      </c>
      <c r="D5" s="40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89" t="s">
        <v>5</v>
      </c>
      <c r="B6" s="190"/>
      <c r="C6" s="43" t="s">
        <v>65</v>
      </c>
      <c r="D6" s="40" t="s">
        <v>8</v>
      </c>
      <c r="E6" s="6">
        <v>21137</v>
      </c>
      <c r="F6" s="8"/>
      <c r="G6" s="9"/>
      <c r="H6" s="9"/>
    </row>
    <row r="7" spans="1:12" s="3" customFormat="1" ht="27" customHeight="1" x14ac:dyDescent="0.25">
      <c r="A7" s="189" t="s">
        <v>6</v>
      </c>
      <c r="B7" s="190"/>
      <c r="C7" s="43" t="s">
        <v>29</v>
      </c>
      <c r="D7" s="40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89" t="s">
        <v>7</v>
      </c>
      <c r="B8" s="190"/>
      <c r="C8" s="43" t="s">
        <v>27</v>
      </c>
      <c r="D8" s="40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89" t="s">
        <v>377</v>
      </c>
      <c r="B9" s="190"/>
      <c r="C9" s="44">
        <f>'LAF 1 (21147)'!C9</f>
        <v>20</v>
      </c>
      <c r="D9" s="40" t="s">
        <v>378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220</v>
      </c>
      <c r="D11" s="11"/>
      <c r="E11" s="11" t="s">
        <v>319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379</v>
      </c>
      <c r="H12" s="14" t="s">
        <v>380</v>
      </c>
      <c r="J12" s="1" t="s">
        <v>220</v>
      </c>
      <c r="K12" s="42"/>
      <c r="L12" s="1" t="s">
        <v>220</v>
      </c>
    </row>
    <row r="13" spans="1:12" ht="17.100000000000001" customHeight="1" thickBot="1" x14ac:dyDescent="0.3">
      <c r="A13" s="142">
        <v>1</v>
      </c>
      <c r="B13" s="166">
        <v>43117</v>
      </c>
      <c r="C13" s="161">
        <v>9</v>
      </c>
      <c r="F13" s="78"/>
      <c r="G13" s="79">
        <v>20</v>
      </c>
      <c r="H13" s="79">
        <v>50</v>
      </c>
      <c r="J13" s="77"/>
      <c r="L13" s="77"/>
    </row>
    <row r="14" spans="1:12" ht="17.100000000000001" customHeight="1" thickBot="1" x14ac:dyDescent="0.3">
      <c r="A14" s="142"/>
      <c r="B14" s="166">
        <v>43159</v>
      </c>
      <c r="C14" s="161">
        <v>1</v>
      </c>
      <c r="F14" s="78"/>
      <c r="G14" s="79">
        <v>20</v>
      </c>
      <c r="H14" s="79">
        <v>50</v>
      </c>
      <c r="J14" s="77"/>
      <c r="L14" s="77"/>
    </row>
    <row r="15" spans="1:12" ht="17.100000000000001" customHeight="1" thickBot="1" x14ac:dyDescent="0.3">
      <c r="A15" s="142"/>
      <c r="B15" s="166">
        <v>43187</v>
      </c>
      <c r="C15" s="161">
        <v>4</v>
      </c>
      <c r="F15" s="78"/>
      <c r="G15" s="79">
        <v>20</v>
      </c>
      <c r="H15" s="79">
        <v>50</v>
      </c>
      <c r="J15" s="77"/>
      <c r="L15" s="77"/>
    </row>
    <row r="16" spans="1:12" ht="17.100000000000001" customHeight="1" thickBot="1" x14ac:dyDescent="0.3">
      <c r="A16" s="142"/>
      <c r="B16" s="166">
        <v>43217</v>
      </c>
      <c r="C16" s="161">
        <v>1</v>
      </c>
      <c r="F16" s="78"/>
      <c r="G16" s="79">
        <v>20</v>
      </c>
      <c r="H16" s="79">
        <v>50</v>
      </c>
      <c r="J16" s="77"/>
      <c r="L16" s="77"/>
    </row>
    <row r="17" spans="1:12" ht="17.100000000000001" customHeight="1" thickBot="1" x14ac:dyDescent="0.3">
      <c r="A17" s="142"/>
      <c r="B17" s="166">
        <v>43245</v>
      </c>
      <c r="C17" s="161">
        <v>8</v>
      </c>
      <c r="F17" s="78"/>
      <c r="G17" s="79">
        <v>20</v>
      </c>
      <c r="H17" s="79">
        <v>50</v>
      </c>
      <c r="J17" s="77"/>
      <c r="L17" s="77"/>
    </row>
    <row r="18" spans="1:12" ht="17.100000000000001" customHeight="1" thickBot="1" x14ac:dyDescent="0.3">
      <c r="A18" s="142"/>
      <c r="B18" s="166">
        <v>43273</v>
      </c>
      <c r="C18" s="161">
        <v>2</v>
      </c>
      <c r="F18" s="78"/>
      <c r="G18" s="79">
        <v>20</v>
      </c>
      <c r="H18" s="79">
        <v>50</v>
      </c>
      <c r="J18" s="77"/>
      <c r="L18" s="77"/>
    </row>
    <row r="19" spans="1:12" ht="17.100000000000001" customHeight="1" thickBot="1" x14ac:dyDescent="0.3">
      <c r="A19" s="142"/>
      <c r="B19" s="166">
        <v>43301</v>
      </c>
      <c r="C19" s="161">
        <v>2</v>
      </c>
      <c r="F19" s="78"/>
      <c r="G19" s="79">
        <v>20</v>
      </c>
      <c r="H19" s="79">
        <v>50</v>
      </c>
      <c r="J19" s="77"/>
      <c r="L19" s="77"/>
    </row>
    <row r="20" spans="1:12" ht="17.100000000000001" customHeight="1" thickBot="1" x14ac:dyDescent="0.3">
      <c r="A20" s="142"/>
      <c r="B20" s="166">
        <v>43328</v>
      </c>
      <c r="C20" s="161">
        <v>5</v>
      </c>
      <c r="F20" s="78"/>
      <c r="G20" s="79">
        <v>20</v>
      </c>
      <c r="H20" s="79">
        <v>50</v>
      </c>
      <c r="J20" s="77"/>
      <c r="L20" s="77"/>
    </row>
    <row r="21" spans="1:12" ht="17.100000000000001" customHeight="1" thickBot="1" x14ac:dyDescent="0.3">
      <c r="A21" s="142"/>
      <c r="B21" s="166">
        <v>43369</v>
      </c>
      <c r="C21" s="161">
        <v>3</v>
      </c>
      <c r="F21" s="78"/>
      <c r="G21" s="79">
        <v>20</v>
      </c>
      <c r="H21" s="79">
        <v>50</v>
      </c>
      <c r="J21" s="77"/>
      <c r="L21" s="77"/>
    </row>
    <row r="22" spans="1:12" ht="17.100000000000001" customHeight="1" thickBot="1" x14ac:dyDescent="0.3">
      <c r="A22" s="76">
        <v>2</v>
      </c>
      <c r="B22" s="166">
        <v>43398</v>
      </c>
      <c r="C22" s="161">
        <v>0</v>
      </c>
      <c r="F22" s="78"/>
      <c r="G22" s="79">
        <v>20</v>
      </c>
      <c r="H22" s="79">
        <v>50</v>
      </c>
      <c r="J22" s="77"/>
      <c r="L22" s="77"/>
    </row>
    <row r="23" spans="1:12" ht="17.100000000000001" customHeight="1" thickBot="1" x14ac:dyDescent="0.3">
      <c r="A23" s="76">
        <v>3</v>
      </c>
      <c r="B23" s="166">
        <v>43427</v>
      </c>
      <c r="C23" s="161">
        <v>4</v>
      </c>
      <c r="F23" s="78"/>
      <c r="G23" s="79">
        <v>20</v>
      </c>
      <c r="H23" s="79">
        <v>50</v>
      </c>
      <c r="J23" s="77"/>
      <c r="L23" s="77"/>
    </row>
    <row r="24" spans="1:12" s="176" customFormat="1" ht="17.100000000000001" customHeight="1" thickBot="1" x14ac:dyDescent="0.3">
      <c r="A24" s="173">
        <v>4</v>
      </c>
      <c r="B24" s="183">
        <v>43452</v>
      </c>
      <c r="C24" s="182">
        <v>5</v>
      </c>
      <c r="E24" s="176">
        <v>120</v>
      </c>
      <c r="F24" s="177"/>
      <c r="G24" s="178">
        <v>20</v>
      </c>
      <c r="H24" s="178">
        <v>50</v>
      </c>
      <c r="J24" s="179"/>
      <c r="L24" s="179"/>
    </row>
    <row r="25" spans="1:12" ht="17.100000000000001" customHeight="1" x14ac:dyDescent="0.25">
      <c r="A25" s="76"/>
      <c r="B25" s="184">
        <v>43481</v>
      </c>
      <c r="C25" s="186">
        <v>12</v>
      </c>
      <c r="F25" s="78"/>
      <c r="G25" s="79">
        <v>20</v>
      </c>
      <c r="H25" s="79">
        <v>50</v>
      </c>
      <c r="J25" s="77"/>
      <c r="L25" s="77"/>
    </row>
    <row r="26" spans="1:12" ht="17.100000000000001" customHeight="1" x14ac:dyDescent="0.25">
      <c r="A26" s="76">
        <v>5</v>
      </c>
      <c r="B26" s="184">
        <v>43523</v>
      </c>
      <c r="C26" s="186">
        <v>8</v>
      </c>
      <c r="F26" s="78"/>
      <c r="G26" s="79">
        <v>20</v>
      </c>
      <c r="H26" s="79">
        <v>50</v>
      </c>
      <c r="J26" s="77"/>
      <c r="L26" s="77"/>
    </row>
    <row r="27" spans="1:12" ht="17.100000000000001" customHeight="1" x14ac:dyDescent="0.25">
      <c r="A27" s="142">
        <v>1</v>
      </c>
      <c r="B27" s="184">
        <v>43552</v>
      </c>
      <c r="C27" s="186">
        <v>1</v>
      </c>
      <c r="F27" s="78"/>
      <c r="G27" s="79">
        <v>20</v>
      </c>
      <c r="H27" s="79">
        <v>50</v>
      </c>
      <c r="J27" s="77">
        <v>1</v>
      </c>
      <c r="L27" s="77">
        <v>2</v>
      </c>
    </row>
    <row r="28" spans="1:12" ht="17.100000000000001" customHeight="1" x14ac:dyDescent="0.25">
      <c r="A28" s="12">
        <f>'LAF 1 (21147)'!A27</f>
        <v>2</v>
      </c>
      <c r="B28" s="184">
        <v>43580</v>
      </c>
      <c r="C28" s="186">
        <v>0</v>
      </c>
      <c r="F28" s="25"/>
      <c r="G28" s="79">
        <v>20</v>
      </c>
      <c r="H28" s="79">
        <v>50</v>
      </c>
      <c r="J28" s="19">
        <v>4</v>
      </c>
      <c r="L28" s="19">
        <v>4</v>
      </c>
    </row>
    <row r="29" spans="1:12" ht="17.100000000000001" customHeight="1" x14ac:dyDescent="0.25">
      <c r="A29" s="12">
        <f>'LAF 1 (21147)'!A28</f>
        <v>3</v>
      </c>
      <c r="B29" s="184">
        <v>43609</v>
      </c>
      <c r="C29" s="186">
        <v>6</v>
      </c>
      <c r="F29" s="25"/>
      <c r="G29" s="79">
        <v>20</v>
      </c>
      <c r="H29" s="79">
        <v>50</v>
      </c>
      <c r="J29" s="19">
        <v>2</v>
      </c>
      <c r="L29" s="19">
        <v>6</v>
      </c>
    </row>
    <row r="30" spans="1:12" ht="17.100000000000001" customHeight="1" x14ac:dyDescent="0.25">
      <c r="A30" s="12">
        <f>'LAF 1 (21147)'!A29</f>
        <v>4</v>
      </c>
      <c r="B30" s="184">
        <v>43636</v>
      </c>
      <c r="C30" s="186">
        <v>2</v>
      </c>
      <c r="F30" s="25"/>
      <c r="G30" s="79">
        <v>20</v>
      </c>
      <c r="H30" s="79">
        <v>50</v>
      </c>
      <c r="J30" s="19">
        <v>8</v>
      </c>
      <c r="L30" s="19">
        <v>3</v>
      </c>
    </row>
    <row r="31" spans="1:12" ht="17.100000000000001" customHeight="1" x14ac:dyDescent="0.25">
      <c r="A31" s="12">
        <f>'LAF 1 (21147)'!A30</f>
        <v>5</v>
      </c>
      <c r="B31" s="184">
        <v>43664</v>
      </c>
      <c r="C31" s="186">
        <v>2</v>
      </c>
      <c r="F31" s="25"/>
      <c r="G31" s="79">
        <v>20</v>
      </c>
      <c r="H31" s="79">
        <v>50</v>
      </c>
      <c r="J31" s="19">
        <v>0</v>
      </c>
      <c r="L31" s="19">
        <v>7</v>
      </c>
    </row>
    <row r="32" spans="1:12" ht="17.100000000000001" customHeight="1" x14ac:dyDescent="0.25">
      <c r="A32" s="12" t="e">
        <f>'LAF 1 (21147)'!#REF!</f>
        <v>#REF!</v>
      </c>
      <c r="B32" s="184">
        <v>43692</v>
      </c>
      <c r="C32" s="186">
        <v>2</v>
      </c>
      <c r="F32" s="25"/>
      <c r="G32" s="26">
        <f t="shared" ref="G32:G36" si="0">$C$9</f>
        <v>20</v>
      </c>
      <c r="H32" s="26">
        <f t="shared" ref="H32:H36" si="1">$E$9</f>
        <v>50</v>
      </c>
      <c r="J32" s="19">
        <v>7</v>
      </c>
      <c r="L32" s="19"/>
    </row>
    <row r="33" spans="1:12" ht="17.100000000000001" customHeight="1" x14ac:dyDescent="0.25">
      <c r="A33" s="76"/>
      <c r="B33" s="187">
        <v>43734</v>
      </c>
      <c r="C33" s="188">
        <v>1</v>
      </c>
      <c r="F33" s="78"/>
      <c r="G33" s="79">
        <f t="shared" si="0"/>
        <v>20</v>
      </c>
      <c r="H33" s="79">
        <f t="shared" si="1"/>
        <v>50</v>
      </c>
      <c r="J33" s="77"/>
      <c r="L33" s="77"/>
    </row>
    <row r="34" spans="1:12" ht="17.100000000000001" customHeight="1" x14ac:dyDescent="0.25">
      <c r="A34" s="76"/>
      <c r="B34" s="187">
        <v>43762</v>
      </c>
      <c r="C34" s="188">
        <v>3</v>
      </c>
      <c r="F34" s="78"/>
      <c r="G34" s="79">
        <f t="shared" si="0"/>
        <v>20</v>
      </c>
      <c r="H34" s="79">
        <f t="shared" si="1"/>
        <v>50</v>
      </c>
      <c r="J34" s="77"/>
      <c r="L34" s="77"/>
    </row>
    <row r="35" spans="1:12" ht="17.100000000000001" customHeight="1" x14ac:dyDescent="0.25">
      <c r="A35" s="76"/>
      <c r="B35" s="187">
        <v>43789</v>
      </c>
      <c r="C35" s="188">
        <v>14</v>
      </c>
      <c r="F35" s="78"/>
      <c r="G35" s="79">
        <f t="shared" si="0"/>
        <v>20</v>
      </c>
      <c r="H35" s="79">
        <f t="shared" si="1"/>
        <v>50</v>
      </c>
      <c r="J35" s="77"/>
      <c r="L35" s="77"/>
    </row>
    <row r="36" spans="1:12" ht="17.100000000000001" customHeight="1" x14ac:dyDescent="0.25">
      <c r="A36" s="76"/>
      <c r="B36" s="187">
        <v>43817</v>
      </c>
      <c r="C36" s="188">
        <v>3</v>
      </c>
      <c r="F36" s="78"/>
      <c r="G36" s="79">
        <f t="shared" si="0"/>
        <v>20</v>
      </c>
      <c r="H36" s="79">
        <f t="shared" si="1"/>
        <v>50</v>
      </c>
      <c r="J36" s="77"/>
      <c r="L36" s="77"/>
    </row>
    <row r="37" spans="1:12" ht="17.100000000000001" customHeight="1" x14ac:dyDescent="0.25">
      <c r="A37" s="12" t="s">
        <v>11</v>
      </c>
      <c r="B37" s="33"/>
      <c r="C37" s="80">
        <f t="shared" ref="C37" si="2">IF(J37=0, "&lt; 1", J37)</f>
        <v>4</v>
      </c>
      <c r="F37" s="27"/>
      <c r="G37" s="26"/>
      <c r="H37" s="26"/>
      <c r="J37" s="12">
        <f>ROUNDUP(AVERAGE(J13:J36), 0)</f>
        <v>4</v>
      </c>
      <c r="K37" s="19"/>
      <c r="L37" s="12">
        <f>ROUNDUP(AVERAGE(L13:L36), 0)</f>
        <v>5</v>
      </c>
    </row>
    <row r="38" spans="1:12" ht="17.100000000000001" customHeight="1" x14ac:dyDescent="0.25">
      <c r="A38" s="12" t="s">
        <v>12</v>
      </c>
      <c r="B38" s="34"/>
      <c r="C38" s="80">
        <f>MIN(C25:C36)</f>
        <v>0</v>
      </c>
      <c r="F38" s="25"/>
      <c r="G38" s="26"/>
      <c r="H38" s="26"/>
      <c r="J38" s="12">
        <f>MIN(J13:J36)</f>
        <v>0</v>
      </c>
      <c r="K38" s="19"/>
      <c r="L38" s="12">
        <f>MIN(L13:L36)</f>
        <v>2</v>
      </c>
    </row>
    <row r="39" spans="1:12" ht="17.100000000000001" customHeight="1" x14ac:dyDescent="0.25">
      <c r="A39" s="12" t="s">
        <v>13</v>
      </c>
      <c r="B39" s="34"/>
      <c r="C39" s="80">
        <f>MAX(C25:C36)</f>
        <v>14</v>
      </c>
      <c r="F39" s="25"/>
      <c r="G39" s="26"/>
      <c r="H39" s="26"/>
      <c r="J39" s="12">
        <f>MAX(J13:J36)</f>
        <v>8</v>
      </c>
      <c r="K39" s="19"/>
      <c r="L39" s="12">
        <f>MAX(L13:L36)</f>
        <v>7</v>
      </c>
    </row>
    <row r="40" spans="1:12" ht="17.100000000000001" customHeight="1" x14ac:dyDescent="0.25">
      <c r="A40" s="12" t="s">
        <v>14</v>
      </c>
      <c r="B40" s="34"/>
      <c r="C40" s="35">
        <f>J40</f>
        <v>3.2659863237109041</v>
      </c>
      <c r="F40" s="25"/>
      <c r="G40" s="26"/>
      <c r="H40" s="26"/>
      <c r="J40" s="13">
        <f>STDEV(J13:J36)</f>
        <v>3.2659863237109041</v>
      </c>
      <c r="K40" s="19"/>
      <c r="L40" s="13">
        <f>STDEV(L13:L36)</f>
        <v>2.0736441353327724</v>
      </c>
    </row>
    <row r="41" spans="1:12" ht="17.100000000000001" customHeight="1" x14ac:dyDescent="0.25">
      <c r="A41" s="12" t="s">
        <v>15</v>
      </c>
      <c r="B41" s="34"/>
      <c r="C41" s="35">
        <f>J41</f>
        <v>81.649658092772597</v>
      </c>
      <c r="F41" s="25"/>
      <c r="G41" s="26"/>
      <c r="H41" s="26"/>
      <c r="J41" s="13">
        <f>IF(J37=0, "NA", J40*100/J37)</f>
        <v>81.649658092772597</v>
      </c>
      <c r="K41" s="19"/>
      <c r="L41" s="13">
        <f>IF(L37=0, "NA", L40*100/L37)</f>
        <v>41.472882706655447</v>
      </c>
    </row>
    <row r="42" spans="1:12" ht="17.100000000000001" customHeight="1" x14ac:dyDescent="0.25">
      <c r="A42" s="196" t="s">
        <v>229</v>
      </c>
      <c r="B42" s="196"/>
      <c r="C42" s="196"/>
      <c r="F42" s="25"/>
      <c r="G42" s="26"/>
      <c r="H42" s="26"/>
      <c r="J42" s="19"/>
      <c r="K42" s="19"/>
    </row>
    <row r="43" spans="1:12" ht="17.100000000000001" customHeight="1" x14ac:dyDescent="0.25">
      <c r="A43" s="197" t="s">
        <v>230</v>
      </c>
      <c r="B43" s="197"/>
      <c r="C43" s="197"/>
      <c r="F43" s="25"/>
      <c r="G43" s="26"/>
      <c r="H43" s="26"/>
      <c r="J43" s="19"/>
      <c r="K43" s="19"/>
    </row>
    <row r="44" spans="1:12" ht="17.100000000000001" customHeight="1" x14ac:dyDescent="0.25">
      <c r="A44" s="12" t="s">
        <v>11</v>
      </c>
      <c r="B44" s="34"/>
      <c r="C44" s="32">
        <f>IF(L37=0, "&lt; 1", L37)</f>
        <v>5</v>
      </c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12</v>
      </c>
      <c r="B45" s="34"/>
      <c r="C45" s="80">
        <f>MIN(C13:C24)</f>
        <v>0</v>
      </c>
      <c r="F45" s="25"/>
      <c r="G45" s="26"/>
      <c r="H45" s="26"/>
      <c r="J45" s="19"/>
    </row>
    <row r="46" spans="1:12" ht="17.100000000000001" customHeight="1" x14ac:dyDescent="0.25">
      <c r="A46" s="12" t="s">
        <v>13</v>
      </c>
      <c r="B46" s="34"/>
      <c r="C46" s="80">
        <f>MAX(C13:C24)</f>
        <v>9</v>
      </c>
      <c r="F46" s="25"/>
      <c r="G46" s="26"/>
      <c r="H46" s="26"/>
      <c r="J46" s="19"/>
    </row>
    <row r="47" spans="1:12" ht="17.100000000000001" customHeight="1" x14ac:dyDescent="0.25">
      <c r="A47" s="12" t="s">
        <v>14</v>
      </c>
      <c r="B47" s="34"/>
      <c r="C47" s="35">
        <f>L40</f>
        <v>2.0736441353327724</v>
      </c>
      <c r="F47" s="25"/>
      <c r="G47" s="26"/>
      <c r="H47" s="26"/>
      <c r="J47" s="19"/>
    </row>
    <row r="48" spans="1:12" ht="17.100000000000001" customHeight="1" x14ac:dyDescent="0.25">
      <c r="A48" s="12" t="s">
        <v>15</v>
      </c>
      <c r="B48" s="34"/>
      <c r="C48" s="35">
        <f>L41</f>
        <v>41.472882706655447</v>
      </c>
      <c r="F48" s="27"/>
      <c r="G48" s="26"/>
      <c r="H48" s="26"/>
      <c r="J48" s="19"/>
    </row>
    <row r="49" spans="1:34" ht="15.9" customHeight="1" x14ac:dyDescent="0.25"/>
    <row r="50" spans="1:34" s="14" customFormat="1" ht="15.9" customHeight="1" x14ac:dyDescent="0.25">
      <c r="A50" s="15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A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4.25" customHeight="1" x14ac:dyDescent="0.25">
      <c r="A64" s="198" t="s">
        <v>308</v>
      </c>
      <c r="B64" s="198"/>
      <c r="C64" s="198"/>
      <c r="D64" s="198"/>
      <c r="E64" s="19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7.25" customHeight="1" x14ac:dyDescent="0.25">
      <c r="A65" s="199" t="s">
        <v>309</v>
      </c>
      <c r="B65" s="198"/>
      <c r="C65" s="198"/>
      <c r="D65" s="198"/>
      <c r="E65" s="19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5.9" customHeight="1" x14ac:dyDescent="0.25">
      <c r="A66" s="14"/>
      <c r="B66" s="14"/>
      <c r="C66" s="14"/>
      <c r="D66" s="14"/>
      <c r="E66" s="14"/>
    </row>
    <row r="67" spans="1:34" s="28" customFormat="1" ht="15.9" customHeight="1" x14ac:dyDescent="0.25">
      <c r="A67" s="200" t="s">
        <v>18</v>
      </c>
      <c r="B67" s="200"/>
      <c r="C67" s="200"/>
      <c r="D67" s="39"/>
      <c r="F67" s="20"/>
      <c r="G67" s="20"/>
      <c r="H67" s="20"/>
    </row>
    <row r="68" spans="1:34" s="28" customFormat="1" ht="27.75" customHeight="1" x14ac:dyDescent="0.25">
      <c r="A68" s="200" t="s">
        <v>119</v>
      </c>
      <c r="B68" s="200"/>
      <c r="C68" s="200"/>
      <c r="D68" s="200"/>
      <c r="E68" s="200"/>
      <c r="F68" s="20"/>
      <c r="G68" s="20"/>
      <c r="H68" s="20"/>
    </row>
    <row r="69" spans="1:34" s="28" customFormat="1" ht="32.25" customHeight="1" x14ac:dyDescent="0.25">
      <c r="A69" s="194" t="s">
        <v>388</v>
      </c>
      <c r="B69" s="194"/>
      <c r="C69" s="194"/>
      <c r="D69" s="194"/>
      <c r="E69" s="194"/>
      <c r="F69" s="20"/>
      <c r="G69" s="20"/>
      <c r="H69" s="20"/>
    </row>
    <row r="70" spans="1:34" s="28" customFormat="1" ht="15.9" customHeight="1" x14ac:dyDescent="0.25">
      <c r="F70" s="20"/>
      <c r="G70" s="20"/>
      <c r="H70" s="20"/>
    </row>
    <row r="71" spans="1:34" s="28" customFormat="1" ht="25.5" customHeight="1" x14ac:dyDescent="0.25">
      <c r="B71" s="195" t="s">
        <v>2</v>
      </c>
      <c r="C71" s="195"/>
      <c r="D71" s="195" t="s">
        <v>32</v>
      </c>
      <c r="E71" s="195"/>
      <c r="F71" s="20"/>
      <c r="G71" s="20"/>
      <c r="H71" s="20"/>
    </row>
    <row r="72" spans="1:34" s="28" customFormat="1" ht="38.1" customHeight="1" x14ac:dyDescent="0.25">
      <c r="B72" s="195"/>
      <c r="C72" s="195"/>
      <c r="D72" s="20"/>
      <c r="E72" s="20"/>
      <c r="F72" s="20"/>
      <c r="G72" s="20"/>
      <c r="H72" s="20"/>
    </row>
    <row r="73" spans="1:34" x14ac:dyDescent="0.25">
      <c r="B73" s="30"/>
      <c r="C73" s="30"/>
      <c r="D73" s="30"/>
      <c r="E73" s="30"/>
    </row>
    <row r="74" spans="1:34" x14ac:dyDescent="0.25">
      <c r="B74" s="30"/>
      <c r="C74" s="30"/>
      <c r="D74" s="30"/>
      <c r="E74" s="30"/>
    </row>
  </sheetData>
  <sheetProtection formatCells="0" formatRows="0" insertRows="0" insertHyperlinks="0" deleteRows="0" sort="0" autoFilter="0" pivotTables="0"/>
  <mergeCells count="19">
    <mergeCell ref="B72:C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5">
    <cfRule type="expression" dxfId="115" priority="101">
      <formula>C25&lt;=$H$5</formula>
    </cfRule>
    <cfRule type="expression" dxfId="114" priority="102">
      <formula>AND(C25&gt;$H$5,C25&lt;=$H$6)</formula>
    </cfRule>
    <cfRule type="expression" dxfId="113" priority="103">
      <formula>AND(C25&gt;$H$6,C25&lt;=$H$4)</formula>
    </cfRule>
    <cfRule type="expression" dxfId="112" priority="104">
      <formula>C25&gt;$H$4</formula>
    </cfRule>
  </conditionalFormatting>
  <conditionalFormatting sqref="C26">
    <cfRule type="expression" dxfId="111" priority="89">
      <formula>C26&lt;=$H$5</formula>
    </cfRule>
    <cfRule type="expression" dxfId="110" priority="90">
      <formula>AND(C26&gt;$H$5,C26&lt;=$H$6)</formula>
    </cfRule>
    <cfRule type="expression" dxfId="109" priority="91">
      <formula>AND(C26&gt;$H$6,C26&lt;=$H$4)</formula>
    </cfRule>
    <cfRule type="expression" dxfId="108" priority="92">
      <formula>C26&gt;$H$4</formula>
    </cfRule>
  </conditionalFormatting>
  <conditionalFormatting sqref="C27">
    <cfRule type="expression" dxfId="107" priority="77">
      <formula>C27&lt;=$H$5</formula>
    </cfRule>
    <cfRule type="expression" dxfId="106" priority="78">
      <formula>AND(C27&gt;$H$5,C27&lt;=$H$6)</formula>
    </cfRule>
    <cfRule type="expression" dxfId="105" priority="79">
      <formula>AND(C27&gt;$H$6,C27&lt;=$H$4)</formula>
    </cfRule>
    <cfRule type="expression" dxfId="104" priority="80">
      <formula>C27&gt;$H$4</formula>
    </cfRule>
  </conditionalFormatting>
  <conditionalFormatting sqref="C28">
    <cfRule type="expression" dxfId="103" priority="57">
      <formula>C28&lt;=$H$5</formula>
    </cfRule>
    <cfRule type="expression" dxfId="102" priority="58">
      <formula>AND(C28&gt;$H$5,C28&lt;=$H$6)</formula>
    </cfRule>
    <cfRule type="expression" dxfId="101" priority="59">
      <formula>AND(C28&gt;$H$6,C28&lt;=$H$4)</formula>
    </cfRule>
    <cfRule type="expression" dxfId="100" priority="60">
      <formula>C28&gt;$H$4</formula>
    </cfRule>
  </conditionalFormatting>
  <conditionalFormatting sqref="C29">
    <cfRule type="expression" dxfId="99" priority="53">
      <formula>C29&lt;=$H$5</formula>
    </cfRule>
    <cfRule type="expression" dxfId="98" priority="54">
      <formula>AND(C29&gt;$H$5,C29&lt;=$H$6)</formula>
    </cfRule>
    <cfRule type="expression" dxfId="97" priority="55">
      <formula>AND(C29&gt;$H$6,C29&lt;=$H$4)</formula>
    </cfRule>
    <cfRule type="expression" dxfId="96" priority="56">
      <formula>C29&gt;$H$4</formula>
    </cfRule>
  </conditionalFormatting>
  <conditionalFormatting sqref="C30">
    <cfRule type="expression" dxfId="95" priority="41">
      <formula>C30&lt;=$H$5</formula>
    </cfRule>
    <cfRule type="expression" dxfId="94" priority="42">
      <formula>AND(C30&gt;$H$5,C30&lt;=$H$6)</formula>
    </cfRule>
    <cfRule type="expression" dxfId="93" priority="43">
      <formula>AND(C30&gt;$H$6,C30&lt;=$H$4)</formula>
    </cfRule>
    <cfRule type="expression" dxfId="92" priority="44">
      <formula>C30&gt;$H$4</formula>
    </cfRule>
  </conditionalFormatting>
  <conditionalFormatting sqref="C31">
    <cfRule type="expression" dxfId="91" priority="29">
      <formula>C31&lt;=$H$5</formula>
    </cfRule>
    <cfRule type="expression" dxfId="90" priority="30">
      <formula>AND(C31&gt;$H$5,C31&lt;=$H$6)</formula>
    </cfRule>
    <cfRule type="expression" dxfId="89" priority="31">
      <formula>AND(C31&gt;$H$6,C31&lt;=$H$4)</formula>
    </cfRule>
    <cfRule type="expression" dxfId="88" priority="32">
      <formula>C31&gt;$H$4</formula>
    </cfRule>
  </conditionalFormatting>
  <conditionalFormatting sqref="C32">
    <cfRule type="expression" dxfId="87" priority="17">
      <formula>C32&lt;=$H$5</formula>
    </cfRule>
    <cfRule type="expression" dxfId="86" priority="18">
      <formula>AND(C32&gt;$H$5,C32&lt;=$H$6)</formula>
    </cfRule>
    <cfRule type="expression" dxfId="85" priority="19">
      <formula>AND(C32&gt;$H$6,C32&lt;=$H$4)</formula>
    </cfRule>
    <cfRule type="expression" dxfId="84" priority="20">
      <formula>C32&gt;$H$4</formula>
    </cfRule>
  </conditionalFormatting>
  <conditionalFormatting sqref="B33 C33:C36">
    <cfRule type="expression" dxfId="83" priority="13">
      <formula>B33&lt;=$F$6</formula>
    </cfRule>
    <cfRule type="expression" dxfId="82" priority="14">
      <formula>AND(B33&gt;$F$6,B33&lt;=$F$7)</formula>
    </cfRule>
    <cfRule type="expression" dxfId="81" priority="15">
      <formula>AND(B33&gt;$F$7,B33&lt;=$F$5)</formula>
    </cfRule>
    <cfRule type="expression" dxfId="80" priority="16">
      <formula>B33&gt;$F$5</formula>
    </cfRule>
  </conditionalFormatting>
  <conditionalFormatting sqref="B34:B36">
    <cfRule type="expression" dxfId="79" priority="9">
      <formula>B34&lt;=$B$6</formula>
    </cfRule>
    <cfRule type="expression" dxfId="78" priority="10">
      <formula>AND(B34&gt;$B$6,B34&lt;=$B$7)</formula>
    </cfRule>
    <cfRule type="expression" dxfId="77" priority="11">
      <formula>AND(B34&gt;$B$7,B34&lt;=$B$5)</formula>
    </cfRule>
    <cfRule type="expression" dxfId="76" priority="12">
      <formula>B34&gt;$B$5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84</vt:i4>
      </vt:variant>
    </vt:vector>
  </HeadingPairs>
  <TitlesOfParts>
    <vt:vector size="126" baseType="lpstr">
      <vt:lpstr>LAF 1 (21147)</vt:lpstr>
      <vt:lpstr>A. PB 2 (21145)</vt:lpstr>
      <vt:lpstr>LAF 6 (21148)</vt:lpstr>
      <vt:lpstr>Air shower 1 (21150)</vt:lpstr>
      <vt:lpstr>A. PB 6 (21140)</vt:lpstr>
      <vt:lpstr>A. PB 4 (21177)</vt:lpstr>
      <vt:lpstr>PB 3 (21139)</vt:lpstr>
      <vt:lpstr>Air shower 2 (21136)</vt:lpstr>
      <vt:lpstr>Pass box 1 (21137)</vt:lpstr>
      <vt:lpstr>Pass box 2 (21138)</vt:lpstr>
      <vt:lpstr>Buffer room 2 (11074)</vt:lpstr>
      <vt:lpstr>Preparation room 2 (11069)</vt:lpstr>
      <vt:lpstr>Washing room 1 (11070)</vt:lpstr>
      <vt:lpstr>Vial airlock (11071)</vt:lpstr>
      <vt:lpstr>Wash &amp; depyrogen (11072)</vt:lpstr>
      <vt:lpstr>Washing room 2 (11089)</vt:lpstr>
      <vt:lpstr>Cleaning tool room 1 (11088)</vt:lpstr>
      <vt:lpstr>Staging room 1 (11083)</vt:lpstr>
      <vt:lpstr>Inspection &amp; labelling (11084)</vt:lpstr>
      <vt:lpstr>Gowning room 2 (11090)</vt:lpstr>
      <vt:lpstr>Material airlock 3 (11091)</vt:lpstr>
      <vt:lpstr>Clean corridor 1 (11066)</vt:lpstr>
      <vt:lpstr>Auxiliary room 1 (11073)</vt:lpstr>
      <vt:lpstr>Material airlock 2 (11065)</vt:lpstr>
      <vt:lpstr>Laundry 2 (11094)</vt:lpstr>
      <vt:lpstr>Garment storage room 1 (11093)</vt:lpstr>
      <vt:lpstr>Garment packaging room (11097)</vt:lpstr>
      <vt:lpstr>Buffer room 4 (11096)</vt:lpstr>
      <vt:lpstr>Gowning room 2 (11095)</vt:lpstr>
      <vt:lpstr>Auxiliary room 3 (11098)</vt:lpstr>
      <vt:lpstr>Auxiliary room 2 (11099)</vt:lpstr>
      <vt:lpstr>Clean corridor 2 (11092)</vt:lpstr>
      <vt:lpstr>Garment storage room 2 (11100)</vt:lpstr>
      <vt:lpstr>Raw material airlock (11085)</vt:lpstr>
      <vt:lpstr>IPC office (11086)</vt:lpstr>
      <vt:lpstr>Office (11087)</vt:lpstr>
      <vt:lpstr>Stairs (11062)</vt:lpstr>
      <vt:lpstr>Buffer room 1 (11061)</vt:lpstr>
      <vt:lpstr>Change room 2 (men) (11060)</vt:lpstr>
      <vt:lpstr>Change room 2 (women) (11057)</vt:lpstr>
      <vt:lpstr>Laundry 1 (11053)</vt:lpstr>
      <vt:lpstr>Change room (laundry 1) (11052)</vt:lpstr>
      <vt:lpstr>'A. PB 2 (21145)'!Print_Area</vt:lpstr>
      <vt:lpstr>'A. PB 4 (21177)'!Print_Area</vt:lpstr>
      <vt:lpstr>'A. PB 6 (21140)'!Print_Area</vt:lpstr>
      <vt:lpstr>'Air shower 1 (21150)'!Print_Area</vt:lpstr>
      <vt:lpstr>'Air shower 2 (21136)'!Print_Area</vt:lpstr>
      <vt:lpstr>'Auxiliary room 1 (11073)'!Print_Area</vt:lpstr>
      <vt:lpstr>'Auxiliary room 2 (11099)'!Print_Area</vt:lpstr>
      <vt:lpstr>'Auxiliary room 3 (11098)'!Print_Area</vt:lpstr>
      <vt:lpstr>'Buffer room 1 (11061)'!Print_Area</vt:lpstr>
      <vt:lpstr>'Buffer room 2 (11074)'!Print_Area</vt:lpstr>
      <vt:lpstr>'Buffer room 4 (11096)'!Print_Area</vt:lpstr>
      <vt:lpstr>'Change room (laundry 1) (11052)'!Print_Area</vt:lpstr>
      <vt:lpstr>'Change room 2 (men) (11060)'!Print_Area</vt:lpstr>
      <vt:lpstr>'Change room 2 (women) (11057)'!Print_Area</vt:lpstr>
      <vt:lpstr>'Clean corridor 1 (11066)'!Print_Area</vt:lpstr>
      <vt:lpstr>'Clean corridor 2 (11092)'!Print_Area</vt:lpstr>
      <vt:lpstr>'Cleaning tool room 1 (11088)'!Print_Area</vt:lpstr>
      <vt:lpstr>'Garment packaging room (11097)'!Print_Area</vt:lpstr>
      <vt:lpstr>'Garment storage room 1 (11093)'!Print_Area</vt:lpstr>
      <vt:lpstr>'Garment storage room 2 (11100)'!Print_Area</vt:lpstr>
      <vt:lpstr>'Gowning room 2 (11090)'!Print_Area</vt:lpstr>
      <vt:lpstr>'Gowning room 2 (11095)'!Print_Area</vt:lpstr>
      <vt:lpstr>'Inspection &amp; labelling (11084)'!Print_Area</vt:lpstr>
      <vt:lpstr>'IPC office (11086)'!Print_Area</vt:lpstr>
      <vt:lpstr>'LAF 1 (21147)'!Print_Area</vt:lpstr>
      <vt:lpstr>'LAF 6 (21148)'!Print_Area</vt:lpstr>
      <vt:lpstr>'Laundry 1 (11053)'!Print_Area</vt:lpstr>
      <vt:lpstr>'Laundry 2 (11094)'!Print_Area</vt:lpstr>
      <vt:lpstr>'Material airlock 2 (11065)'!Print_Area</vt:lpstr>
      <vt:lpstr>'Material airlock 3 (11091)'!Print_Area</vt:lpstr>
      <vt:lpstr>'Office (11087)'!Print_Area</vt:lpstr>
      <vt:lpstr>'Pass box 1 (21137)'!Print_Area</vt:lpstr>
      <vt:lpstr>'Pass box 2 (21138)'!Print_Area</vt:lpstr>
      <vt:lpstr>'PB 3 (21139)'!Print_Area</vt:lpstr>
      <vt:lpstr>'Preparation room 2 (11069)'!Print_Area</vt:lpstr>
      <vt:lpstr>'Raw material airlock (11085)'!Print_Area</vt:lpstr>
      <vt:lpstr>'Staging room 1 (11083)'!Print_Area</vt:lpstr>
      <vt:lpstr>'Stairs (11062)'!Print_Area</vt:lpstr>
      <vt:lpstr>'Vial airlock (11071)'!Print_Area</vt:lpstr>
      <vt:lpstr>'Wash &amp; depyrogen (11072)'!Print_Area</vt:lpstr>
      <vt:lpstr>'Washing room 1 (11070)'!Print_Area</vt:lpstr>
      <vt:lpstr>'Washing room 2 (11089)'!Print_Area</vt:lpstr>
      <vt:lpstr>'A. PB 2 (21145)'!Print_Titles</vt:lpstr>
      <vt:lpstr>'A. PB 4 (21177)'!Print_Titles</vt:lpstr>
      <vt:lpstr>'A. PB 6 (21140)'!Print_Titles</vt:lpstr>
      <vt:lpstr>'Air shower 1 (21150)'!Print_Titles</vt:lpstr>
      <vt:lpstr>'Air shower 2 (21136)'!Print_Titles</vt:lpstr>
      <vt:lpstr>'Auxiliary room 1 (11073)'!Print_Titles</vt:lpstr>
      <vt:lpstr>'Auxiliary room 2 (11099)'!Print_Titles</vt:lpstr>
      <vt:lpstr>'Auxiliary room 3 (11098)'!Print_Titles</vt:lpstr>
      <vt:lpstr>'Buffer room 1 (11061)'!Print_Titles</vt:lpstr>
      <vt:lpstr>'Buffer room 2 (11074)'!Print_Titles</vt:lpstr>
      <vt:lpstr>'Buffer room 4 (11096)'!Print_Titles</vt:lpstr>
      <vt:lpstr>'Change room (laundry 1) (11052)'!Print_Titles</vt:lpstr>
      <vt:lpstr>'Change room 2 (men) (11060)'!Print_Titles</vt:lpstr>
      <vt:lpstr>'Change room 2 (women) (11057)'!Print_Titles</vt:lpstr>
      <vt:lpstr>'Clean corridor 1 (11066)'!Print_Titles</vt:lpstr>
      <vt:lpstr>'Clean corridor 2 (11092)'!Print_Titles</vt:lpstr>
      <vt:lpstr>'Cleaning tool room 1 (11088)'!Print_Titles</vt:lpstr>
      <vt:lpstr>'Garment packaging room (11097)'!Print_Titles</vt:lpstr>
      <vt:lpstr>'Garment storage room 1 (11093)'!Print_Titles</vt:lpstr>
      <vt:lpstr>'Garment storage room 2 (11100)'!Print_Titles</vt:lpstr>
      <vt:lpstr>'Gowning room 2 (11090)'!Print_Titles</vt:lpstr>
      <vt:lpstr>'Gowning room 2 (11095)'!Print_Titles</vt:lpstr>
      <vt:lpstr>'Inspection &amp; labelling (11084)'!Print_Titles</vt:lpstr>
      <vt:lpstr>'IPC office (11086)'!Print_Titles</vt:lpstr>
      <vt:lpstr>'LAF 1 (21147)'!Print_Titles</vt:lpstr>
      <vt:lpstr>'LAF 6 (21148)'!Print_Titles</vt:lpstr>
      <vt:lpstr>'Laundry 1 (11053)'!Print_Titles</vt:lpstr>
      <vt:lpstr>'Laundry 2 (11094)'!Print_Titles</vt:lpstr>
      <vt:lpstr>'Material airlock 2 (11065)'!Print_Titles</vt:lpstr>
      <vt:lpstr>'Material airlock 3 (11091)'!Print_Titles</vt:lpstr>
      <vt:lpstr>'Office (11087)'!Print_Titles</vt:lpstr>
      <vt:lpstr>'Pass box 1 (21137)'!Print_Titles</vt:lpstr>
      <vt:lpstr>'Pass box 2 (21138)'!Print_Titles</vt:lpstr>
      <vt:lpstr>'PB 3 (21139)'!Print_Titles</vt:lpstr>
      <vt:lpstr>'Preparation room 2 (11069)'!Print_Titles</vt:lpstr>
      <vt:lpstr>'Raw material airlock (11085)'!Print_Titles</vt:lpstr>
      <vt:lpstr>'Staging room 1 (11083)'!Print_Titles</vt:lpstr>
      <vt:lpstr>'Stairs (11062)'!Print_Titles</vt:lpstr>
      <vt:lpstr>'Vial airlock (11071)'!Print_Titles</vt:lpstr>
      <vt:lpstr>'Wash &amp; depyrogen (11072)'!Print_Titles</vt:lpstr>
      <vt:lpstr>'Washing room 1 (11070)'!Print_Titles</vt:lpstr>
      <vt:lpstr>'Washing room 2 (11089)'!Print_Titles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</dc:creator>
  <cp:lastModifiedBy>TU_QA</cp:lastModifiedBy>
  <cp:lastPrinted>2017-03-13T06:13:02Z</cp:lastPrinted>
  <dcterms:created xsi:type="dcterms:W3CDTF">2016-07-11T07:49:36Z</dcterms:created>
  <dcterms:modified xsi:type="dcterms:W3CDTF">2020-03-25T01:28:26Z</dcterms:modified>
</cp:coreProperties>
</file>