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mp\public\upload\data_tieuphan\NST_2019\thietbi\"/>
    </mc:Choice>
  </mc:AlternateContent>
  <bookViews>
    <workbookView xWindow="0" yWindow="0" windowWidth="15360" windowHeight="10545"/>
  </bookViews>
  <sheets>
    <sheet name="BXTP_NG-BXTP-01 (29090)" sheetId="20" r:id="rId1"/>
  </sheets>
  <definedNames>
    <definedName name="_xlnm._FilterDatabase" localSheetId="0" hidden="1">'BXTP_NG-BXTP-01 (29090)'!#REF!</definedName>
    <definedName name="_xlnm.Print_Area" localSheetId="0">'BXTP_NG-BXTP-01 (29090)'!$A$1:$E$76</definedName>
    <definedName name="_xlnm.Print_Titles" localSheetId="0">'BXTP_NG-BXTP-01 (29090)'!$1:$12</definedName>
    <definedName name="Z_B0B9736D_9E0A_43CB_9E72_F805E9BDE0DD_.wvu.FilterData" localSheetId="0" hidden="1">'BXTP_NG-BXTP-01 (29090)'!$A$14:$E$14</definedName>
    <definedName name="Z_B0B9736D_9E0A_43CB_9E72_F805E9BDE0DD_.wvu.PrintArea" localSheetId="0" hidden="1">'BXTP_NG-BXTP-01 (29090)'!$A$1:$E$14</definedName>
    <definedName name="Z_B0B9736D_9E0A_43CB_9E72_F805E9BDE0DD_.wvu.PrintTitles" localSheetId="0" hidden="1">'BXTP_NG-BXTP-01 (29090)'!$1:$14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D46" i="20" l="1"/>
  <c r="D47" i="20"/>
  <c r="C47" i="20"/>
  <c r="C46" i="20"/>
  <c r="F40" i="20"/>
  <c r="G40" i="20"/>
  <c r="F41" i="20"/>
  <c r="G41" i="20"/>
  <c r="D40" i="20"/>
  <c r="D41" i="20"/>
  <c r="C41" i="20"/>
  <c r="C40" i="20"/>
  <c r="C39" i="20"/>
  <c r="D42" i="20" l="1"/>
  <c r="D39" i="20"/>
  <c r="C42" i="20"/>
  <c r="C43" i="20" l="1"/>
  <c r="D43" i="20"/>
  <c r="A74" i="20" l="1"/>
  <c r="A72" i="20" l="1"/>
  <c r="A60" i="20"/>
  <c r="A44" i="20"/>
  <c r="Q42" i="20" l="1"/>
  <c r="P42" i="20"/>
  <c r="Q41" i="20"/>
  <c r="P41" i="20"/>
  <c r="Q40" i="20"/>
  <c r="P40" i="20"/>
  <c r="Q39" i="20"/>
  <c r="P39" i="20"/>
  <c r="P43" i="20" l="1"/>
  <c r="C49" i="20" s="1"/>
  <c r="Q43" i="20"/>
  <c r="D49" i="20" s="1"/>
</calcChain>
</file>

<file path=xl/sharedStrings.xml><?xml version="1.0" encoding="utf-8"?>
<sst xmlns="http://schemas.openxmlformats.org/spreadsheetml/2006/main" count="103" uniqueCount="73">
  <si>
    <t>Avg</t>
  </si>
  <si>
    <t>Min</t>
  </si>
  <si>
    <t>Max</t>
  </si>
  <si>
    <t>SD</t>
  </si>
  <si>
    <t>RSD</t>
  </si>
  <si>
    <t>Bộ phận:</t>
  </si>
  <si>
    <t>Khu vực:</t>
  </si>
  <si>
    <t>Tên phòng/ thiết bị:</t>
  </si>
  <si>
    <t>Mã số:</t>
  </si>
  <si>
    <t>Thời gian:</t>
  </si>
  <si>
    <t>Tần suất lấy mẫu:</t>
  </si>
  <si>
    <t>Số điểm đo:</t>
  </si>
  <si>
    <t>Tiểu phân:</t>
  </si>
  <si>
    <t>Giới hạn cảnh báo:</t>
  </si>
  <si>
    <t>Giới hạn hành động:</t>
  </si>
  <si>
    <t>Trạng thái đo:</t>
  </si>
  <si>
    <t>Cấp sạch:</t>
  </si>
  <si>
    <t>Người lập/ Ngày:</t>
  </si>
  <si>
    <t>Người kiểm tra/ Ngày: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</si>
  <si>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</si>
  <si>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</si>
  <si>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</si>
  <si>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</si>
  <si>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</si>
  <si>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</si>
  <si>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</si>
  <si>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</si>
  <si>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</si>
  <si>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</si>
  <si>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</si>
  <si>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</si>
  <si>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</si>
  <si>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Tĩnh</t>
  </si>
  <si>
    <t xml:space="preserve">Lấy mẫu </t>
  </si>
  <si>
    <t>hàng ngày:</t>
  </si>
  <si>
    <t>1 tuần/ lần or ca sản xuất</t>
  </si>
  <si>
    <t>1 tháng/ lần</t>
  </si>
  <si>
    <t>6 tháng</t>
  </si>
  <si>
    <t>tháng</t>
  </si>
  <si>
    <t>3 tháng</t>
  </si>
  <si>
    <t>3 tháng / lần</t>
  </si>
  <si>
    <t>1 năm</t>
  </si>
  <si>
    <t>hơn 3 tháng/ lần</t>
  </si>
  <si>
    <t xml:space="preserve">1 năm </t>
  </si>
  <si>
    <t>Tối thiểu để lập phân tích là 3</t>
  </si>
  <si>
    <t>Nhận xét :</t>
  </si>
  <si>
    <t>3 tháng trước đó</t>
  </si>
  <si>
    <t>01.10.15 - 31.12.15</t>
  </si>
  <si>
    <r>
      <t xml:space="preserve">          P</t>
    </r>
    <r>
      <rPr>
        <b/>
        <sz val="12"/>
        <rFont val="Arial"/>
        <family val="2"/>
        <charset val="163"/>
      </rPr>
      <t>YMEPHARCO</t>
    </r>
    <r>
      <rPr>
        <b/>
        <sz val="12"/>
        <rFont val="Arial"/>
        <family val="2"/>
      </rPr>
      <t xml:space="preserve">
          TUY HÒA, PHÚ YÊN</t>
    </r>
  </si>
  <si>
    <t>Hàng tháng</t>
  </si>
  <si>
    <t>≥ 0,5 µm</t>
  </si>
  <si>
    <t>≥ 5,0 µm</t>
  </si>
  <si>
    <t>Tiểu phân ≥ 0,5 µm</t>
  </si>
  <si>
    <t>Tiểu phân ≥ 5,0 µm</t>
  </si>
  <si>
    <t>Phòng giặt</t>
  </si>
  <si>
    <t>Buồng xếp trang phục</t>
  </si>
  <si>
    <t>NG-BXTP-01</t>
  </si>
  <si>
    <t>NG-BXTP-01_1</t>
  </si>
  <si>
    <t>HL SOP 01.02.17</t>
  </si>
  <si>
    <t>B</t>
  </si>
  <si>
    <t>Phân xưởng thuốc vô trùng Nonbetalactam</t>
  </si>
  <si>
    <t>02 - 07.17</t>
  </si>
  <si>
    <r>
      <t>2112 tiểu phân/m</t>
    </r>
    <r>
      <rPr>
        <vertAlign val="superscript"/>
        <sz val="12"/>
        <rFont val="Arial"/>
        <family val="2"/>
      </rPr>
      <t>3</t>
    </r>
  </si>
  <si>
    <r>
      <t>17 tiểu phân/m</t>
    </r>
    <r>
      <rPr>
        <vertAlign val="superscript"/>
        <sz val="12"/>
        <rFont val="Arial"/>
        <family val="2"/>
      </rPr>
      <t>3</t>
    </r>
  </si>
  <si>
    <r>
      <t>3520 tiểu phân/m</t>
    </r>
    <r>
      <rPr>
        <vertAlign val="superscript"/>
        <sz val="12"/>
        <rFont val="Arial"/>
        <family val="2"/>
      </rPr>
      <t>3</t>
    </r>
  </si>
  <si>
    <r>
      <t>29 tiểu phân/m</t>
    </r>
    <r>
      <rPr>
        <vertAlign val="superscript"/>
        <sz val="12"/>
        <rFont val="Arial"/>
        <family val="2"/>
      </rPr>
      <t>3</t>
    </r>
  </si>
  <si>
    <t>NA</t>
  </si>
  <si>
    <t>BÁO CÁO PHÂN TÍCH XU HƯỚNG TIỂU PHÂN KHÔNG KHÍ 6 THÁNG</t>
  </si>
  <si>
    <t>29090_1</t>
  </si>
  <si>
    <t>min</t>
  </si>
  <si>
    <t>max</t>
  </si>
  <si>
    <t>Action limit</t>
  </si>
  <si>
    <t>Alert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</si>
</sst>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yyyy"/>
    <numFmt numFmtId="165" formatCode="0\ &quot;CFU/Plate&quot;"/>
    <numFmt numFmtId="166" formatCode="dd/mm/yy;@"/>
    <numFmt numFmtId="167" formatCode="\&lt;\ \1"/>
    <numFmt numFmtId="168" formatCode="0\ &quot;tiểu phân/m3&quot;"/>
  </numFmts>
  <fonts count="1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sz val="10"/>
      <color rgb="FF0033CC"/>
      <name val="Arial"/>
      <family val="2"/>
    </font>
    <font>
      <sz val="12"/>
      <color rgb="FF0033CC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name val="Arial"/>
      <family val="2"/>
      <charset val="163"/>
    </font>
    <font>
      <b/>
      <sz val="12"/>
      <name val="Arial"/>
      <family val="2"/>
      <charset val="163"/>
    </font>
    <font>
      <b/>
      <sz val="12"/>
      <color theme="1"/>
      <name val="Arial"/>
      <family val="2"/>
      <charset val="163"/>
    </font>
    <font>
      <vertAlign val="super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2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 wrapText="1"/>
    </xf>
    <xf numFmtId="164" fontId="4" fillId="0" borderId="0" xfId="0" quotePrefix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66" fontId="4" fillId="0" borderId="1" xfId="0" applyNumberFormat="1" applyFont="1" applyFill="1" applyBorder="1" applyAlignment="1" applyProtection="1">
      <alignment horizontal="center" vertical="center"/>
      <protection locked="0"/>
    </xf>
    <xf numFmtId="167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/>
    <xf numFmtId="0" fontId="9" fillId="0" borderId="7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8" xfId="0" applyFont="1" applyFill="1" applyBorder="1" applyAlignment="1"/>
    <xf numFmtId="0" fontId="4" fillId="0" borderId="0" xfId="1" applyFont="1" applyFill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vertical="center" wrapText="1"/>
      <protection locked="0"/>
    </xf>
    <xf numFmtId="0" fontId="4" fillId="0" borderId="5" xfId="1" applyFont="1" applyFill="1" applyBorder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wrapText="1"/>
    </xf>
    <xf numFmtId="164" fontId="4" fillId="0" borderId="1" xfId="0" applyNumberFormat="1" applyFont="1" applyFill="1" applyBorder="1" applyAlignment="1" applyProtection="1">
      <alignment horizontal="left" vertical="center" wrapText="1"/>
    </xf>
    <xf numFmtId="168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/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14" fontId="4" fillId="0" borderId="0" xfId="0" applyNumberFormat="1" applyFont="1" applyFill="1" applyAlignment="1" applyProtection="1">
      <alignment horizontal="center" vertical="center"/>
      <protection locked="0"/>
    </xf>
    <xf numFmtId="0" fontId="4" fillId="0" borderId="3" xfId="0" applyNumberFormat="1" applyFont="1" applyBorder="1" applyAlignment="1" applyProtection="1">
      <alignment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2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166" fontId="6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/>
    </xf>
    <xf numFmtId="166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vertical="center"/>
      <protection locked="0"/>
    </xf>
    <xf numFmtId="16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168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6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167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42419738516949E-2"/>
          <c:y val="0.12927203159573239"/>
          <c:w val="0.77981529529439197"/>
          <c:h val="0.6209456134951801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'BXTP_NG-BXTP-01 (29090)'!$H$14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'BXTP_NG-BXTP-01 (29090)'!$H$15:$H$38</c:f>
              <c:numCache>
                <c:formatCode>General</c:formatCode>
                <c:ptCount val="24"/>
                <c:pt idx="11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18576"/>
        <c:axId val="110322496"/>
      </c:barChart>
      <c:lineChart>
        <c:grouping val="standard"/>
        <c:varyColors val="0"/>
        <c:ser>
          <c:idx val="2"/>
          <c:order val="0"/>
          <c:tx>
            <c:strRef>
              <c:f>'BXTP_NG-BXTP-01 (29090)'!$L$13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(29090)'!$L$15:$L$38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'BXTP_NG-BXTP-01 (29090)'!$K$13</c:f>
              <c:strCache>
                <c:ptCount val="1"/>
                <c:pt idx="0">
                  <c:v>Alert limit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'BXTP_NG-BXTP-01 (29090)'!$K$15:$K$38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'BXTP_NG-BXTP-01 (29090)'!$C$14</c:f>
              <c:strCache>
                <c:ptCount val="1"/>
                <c:pt idx="0">
                  <c:v>NG-BXTP-01_1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(29090)'!$C$15:$C$38</c:f>
              <c:numCache>
                <c:formatCode>General</c:formatCode>
                <c:ptCount val="24"/>
                <c:pt idx="0">
                  <c:v>42</c:v>
                </c:pt>
                <c:pt idx="1">
                  <c:v>10</c:v>
                </c:pt>
                <c:pt idx="2">
                  <c:v>17</c:v>
                </c:pt>
                <c:pt idx="3">
                  <c:v>10</c:v>
                </c:pt>
                <c:pt idx="4">
                  <c:v>12</c:v>
                </c:pt>
                <c:pt idx="5">
                  <c:v>61</c:v>
                </c:pt>
                <c:pt idx="6">
                  <c:v>0</c:v>
                </c:pt>
                <c:pt idx="7">
                  <c:v>54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2">
                  <c:v>12</c:v>
                </c:pt>
                <c:pt idx="13">
                  <c:v>4</c:v>
                </c:pt>
                <c:pt idx="14">
                  <c:v>15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'BXTP_NG-BXTP-01 (29090)'!$F$14</c:f>
              <c:strCache>
                <c:ptCount val="1"/>
                <c:pt idx="0">
                  <c:v>29090_1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(29090)'!$F$15:$F$38</c:f>
              <c:numCache>
                <c:formatCode>General</c:formatCode>
                <c:ptCount val="24"/>
                <c:pt idx="19">
                  <c:v>24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8576"/>
        <c:axId val="110322496"/>
      </c:lineChart>
      <c:catAx>
        <c:axId val="11031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5768189013865159"/>
              <c:y val="0.76448604293052891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22496"/>
        <c:crossesAt val="0"/>
        <c:auto val="0"/>
        <c:lblAlgn val="ctr"/>
        <c:lblOffset val="100"/>
        <c:noMultiLvlLbl val="0"/>
      </c:catAx>
      <c:valAx>
        <c:axId val="110322496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Particles/m3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6.2197093402641068E-2"/>
              <c:y val="4.850071911085754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18576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020587816700963"/>
          <c:y val="0.30330054619851232"/>
          <c:w val="0.17533050460972327"/>
          <c:h val="0.37099618259966932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3960"/>
        <c:axId val="196115528"/>
      </c:lineChart>
      <c:catAx>
        <c:axId val="19611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11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3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2392"/>
        <c:axId val="196117096"/>
      </c:lineChart>
      <c:catAx>
        <c:axId val="1961123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117096"/>
        <c:crosses val="autoZero"/>
        <c:auto val="1"/>
        <c:lblAlgn val="ctr"/>
        <c:lblOffset val="100"/>
        <c:tickMarkSkip val="1"/>
        <c:noMultiLvlLbl val="0"/>
      </c:catAx>
      <c:valAx>
        <c:axId val="19611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2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3568"/>
        <c:axId val="196116312"/>
      </c:lineChart>
      <c:catAx>
        <c:axId val="1961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11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6704"/>
        <c:axId val="196113176"/>
      </c:lineChart>
      <c:catAx>
        <c:axId val="1961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1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6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8272"/>
        <c:axId val="196119056"/>
      </c:lineChart>
      <c:catAx>
        <c:axId val="1961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11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11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2784"/>
        <c:axId val="195196312"/>
      </c:lineChart>
      <c:catAx>
        <c:axId val="1961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19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7096"/>
        <c:axId val="195195136"/>
      </c:lineChart>
      <c:catAx>
        <c:axId val="1951970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5195136"/>
        <c:crosses val="autoZero"/>
        <c:auto val="1"/>
        <c:lblAlgn val="ctr"/>
        <c:lblOffset val="100"/>
        <c:tickMarkSkip val="1"/>
        <c:noMultiLvlLbl val="0"/>
      </c:catAx>
      <c:valAx>
        <c:axId val="19519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7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5848"/>
        <c:axId val="196435456"/>
      </c:lineChart>
      <c:catAx>
        <c:axId val="19643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3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5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3496"/>
        <c:axId val="196433888"/>
      </c:lineChart>
      <c:catAx>
        <c:axId val="19643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3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3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4280"/>
        <c:axId val="196434672"/>
      </c:lineChart>
      <c:catAx>
        <c:axId val="19643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3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434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5440"/>
        <c:axId val="110317400"/>
      </c:lineChart>
      <c:catAx>
        <c:axId val="11031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31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31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31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1928"/>
        <c:axId val="196436240"/>
      </c:lineChart>
      <c:catAx>
        <c:axId val="19643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3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1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2712"/>
        <c:axId val="196436632"/>
      </c:lineChart>
      <c:catAx>
        <c:axId val="1964327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436632"/>
        <c:crosses val="autoZero"/>
        <c:auto val="1"/>
        <c:lblAlgn val="ctr"/>
        <c:lblOffset val="100"/>
        <c:tickMarkSkip val="1"/>
        <c:noMultiLvlLbl val="0"/>
      </c:catAx>
      <c:valAx>
        <c:axId val="19643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2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7416"/>
        <c:axId val="196431536"/>
      </c:lineChart>
      <c:catAx>
        <c:axId val="19643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3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7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8592"/>
        <c:axId val="196438984"/>
      </c:lineChart>
      <c:catAx>
        <c:axId val="1964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3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438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7728"/>
        <c:axId val="197023416"/>
      </c:lineChart>
      <c:catAx>
        <c:axId val="19702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2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3024"/>
        <c:axId val="197024200"/>
      </c:lineChart>
      <c:catAx>
        <c:axId val="19702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2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2632"/>
        <c:axId val="197026552"/>
      </c:lineChart>
      <c:catAx>
        <c:axId val="19702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2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2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0672"/>
        <c:axId val="197021456"/>
      </c:lineChart>
      <c:catAx>
        <c:axId val="1970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2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3808"/>
        <c:axId val="197024592"/>
      </c:lineChart>
      <c:catAx>
        <c:axId val="1970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2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4984"/>
        <c:axId val="197026944"/>
      </c:lineChart>
      <c:catAx>
        <c:axId val="19702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2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4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8968"/>
        <c:axId val="110320144"/>
      </c:scatterChart>
      <c:valAx>
        <c:axId val="11031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320144"/>
        <c:crosses val="autoZero"/>
        <c:crossBetween val="midCat"/>
      </c:valAx>
      <c:valAx>
        <c:axId val="11032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318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5768"/>
        <c:axId val="197366288"/>
      </c:lineChart>
      <c:catAx>
        <c:axId val="19702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36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36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025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5.0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653833671309611E-2"/>
          <c:y val="0.14275211059828802"/>
          <c:w val="0.77981529529439197"/>
          <c:h val="0.632089360580024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'BXTP_NG-BXTP-01 (29090)'!$I$14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'BXTP_NG-BXTP-01 (29090)'!$I$15:$I$38</c:f>
              <c:numCache>
                <c:formatCode>General</c:formatCode>
                <c:ptCount val="24"/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61976"/>
        <c:axId val="197367856"/>
      </c:barChart>
      <c:lineChart>
        <c:grouping val="standard"/>
        <c:varyColors val="0"/>
        <c:ser>
          <c:idx val="0"/>
          <c:order val="0"/>
          <c:tx>
            <c:strRef>
              <c:f>'BXTP_NG-BXTP-01 (29090)'!$N$13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(29090)'!$N$15:$N$38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'BXTP_NG-BXTP-01 (29090)'!$M$13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(29090)'!$M$15:$M$38</c:f>
              <c:numCache>
                <c:formatCode>General</c:formatCode>
                <c:ptCount val="2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'BXTP_NG-BXTP-01 (29090)'!$D$14</c:f>
              <c:strCache>
                <c:ptCount val="1"/>
                <c:pt idx="0">
                  <c:v>NG-BXTP-01_1</c:v>
                </c:pt>
              </c:strCache>
            </c:strRef>
          </c:tx>
          <c:spPr>
            <a:ln w="1905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(29090)'!$D$15:$D$38</c:f>
              <c:numCache>
                <c:formatCode>General</c:formatCode>
                <c:ptCount val="24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'BXTP_NG-BXTP-01 (29090)'!$G$14</c:f>
              <c:strCache>
                <c:ptCount val="1"/>
                <c:pt idx="0">
                  <c:v>29090_1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'BXTP_NG-BXTP-01 (29090)'!$G$15:$G$38</c:f>
              <c:numCache>
                <c:formatCode>General</c:formatCode>
                <c:ptCount val="24"/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1976"/>
        <c:axId val="197367856"/>
      </c:lineChart>
      <c:catAx>
        <c:axId val="19736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5761333989571731"/>
              <c:y val="0.77530259861127149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67856"/>
        <c:crossesAt val="0"/>
        <c:auto val="0"/>
        <c:lblAlgn val="ctr"/>
        <c:lblOffset val="100"/>
        <c:noMultiLvlLbl val="0"/>
      </c:catAx>
      <c:valAx>
        <c:axId val="197367856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Particles/m3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715642774408182E-2"/>
              <c:y val="3.49578082187108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61976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1621339894237943"/>
          <c:y val="0.31626940854654317"/>
          <c:w val="0.17487845404049188"/>
          <c:h val="0.34542818273711745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3960"/>
        <c:axId val="195197488"/>
      </c:lineChart>
      <c:catAx>
        <c:axId val="19519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19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5193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5528"/>
        <c:axId val="195190824"/>
      </c:lineChart>
      <c:catAx>
        <c:axId val="19519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19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5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1216"/>
        <c:axId val="195191608"/>
      </c:lineChart>
      <c:catAx>
        <c:axId val="19519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19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7880"/>
        <c:axId val="195192000"/>
      </c:lineChart>
      <c:catAx>
        <c:axId val="1951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5192000"/>
        <c:crosses val="autoZero"/>
        <c:auto val="1"/>
        <c:lblAlgn val="ctr"/>
        <c:lblOffset val="100"/>
        <c:tickMarkSkip val="1"/>
        <c:noMultiLvlLbl val="0"/>
      </c:catAx>
      <c:valAx>
        <c:axId val="19519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7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2784"/>
        <c:axId val="195193176"/>
      </c:lineChart>
      <c:catAx>
        <c:axId val="19519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19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19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8664"/>
        <c:axId val="196119840"/>
      </c:lineChart>
      <c:catAx>
        <c:axId val="19611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11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11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118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97971</xdr:rowOff>
    </xdr:from>
    <xdr:to>
      <xdr:col>4</xdr:col>
      <xdr:colOff>1328057</xdr:colOff>
      <xdr:row>59</xdr:row>
      <xdr:rowOff>43543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60</xdr:row>
      <xdr:rowOff>10886</xdr:rowOff>
    </xdr:from>
    <xdr:to>
      <xdr:col>4</xdr:col>
      <xdr:colOff>1345475</xdr:colOff>
      <xdr:row>71</xdr:row>
      <xdr:rowOff>22860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tabSelected="1" view="pageBreakPreview" topLeftCell="A7" zoomScale="80" zoomScaleNormal="60" zoomScaleSheetLayoutView="80" workbookViewId="0">
      <selection activeCell="G24" sqref="G24"/>
    </sheetView>
  </sheetViews>
  <sheetFormatPr defaultColWidth="9.140625" defaultRowHeight="12.75" x14ac:dyDescent="0.2"/>
  <cols>
    <col min="1" max="1" width="6.5703125" style="11" customWidth="1"/>
    <col min="2" max="2" width="14.42578125" style="4" customWidth="1"/>
    <col min="3" max="3" width="37.28515625" style="11" customWidth="1"/>
    <col min="4" max="4" width="20.5703125" style="11" customWidth="1"/>
    <col min="5" max="5" width="19.7109375" style="4" customWidth="1"/>
    <col min="6" max="9" width="11.5703125" style="4" customWidth="1"/>
    <col min="10" max="10" width="2.7109375" style="5" customWidth="1"/>
    <col min="11" max="11" width="8.42578125" style="5" customWidth="1"/>
    <col min="12" max="12" width="9.7109375" style="5" customWidth="1"/>
    <col min="13" max="14" width="8.42578125" style="5" customWidth="1"/>
    <col min="15" max="15" width="10.42578125" style="5" customWidth="1"/>
    <col min="16" max="16" width="10.7109375" style="11" customWidth="1"/>
    <col min="17" max="17" width="10.7109375" style="4" customWidth="1"/>
    <col min="18" max="18" width="13.85546875" style="4" customWidth="1"/>
    <col min="19" max="16384" width="9.140625" style="4"/>
  </cols>
  <sheetData>
    <row r="1" spans="1:26" s="1" customFormat="1" ht="33.75" customHeight="1" x14ac:dyDescent="0.2">
      <c r="A1" s="109" t="s">
        <v>48</v>
      </c>
      <c r="B1" s="109"/>
      <c r="C1" s="109"/>
      <c r="D1" s="109"/>
      <c r="E1" s="109"/>
      <c r="F1" s="73"/>
      <c r="G1" s="73"/>
      <c r="H1" s="73"/>
      <c r="I1" s="73"/>
      <c r="J1" s="8"/>
      <c r="K1" s="3"/>
      <c r="L1" s="12" t="s">
        <v>33</v>
      </c>
      <c r="M1" s="13" t="s">
        <v>34</v>
      </c>
      <c r="N1" s="13" t="s">
        <v>38</v>
      </c>
      <c r="O1" s="3"/>
      <c r="P1" s="3"/>
    </row>
    <row r="2" spans="1:26" s="1" customFormat="1" ht="30.75" customHeight="1" x14ac:dyDescent="0.2">
      <c r="A2" s="110" t="s">
        <v>67</v>
      </c>
      <c r="B2" s="110"/>
      <c r="C2" s="110"/>
      <c r="D2" s="110"/>
      <c r="E2" s="110"/>
      <c r="F2" s="74"/>
      <c r="G2" s="74"/>
      <c r="H2" s="74"/>
      <c r="I2" s="74"/>
      <c r="J2" s="7"/>
      <c r="K2" s="3"/>
      <c r="L2" s="12"/>
      <c r="M2" s="13" t="s">
        <v>35</v>
      </c>
      <c r="N2" s="13" t="s">
        <v>39</v>
      </c>
      <c r="O2" s="3"/>
      <c r="P2" s="3"/>
    </row>
    <row r="3" spans="1:26" s="1" customFormat="1" ht="12.75" customHeight="1" x14ac:dyDescent="0.2">
      <c r="A3" s="9"/>
      <c r="B3" s="9"/>
      <c r="C3" s="63"/>
      <c r="D3" s="63"/>
      <c r="E3" s="10"/>
      <c r="F3" s="63"/>
      <c r="G3" s="63"/>
      <c r="H3" s="63"/>
      <c r="I3" s="63"/>
      <c r="J3" s="7"/>
      <c r="K3" s="2"/>
      <c r="L3" s="12"/>
      <c r="M3" s="13" t="s">
        <v>36</v>
      </c>
      <c r="N3" s="13" t="s">
        <v>37</v>
      </c>
      <c r="O3" s="3"/>
      <c r="P3" s="3"/>
    </row>
    <row r="4" spans="1:26" s="18" customFormat="1" ht="18.600000000000001" customHeight="1" x14ac:dyDescent="0.2">
      <c r="A4" s="101" t="s">
        <v>5</v>
      </c>
      <c r="B4" s="101"/>
      <c r="C4" s="111" t="s">
        <v>60</v>
      </c>
      <c r="D4" s="111"/>
      <c r="E4" s="111"/>
      <c r="F4" s="75"/>
      <c r="G4" s="75"/>
      <c r="H4" s="75"/>
      <c r="I4" s="75"/>
      <c r="J4" s="14"/>
      <c r="K4" s="48"/>
      <c r="L4" s="48"/>
      <c r="M4" s="17" t="s">
        <v>40</v>
      </c>
      <c r="N4" s="17" t="s">
        <v>41</v>
      </c>
      <c r="O4" s="15"/>
      <c r="P4" s="15"/>
    </row>
    <row r="5" spans="1:26" s="18" customFormat="1" ht="18.600000000000001" customHeight="1" x14ac:dyDescent="0.2">
      <c r="A5" s="101" t="s">
        <v>6</v>
      </c>
      <c r="B5" s="101"/>
      <c r="C5" s="23" t="s">
        <v>54</v>
      </c>
      <c r="D5" s="64" t="s">
        <v>9</v>
      </c>
      <c r="E5" s="50" t="s">
        <v>61</v>
      </c>
      <c r="F5" s="76"/>
      <c r="G5" s="76"/>
      <c r="H5" s="76"/>
      <c r="I5" s="76"/>
      <c r="J5" s="19"/>
      <c r="K5" s="15"/>
      <c r="L5" s="16"/>
      <c r="M5" s="17" t="s">
        <v>42</v>
      </c>
      <c r="N5" s="17" t="s">
        <v>43</v>
      </c>
      <c r="O5" s="15"/>
      <c r="P5" s="15"/>
    </row>
    <row r="6" spans="1:26" s="18" customFormat="1" ht="20.25" customHeight="1" x14ac:dyDescent="0.2">
      <c r="A6" s="101" t="s">
        <v>7</v>
      </c>
      <c r="B6" s="101"/>
      <c r="C6" s="23" t="s">
        <v>55</v>
      </c>
      <c r="D6" s="64" t="s">
        <v>8</v>
      </c>
      <c r="E6" s="49" t="s">
        <v>56</v>
      </c>
      <c r="F6" s="77"/>
      <c r="G6" s="77"/>
      <c r="H6" s="77"/>
      <c r="I6" s="77"/>
      <c r="J6" s="7"/>
      <c r="K6" s="15"/>
      <c r="L6" s="16"/>
      <c r="M6" s="20" t="s">
        <v>44</v>
      </c>
      <c r="N6" s="16"/>
      <c r="O6" s="15"/>
      <c r="P6" s="15"/>
    </row>
    <row r="7" spans="1:26" s="18" customFormat="1" ht="18.600000000000001" customHeight="1" x14ac:dyDescent="0.2">
      <c r="A7" s="101" t="s">
        <v>16</v>
      </c>
      <c r="B7" s="101"/>
      <c r="C7" s="23" t="s">
        <v>59</v>
      </c>
      <c r="D7" s="64" t="s">
        <v>10</v>
      </c>
      <c r="E7" s="49" t="s">
        <v>49</v>
      </c>
      <c r="F7" s="77"/>
      <c r="G7" s="77"/>
      <c r="H7" s="77"/>
      <c r="I7" s="77"/>
      <c r="J7" s="7"/>
      <c r="K7" s="15"/>
      <c r="L7" s="15"/>
      <c r="M7" s="46"/>
      <c r="N7" s="105"/>
      <c r="O7" s="105"/>
      <c r="P7" s="15"/>
    </row>
    <row r="8" spans="1:26" s="18" customFormat="1" ht="18.600000000000001" customHeight="1" x14ac:dyDescent="0.2">
      <c r="A8" s="101" t="s">
        <v>15</v>
      </c>
      <c r="B8" s="101"/>
      <c r="C8" s="23" t="s">
        <v>32</v>
      </c>
      <c r="D8" s="64" t="s">
        <v>11</v>
      </c>
      <c r="E8" s="49">
        <v>1</v>
      </c>
      <c r="F8" s="77"/>
      <c r="G8" s="77"/>
      <c r="H8" s="77"/>
      <c r="I8" s="77"/>
      <c r="J8" s="7"/>
      <c r="K8" s="15"/>
      <c r="L8" s="15"/>
      <c r="M8" s="15"/>
      <c r="N8" s="15"/>
      <c r="O8" s="15"/>
      <c r="P8" s="15"/>
    </row>
    <row r="9" spans="1:26" s="18" customFormat="1" ht="18.600000000000001" customHeight="1" x14ac:dyDescent="0.2">
      <c r="A9" s="102" t="s">
        <v>12</v>
      </c>
      <c r="B9" s="102"/>
      <c r="C9" s="23" t="s">
        <v>50</v>
      </c>
      <c r="D9" s="64" t="s">
        <v>12</v>
      </c>
      <c r="E9" s="49" t="s">
        <v>51</v>
      </c>
      <c r="F9" s="77"/>
      <c r="G9" s="77"/>
      <c r="H9" s="77"/>
      <c r="I9" s="77"/>
      <c r="J9" s="7"/>
      <c r="K9" s="15"/>
      <c r="L9" s="48" t="s">
        <v>58</v>
      </c>
      <c r="M9" s="15"/>
      <c r="N9" s="15"/>
      <c r="O9" s="15"/>
      <c r="P9" s="15"/>
    </row>
    <row r="10" spans="1:26" s="18" customFormat="1" ht="18.600000000000001" customHeight="1" x14ac:dyDescent="0.2">
      <c r="A10" s="102" t="s">
        <v>13</v>
      </c>
      <c r="B10" s="102"/>
      <c r="C10" s="70" t="s">
        <v>62</v>
      </c>
      <c r="D10" s="64" t="s">
        <v>13</v>
      </c>
      <c r="E10" s="51" t="s">
        <v>63</v>
      </c>
      <c r="F10" s="78"/>
      <c r="G10" s="78"/>
      <c r="H10" s="78"/>
      <c r="I10" s="78"/>
      <c r="J10" s="7"/>
      <c r="K10" s="15"/>
      <c r="L10" s="15"/>
      <c r="M10" s="15"/>
      <c r="N10" s="15"/>
      <c r="O10" s="15"/>
      <c r="P10" s="15"/>
    </row>
    <row r="11" spans="1:26" s="18" customFormat="1" ht="28.15" customHeight="1" x14ac:dyDescent="0.2">
      <c r="A11" s="101" t="s">
        <v>14</v>
      </c>
      <c r="B11" s="101"/>
      <c r="C11" s="70" t="s">
        <v>64</v>
      </c>
      <c r="D11" s="64" t="s">
        <v>14</v>
      </c>
      <c r="E11" s="51" t="s">
        <v>65</v>
      </c>
      <c r="F11" s="78"/>
      <c r="G11" s="78"/>
      <c r="H11" s="78"/>
      <c r="I11" s="78"/>
      <c r="J11" s="21"/>
      <c r="K11" s="15"/>
      <c r="L11" s="15"/>
      <c r="M11" s="15"/>
      <c r="N11" s="15"/>
      <c r="O11" s="15"/>
      <c r="P11" s="15"/>
    </row>
    <row r="12" spans="1:26" s="18" customFormat="1" ht="11.25" customHeight="1" x14ac:dyDescent="0.2">
      <c r="A12" s="103"/>
      <c r="B12" s="103"/>
      <c r="C12" s="103"/>
      <c r="D12" s="103"/>
      <c r="E12" s="103"/>
      <c r="F12" s="63"/>
      <c r="G12" s="63"/>
      <c r="H12" s="63"/>
      <c r="I12" s="63"/>
      <c r="J12" s="7"/>
      <c r="K12" s="15"/>
      <c r="L12" s="15"/>
      <c r="M12" s="15"/>
      <c r="N12" s="15"/>
      <c r="O12" s="15"/>
      <c r="P12" s="15"/>
    </row>
    <row r="13" spans="1:26" s="18" customFormat="1" ht="25.5" customHeight="1" x14ac:dyDescent="0.2">
      <c r="A13" s="106"/>
      <c r="B13" s="106"/>
      <c r="C13" s="64" t="s">
        <v>52</v>
      </c>
      <c r="D13" s="107" t="s">
        <v>53</v>
      </c>
      <c r="E13" s="108"/>
      <c r="F13" s="63">
        <v>0.5</v>
      </c>
      <c r="G13" s="63">
        <v>5</v>
      </c>
      <c r="H13" s="63"/>
      <c r="I13" s="63"/>
      <c r="J13" s="7"/>
      <c r="K13" s="15" t="s">
        <v>72</v>
      </c>
      <c r="L13" s="15" t="s">
        <v>71</v>
      </c>
      <c r="M13" s="15" t="s">
        <v>72</v>
      </c>
      <c r="N13" s="15" t="s">
        <v>71</v>
      </c>
      <c r="O13" s="15"/>
      <c r="P13" s="104" t="s">
        <v>46</v>
      </c>
      <c r="Q13" s="104"/>
    </row>
    <row r="14" spans="1:26" s="15" customFormat="1" ht="24.75" customHeight="1" x14ac:dyDescent="0.2">
      <c r="A14" s="106"/>
      <c r="B14" s="106"/>
      <c r="C14" s="47" t="s">
        <v>57</v>
      </c>
      <c r="D14" s="97" t="s">
        <v>57</v>
      </c>
      <c r="E14" s="98"/>
      <c r="F14" s="79" t="s">
        <v>68</v>
      </c>
      <c r="G14" s="79" t="s">
        <v>68</v>
      </c>
      <c r="H14" s="79"/>
      <c r="I14" s="79"/>
      <c r="J14" s="14"/>
      <c r="K14" s="107">
        <v>0.5</v>
      </c>
      <c r="L14" s="107"/>
      <c r="M14" s="107">
        <v>5</v>
      </c>
      <c r="N14" s="107"/>
      <c r="O14" s="22"/>
      <c r="P14" s="99" t="s">
        <v>47</v>
      </c>
      <c r="Q14" s="100"/>
      <c r="R14" s="22"/>
      <c r="S14" s="22"/>
      <c r="T14" s="22"/>
      <c r="U14" s="22"/>
      <c r="V14" s="22"/>
      <c r="W14" s="22"/>
      <c r="X14" s="22"/>
      <c r="Y14" s="22"/>
      <c r="Z14" s="22"/>
    </row>
    <row r="15" spans="1:26" s="22" customFormat="1" ht="17.100000000000001" customHeight="1" x14ac:dyDescent="0.2">
      <c r="A15" s="24">
        <v>1</v>
      </c>
      <c r="B15" s="55">
        <v>43126</v>
      </c>
      <c r="C15" s="34">
        <v>42</v>
      </c>
      <c r="D15" s="34">
        <v>3</v>
      </c>
      <c r="J15" s="26"/>
      <c r="K15" s="27">
        <v>2816</v>
      </c>
      <c r="L15" s="27">
        <v>3520</v>
      </c>
      <c r="M15" s="27">
        <v>23</v>
      </c>
      <c r="N15" s="27">
        <v>29</v>
      </c>
      <c r="P15" s="28">
        <v>0</v>
      </c>
      <c r="Q15" s="28">
        <v>0</v>
      </c>
    </row>
    <row r="16" spans="1:26" s="22" customFormat="1" ht="17.100000000000001" customHeight="1" x14ac:dyDescent="0.2">
      <c r="A16" s="24">
        <v>2</v>
      </c>
      <c r="B16" s="25">
        <v>43154</v>
      </c>
      <c r="C16" s="54">
        <v>10</v>
      </c>
      <c r="D16" s="54">
        <v>8</v>
      </c>
      <c r="E16" s="56"/>
      <c r="F16" s="69"/>
      <c r="G16" s="69"/>
      <c r="H16" s="69"/>
      <c r="I16" s="69"/>
      <c r="J16" s="26"/>
      <c r="K16" s="27">
        <v>2816</v>
      </c>
      <c r="L16" s="27">
        <v>3520</v>
      </c>
      <c r="M16" s="27">
        <v>23</v>
      </c>
      <c r="N16" s="27">
        <v>29</v>
      </c>
      <c r="P16" s="28">
        <v>0</v>
      </c>
      <c r="Q16" s="28">
        <v>0</v>
      </c>
    </row>
    <row r="17" spans="1:17" s="22" customFormat="1" ht="17.100000000000001" customHeight="1" x14ac:dyDescent="0.2">
      <c r="A17" s="24">
        <v>3</v>
      </c>
      <c r="B17" s="25">
        <v>43182</v>
      </c>
      <c r="C17" s="54">
        <v>17</v>
      </c>
      <c r="D17" s="54">
        <v>1</v>
      </c>
      <c r="E17" s="56"/>
      <c r="F17" s="69"/>
      <c r="G17" s="69"/>
      <c r="H17" s="69"/>
      <c r="I17" s="69"/>
      <c r="J17" s="26"/>
      <c r="K17" s="27">
        <v>2816</v>
      </c>
      <c r="L17" s="27">
        <v>3520</v>
      </c>
      <c r="M17" s="27">
        <v>23</v>
      </c>
      <c r="N17" s="27">
        <v>29</v>
      </c>
      <c r="P17" s="28">
        <v>0</v>
      </c>
      <c r="Q17" s="28">
        <v>0</v>
      </c>
    </row>
    <row r="18" spans="1:17" s="22" customFormat="1" ht="17.100000000000001" customHeight="1" x14ac:dyDescent="0.2">
      <c r="A18" s="24">
        <v>4</v>
      </c>
      <c r="B18" s="25">
        <v>43214</v>
      </c>
      <c r="C18" s="54">
        <v>10</v>
      </c>
      <c r="D18" s="54">
        <v>5</v>
      </c>
      <c r="E18" s="56"/>
      <c r="F18" s="69"/>
      <c r="G18" s="69"/>
      <c r="H18" s="69"/>
      <c r="I18" s="69"/>
      <c r="J18" s="26"/>
      <c r="K18" s="27">
        <v>2816</v>
      </c>
      <c r="L18" s="27">
        <v>3520</v>
      </c>
      <c r="M18" s="27">
        <v>23</v>
      </c>
      <c r="N18" s="27">
        <v>29</v>
      </c>
      <c r="P18" s="28"/>
      <c r="Q18" s="28"/>
    </row>
    <row r="19" spans="1:17" s="22" customFormat="1" ht="17.100000000000001" customHeight="1" x14ac:dyDescent="0.2">
      <c r="A19" s="24">
        <v>5</v>
      </c>
      <c r="B19" s="25">
        <v>43245</v>
      </c>
      <c r="C19" s="54">
        <v>12</v>
      </c>
      <c r="D19" s="54">
        <v>3</v>
      </c>
      <c r="E19" s="56"/>
      <c r="F19" s="69"/>
      <c r="G19" s="69"/>
      <c r="H19" s="69"/>
      <c r="I19" s="69"/>
      <c r="J19" s="26"/>
      <c r="K19" s="27">
        <v>2816</v>
      </c>
      <c r="L19" s="27">
        <v>3520</v>
      </c>
      <c r="M19" s="27">
        <v>23</v>
      </c>
      <c r="N19" s="27">
        <v>29</v>
      </c>
      <c r="P19" s="28"/>
      <c r="Q19" s="28"/>
    </row>
    <row r="20" spans="1:17" s="22" customFormat="1" ht="17.100000000000001" customHeight="1" x14ac:dyDescent="0.2">
      <c r="A20" s="24">
        <v>6</v>
      </c>
      <c r="B20" s="25">
        <v>43277</v>
      </c>
      <c r="C20" s="54">
        <v>61</v>
      </c>
      <c r="D20" s="54">
        <v>5</v>
      </c>
      <c r="E20" s="56"/>
      <c r="F20" s="69"/>
      <c r="G20" s="69"/>
      <c r="H20" s="69"/>
      <c r="I20" s="69"/>
      <c r="J20" s="26"/>
      <c r="K20" s="27">
        <v>2816</v>
      </c>
      <c r="L20" s="27">
        <v>3520</v>
      </c>
      <c r="M20" s="27">
        <v>23</v>
      </c>
      <c r="N20" s="27">
        <v>29</v>
      </c>
      <c r="P20" s="28"/>
      <c r="Q20" s="28"/>
    </row>
    <row r="21" spans="1:17" s="22" customFormat="1" ht="17.100000000000001" customHeight="1" x14ac:dyDescent="0.2">
      <c r="A21" s="24">
        <v>7</v>
      </c>
      <c r="B21" s="25">
        <v>43306</v>
      </c>
      <c r="C21" s="54">
        <v>0</v>
      </c>
      <c r="D21" s="54">
        <v>0</v>
      </c>
      <c r="E21" s="56"/>
      <c r="F21" s="69"/>
      <c r="G21" s="69"/>
      <c r="H21" s="69"/>
      <c r="I21" s="69"/>
      <c r="J21" s="26"/>
      <c r="K21" s="27">
        <v>2816</v>
      </c>
      <c r="L21" s="27">
        <v>3520</v>
      </c>
      <c r="M21" s="27">
        <v>23</v>
      </c>
      <c r="N21" s="27">
        <v>29</v>
      </c>
      <c r="P21" s="28"/>
      <c r="Q21" s="28"/>
    </row>
    <row r="22" spans="1:17" s="22" customFormat="1" ht="17.100000000000001" customHeight="1" x14ac:dyDescent="0.2">
      <c r="A22" s="24">
        <v>8</v>
      </c>
      <c r="B22" s="25">
        <v>43340</v>
      </c>
      <c r="C22" s="54">
        <v>54</v>
      </c>
      <c r="D22" s="54">
        <v>1</v>
      </c>
      <c r="E22" s="56"/>
      <c r="F22" s="69"/>
      <c r="G22" s="69"/>
      <c r="H22" s="69"/>
      <c r="I22" s="69"/>
      <c r="J22" s="26"/>
      <c r="K22" s="27">
        <v>2816</v>
      </c>
      <c r="L22" s="27">
        <v>3520</v>
      </c>
      <c r="M22" s="27">
        <v>23</v>
      </c>
      <c r="N22" s="27">
        <v>29</v>
      </c>
      <c r="P22" s="28"/>
      <c r="Q22" s="28"/>
    </row>
    <row r="23" spans="1:17" s="22" customFormat="1" ht="17.100000000000001" customHeight="1" x14ac:dyDescent="0.2">
      <c r="A23" s="24">
        <v>9</v>
      </c>
      <c r="B23" s="25">
        <v>43400</v>
      </c>
      <c r="C23" s="54">
        <v>0</v>
      </c>
      <c r="D23" s="54">
        <v>0</v>
      </c>
      <c r="E23" s="56"/>
      <c r="F23" s="69"/>
      <c r="G23" s="69"/>
      <c r="H23" s="69"/>
      <c r="I23" s="69"/>
      <c r="J23" s="26"/>
      <c r="K23" s="27">
        <v>2816</v>
      </c>
      <c r="L23" s="27">
        <v>3520</v>
      </c>
      <c r="M23" s="27">
        <v>23</v>
      </c>
      <c r="N23" s="27">
        <v>29</v>
      </c>
      <c r="P23" s="28"/>
      <c r="Q23" s="28"/>
    </row>
    <row r="24" spans="1:17" s="22" customFormat="1" ht="17.100000000000001" customHeight="1" x14ac:dyDescent="0.2">
      <c r="A24" s="24">
        <v>10</v>
      </c>
      <c r="B24" s="25">
        <v>43431</v>
      </c>
      <c r="C24" s="54">
        <v>2</v>
      </c>
      <c r="D24" s="54">
        <v>1</v>
      </c>
      <c r="E24" s="56"/>
      <c r="F24" s="69"/>
      <c r="G24" s="69"/>
      <c r="H24" s="69"/>
      <c r="I24" s="69"/>
      <c r="J24" s="26"/>
      <c r="K24" s="27">
        <v>2816</v>
      </c>
      <c r="L24" s="27">
        <v>3520</v>
      </c>
      <c r="M24" s="27">
        <v>23</v>
      </c>
      <c r="N24" s="27">
        <v>29</v>
      </c>
      <c r="P24" s="28"/>
      <c r="Q24" s="28"/>
    </row>
    <row r="25" spans="1:17" s="22" customFormat="1" ht="17.100000000000001" customHeight="1" x14ac:dyDescent="0.2">
      <c r="A25" s="24">
        <v>11</v>
      </c>
      <c r="B25" s="25">
        <v>43459</v>
      </c>
      <c r="C25" s="54">
        <v>10</v>
      </c>
      <c r="D25" s="54">
        <v>2</v>
      </c>
      <c r="E25" s="56"/>
      <c r="F25" s="69"/>
      <c r="G25" s="69"/>
      <c r="H25" s="69"/>
      <c r="I25" s="69"/>
      <c r="J25" s="26"/>
      <c r="K25" s="27">
        <v>2816</v>
      </c>
      <c r="L25" s="27">
        <v>3520</v>
      </c>
      <c r="M25" s="27">
        <v>23</v>
      </c>
      <c r="N25" s="27">
        <v>29</v>
      </c>
      <c r="P25" s="28"/>
      <c r="Q25" s="28"/>
    </row>
    <row r="26" spans="1:17" s="90" customFormat="1" ht="17.100000000000001" customHeight="1" x14ac:dyDescent="0.2">
      <c r="A26" s="83"/>
      <c r="B26" s="84"/>
      <c r="C26" s="85"/>
      <c r="D26" s="85"/>
      <c r="E26" s="86"/>
      <c r="F26" s="87"/>
      <c r="G26" s="87"/>
      <c r="H26" s="87">
        <v>4000</v>
      </c>
      <c r="I26" s="87">
        <v>30</v>
      </c>
      <c r="J26" s="88"/>
      <c r="K26" s="89">
        <v>2816</v>
      </c>
      <c r="L26" s="89">
        <v>3520</v>
      </c>
      <c r="M26" s="89">
        <v>23</v>
      </c>
      <c r="N26" s="89">
        <v>29</v>
      </c>
      <c r="P26" s="91"/>
      <c r="Q26" s="91"/>
    </row>
    <row r="27" spans="1:17" s="22" customFormat="1" ht="17.100000000000001" customHeight="1" x14ac:dyDescent="0.2">
      <c r="A27" s="24"/>
      <c r="B27" s="65">
        <v>43493</v>
      </c>
      <c r="C27" s="66">
        <v>12</v>
      </c>
      <c r="D27" s="66">
        <v>0</v>
      </c>
      <c r="E27" s="56"/>
      <c r="F27" s="69"/>
      <c r="G27" s="69"/>
      <c r="H27" s="69"/>
      <c r="I27" s="69"/>
      <c r="J27" s="26"/>
      <c r="K27" s="27">
        <v>2816</v>
      </c>
      <c r="L27" s="27">
        <v>3520</v>
      </c>
      <c r="M27" s="27">
        <v>23</v>
      </c>
      <c r="N27" s="27">
        <v>29</v>
      </c>
      <c r="P27" s="28"/>
      <c r="Q27" s="28"/>
    </row>
    <row r="28" spans="1:17" s="22" customFormat="1" ht="17.100000000000001" customHeight="1" x14ac:dyDescent="0.2">
      <c r="A28" s="24"/>
      <c r="B28" s="65">
        <v>43523</v>
      </c>
      <c r="C28" s="66">
        <v>4</v>
      </c>
      <c r="D28" s="66">
        <v>0</v>
      </c>
      <c r="E28" s="56"/>
      <c r="F28" s="69"/>
      <c r="G28" s="69"/>
      <c r="H28" s="69"/>
      <c r="I28" s="69"/>
      <c r="J28" s="26"/>
      <c r="K28" s="27">
        <v>2816</v>
      </c>
      <c r="L28" s="27">
        <v>3520</v>
      </c>
      <c r="M28" s="27">
        <v>23</v>
      </c>
      <c r="N28" s="27">
        <v>29</v>
      </c>
      <c r="P28" s="28"/>
      <c r="Q28" s="28"/>
    </row>
    <row r="29" spans="1:17" s="22" customFormat="1" ht="17.100000000000001" customHeight="1" x14ac:dyDescent="0.2">
      <c r="A29" s="24"/>
      <c r="B29" s="65">
        <v>43553</v>
      </c>
      <c r="C29" s="66">
        <v>15</v>
      </c>
      <c r="D29" s="66">
        <v>2</v>
      </c>
      <c r="E29" s="56"/>
      <c r="F29" s="69"/>
      <c r="G29" s="69"/>
      <c r="H29" s="69"/>
      <c r="I29" s="69"/>
      <c r="J29" s="26"/>
      <c r="K29" s="27">
        <v>2816</v>
      </c>
      <c r="L29" s="27">
        <v>3520</v>
      </c>
      <c r="M29" s="27">
        <v>23</v>
      </c>
      <c r="N29" s="27">
        <v>29</v>
      </c>
      <c r="P29" s="28"/>
      <c r="Q29" s="28"/>
    </row>
    <row r="30" spans="1:17" s="22" customFormat="1" ht="17.100000000000001" customHeight="1" x14ac:dyDescent="0.2">
      <c r="A30" s="24"/>
      <c r="B30" s="65">
        <v>43581</v>
      </c>
      <c r="C30" s="66">
        <v>24</v>
      </c>
      <c r="D30" s="66">
        <v>1</v>
      </c>
      <c r="E30" s="56"/>
      <c r="F30" s="69"/>
      <c r="G30" s="69"/>
      <c r="H30" s="69"/>
      <c r="I30" s="69"/>
      <c r="J30" s="26"/>
      <c r="K30" s="27">
        <v>2816</v>
      </c>
      <c r="L30" s="27">
        <v>3520</v>
      </c>
      <c r="M30" s="27">
        <v>23</v>
      </c>
      <c r="N30" s="27">
        <v>29</v>
      </c>
      <c r="P30" s="28"/>
      <c r="Q30" s="28"/>
    </row>
    <row r="31" spans="1:17" s="22" customFormat="1" ht="17.100000000000001" customHeight="1" x14ac:dyDescent="0.2">
      <c r="A31" s="24"/>
      <c r="B31" s="65">
        <v>43612</v>
      </c>
      <c r="C31" s="66">
        <v>0</v>
      </c>
      <c r="D31" s="66">
        <v>0</v>
      </c>
      <c r="E31" s="56"/>
      <c r="F31" s="69"/>
      <c r="G31" s="69"/>
      <c r="H31" s="69"/>
      <c r="I31" s="69"/>
      <c r="J31" s="26"/>
      <c r="K31" s="27">
        <v>2816</v>
      </c>
      <c r="L31" s="27">
        <v>3520</v>
      </c>
      <c r="M31" s="27">
        <v>23</v>
      </c>
      <c r="N31" s="27">
        <v>29</v>
      </c>
      <c r="P31" s="28"/>
      <c r="Q31" s="28"/>
    </row>
    <row r="32" spans="1:17" s="22" customFormat="1" ht="17.100000000000001" customHeight="1" x14ac:dyDescent="0.2">
      <c r="A32" s="24"/>
      <c r="B32" s="65">
        <v>43644</v>
      </c>
      <c r="C32" s="66">
        <v>0</v>
      </c>
      <c r="D32" s="66">
        <v>0</v>
      </c>
      <c r="E32" s="56"/>
      <c r="F32" s="69"/>
      <c r="G32" s="69"/>
      <c r="H32" s="69"/>
      <c r="I32" s="69"/>
      <c r="J32" s="26"/>
      <c r="K32" s="27">
        <v>2816</v>
      </c>
      <c r="L32" s="27">
        <v>3520</v>
      </c>
      <c r="M32" s="27">
        <v>23</v>
      </c>
      <c r="N32" s="27">
        <v>29</v>
      </c>
      <c r="P32" s="28"/>
      <c r="Q32" s="28"/>
    </row>
    <row r="33" spans="1:19" s="22" customFormat="1" ht="17.100000000000001" customHeight="1" x14ac:dyDescent="0.2">
      <c r="A33" s="24"/>
      <c r="B33" s="65">
        <v>43676</v>
      </c>
      <c r="C33" s="66">
        <v>0</v>
      </c>
      <c r="D33" s="66">
        <v>0</v>
      </c>
      <c r="E33" s="56"/>
      <c r="F33" s="69"/>
      <c r="G33" s="69"/>
      <c r="H33" s="69"/>
      <c r="I33" s="69"/>
      <c r="J33" s="26"/>
      <c r="K33" s="27">
        <v>2816</v>
      </c>
      <c r="L33" s="27">
        <v>3520</v>
      </c>
      <c r="M33" s="27">
        <v>23</v>
      </c>
      <c r="N33" s="27">
        <v>29</v>
      </c>
      <c r="P33" s="28"/>
      <c r="Q33" s="28"/>
    </row>
    <row r="34" spans="1:19" s="22" customFormat="1" ht="17.100000000000001" customHeight="1" x14ac:dyDescent="0.2">
      <c r="A34" s="24"/>
      <c r="B34" s="65">
        <v>43707</v>
      </c>
      <c r="E34" s="69"/>
      <c r="F34" s="66">
        <v>24</v>
      </c>
      <c r="G34" s="66">
        <v>3</v>
      </c>
      <c r="H34" s="69"/>
      <c r="I34" s="69"/>
      <c r="J34" s="26"/>
      <c r="K34" s="27">
        <v>2816</v>
      </c>
      <c r="L34" s="27">
        <v>3520</v>
      </c>
      <c r="M34" s="27">
        <v>23</v>
      </c>
      <c r="N34" s="27">
        <v>29</v>
      </c>
      <c r="P34" s="28"/>
      <c r="Q34" s="28"/>
    </row>
    <row r="35" spans="1:19" s="22" customFormat="1" ht="17.100000000000001" customHeight="1" x14ac:dyDescent="0.2">
      <c r="A35" s="24"/>
      <c r="B35" s="67">
        <v>43735</v>
      </c>
      <c r="F35" s="68">
        <v>1</v>
      </c>
      <c r="G35" s="68">
        <v>1</v>
      </c>
      <c r="J35" s="26"/>
      <c r="K35" s="27">
        <v>2816</v>
      </c>
      <c r="L35" s="27">
        <v>3520</v>
      </c>
      <c r="M35" s="27">
        <v>23</v>
      </c>
      <c r="N35" s="27">
        <v>29</v>
      </c>
      <c r="P35" s="28"/>
      <c r="Q35" s="28"/>
    </row>
    <row r="36" spans="1:19" s="22" customFormat="1" ht="17.100000000000001" customHeight="1" x14ac:dyDescent="0.2">
      <c r="A36" s="24">
        <v>5</v>
      </c>
      <c r="B36" s="67">
        <v>43767</v>
      </c>
      <c r="F36" s="68">
        <v>1</v>
      </c>
      <c r="G36" s="68">
        <v>0</v>
      </c>
      <c r="J36" s="26"/>
      <c r="K36" s="27">
        <v>2816</v>
      </c>
      <c r="L36" s="27">
        <v>3520</v>
      </c>
      <c r="M36" s="27">
        <v>23</v>
      </c>
      <c r="N36" s="27">
        <v>29</v>
      </c>
      <c r="P36" s="28"/>
      <c r="Q36" s="28"/>
    </row>
    <row r="37" spans="1:19" s="22" customFormat="1" ht="17.100000000000001" customHeight="1" x14ac:dyDescent="0.2">
      <c r="A37" s="24">
        <v>6</v>
      </c>
      <c r="B37" s="67">
        <v>43799</v>
      </c>
      <c r="F37" s="68">
        <v>0</v>
      </c>
      <c r="G37" s="68">
        <v>0</v>
      </c>
      <c r="J37" s="26"/>
      <c r="K37" s="27">
        <v>2816</v>
      </c>
      <c r="L37" s="27">
        <v>3520</v>
      </c>
      <c r="M37" s="27">
        <v>23</v>
      </c>
      <c r="N37" s="27">
        <v>29</v>
      </c>
      <c r="P37" s="28"/>
      <c r="Q37" s="28"/>
    </row>
    <row r="38" spans="1:19" s="22" customFormat="1" ht="16.899999999999999" customHeight="1" x14ac:dyDescent="0.2">
      <c r="A38" s="24">
        <v>7</v>
      </c>
      <c r="B38" s="67">
        <v>43826</v>
      </c>
      <c r="D38" s="34"/>
      <c r="F38" s="68">
        <v>0</v>
      </c>
      <c r="G38" s="68">
        <v>0</v>
      </c>
      <c r="J38" s="26"/>
      <c r="K38" s="27">
        <v>2816</v>
      </c>
      <c r="L38" s="27">
        <v>3520</v>
      </c>
      <c r="M38" s="27">
        <v>23</v>
      </c>
      <c r="N38" s="27">
        <v>29</v>
      </c>
      <c r="P38" s="28"/>
      <c r="Q38" s="28"/>
    </row>
    <row r="39" spans="1:19" s="22" customFormat="1" ht="17.100000000000001" customHeight="1" x14ac:dyDescent="0.2">
      <c r="A39" s="24" t="s">
        <v>0</v>
      </c>
      <c r="B39" s="52"/>
      <c r="C39" s="59">
        <f>ROUNDUP(AVERAGE(C15:C38), 0)</f>
        <v>16</v>
      </c>
      <c r="D39" s="59">
        <f>ROUNDUP(AVERAGE(D16:D38), 0)</f>
        <v>2</v>
      </c>
      <c r="F39" s="80"/>
      <c r="G39" s="80"/>
      <c r="H39" s="80"/>
      <c r="I39" s="80"/>
      <c r="J39" s="29"/>
      <c r="K39" s="30"/>
      <c r="L39" s="30"/>
      <c r="M39" s="30"/>
      <c r="N39" s="30"/>
      <c r="O39" s="24" t="s">
        <v>0</v>
      </c>
      <c r="P39" s="31">
        <f>ROUNDUP(AVERAGE(P15:P38), 0)</f>
        <v>0</v>
      </c>
      <c r="Q39" s="31">
        <f>ROUNDUP(AVERAGE(Q15:Q38), 0)</f>
        <v>0</v>
      </c>
    </row>
    <row r="40" spans="1:19" s="22" customFormat="1" ht="17.100000000000001" customHeight="1" x14ac:dyDescent="0.2">
      <c r="A40" s="24" t="s">
        <v>70</v>
      </c>
      <c r="B40" s="53"/>
      <c r="C40" s="59">
        <f>MAX(C27:C38)</f>
        <v>24</v>
      </c>
      <c r="D40" s="59">
        <f>MAX(D27:D38)</f>
        <v>2</v>
      </c>
      <c r="F40" s="93">
        <f t="shared" ref="F40:G40" si="0">MAX(F27:F38)</f>
        <v>24</v>
      </c>
      <c r="G40" s="93">
        <f t="shared" si="0"/>
        <v>3</v>
      </c>
      <c r="H40" s="80"/>
      <c r="I40" s="80"/>
      <c r="J40" s="29"/>
      <c r="K40" s="30"/>
      <c r="L40" s="30"/>
      <c r="M40" s="30"/>
      <c r="N40" s="30"/>
      <c r="O40" s="24" t="s">
        <v>1</v>
      </c>
      <c r="P40" s="24">
        <f>MIN(P15:P38)</f>
        <v>0</v>
      </c>
      <c r="Q40" s="24">
        <f>MIN(Q15:Q38)</f>
        <v>0</v>
      </c>
    </row>
    <row r="41" spans="1:19" s="22" customFormat="1" ht="17.100000000000001" customHeight="1" x14ac:dyDescent="0.2">
      <c r="A41" s="24" t="s">
        <v>69</v>
      </c>
      <c r="B41" s="53"/>
      <c r="C41" s="59">
        <f>MIN(C27:C38)</f>
        <v>0</v>
      </c>
      <c r="D41" s="59">
        <f>MIN(D27:D38)</f>
        <v>0</v>
      </c>
      <c r="F41" s="93">
        <f t="shared" ref="F41:G41" si="1">MIN(F27:F38)</f>
        <v>0</v>
      </c>
      <c r="G41" s="93">
        <f t="shared" si="1"/>
        <v>0</v>
      </c>
      <c r="H41" s="81"/>
      <c r="I41" s="81"/>
      <c r="J41" s="29"/>
      <c r="K41" s="30"/>
      <c r="L41" s="30"/>
      <c r="M41" s="30"/>
      <c r="N41" s="30"/>
      <c r="O41" s="24" t="s">
        <v>2</v>
      </c>
      <c r="P41" s="24">
        <f>MAX(P15:P38)</f>
        <v>0</v>
      </c>
      <c r="Q41" s="24">
        <f>MAX(Q15:Q38)</f>
        <v>0</v>
      </c>
    </row>
    <row r="42" spans="1:19" s="22" customFormat="1" ht="17.100000000000001" customHeight="1" x14ac:dyDescent="0.2">
      <c r="A42" s="24" t="s">
        <v>3</v>
      </c>
      <c r="B42" s="53"/>
      <c r="C42" s="58">
        <f>STDEV(C16:C38)</f>
        <v>18.021025302162375</v>
      </c>
      <c r="D42" s="58">
        <f>STDEV(D16:D38)</f>
        <v>2.3120528184481679</v>
      </c>
      <c r="F42" s="82"/>
      <c r="G42" s="82"/>
      <c r="H42" s="82"/>
      <c r="I42" s="82"/>
      <c r="J42" s="32"/>
      <c r="K42" s="30"/>
      <c r="L42" s="30"/>
      <c r="M42" s="30"/>
      <c r="N42" s="30"/>
      <c r="O42" s="24" t="s">
        <v>3</v>
      </c>
      <c r="P42" s="33">
        <f>STDEV(P15:P38)</f>
        <v>0</v>
      </c>
      <c r="Q42" s="33">
        <f>STDEV(Q15:Q38)</f>
        <v>0</v>
      </c>
    </row>
    <row r="43" spans="1:19" s="22" customFormat="1" ht="17.100000000000001" customHeight="1" x14ac:dyDescent="0.2">
      <c r="A43" s="24" t="s">
        <v>4</v>
      </c>
      <c r="B43" s="53"/>
      <c r="C43" s="58">
        <f>IF(C39=0, "NA", C42*100/C39)</f>
        <v>112.63140813851484</v>
      </c>
      <c r="D43" s="58">
        <f>IF(D39=0, "NA", D42*100/D39)</f>
        <v>115.6026409224084</v>
      </c>
      <c r="F43" s="82"/>
      <c r="G43" s="82"/>
      <c r="H43" s="82"/>
      <c r="I43" s="82"/>
      <c r="J43" s="32"/>
      <c r="K43" s="30"/>
      <c r="L43" s="30"/>
      <c r="M43" s="30"/>
      <c r="N43" s="30"/>
      <c r="O43" s="24" t="s">
        <v>4</v>
      </c>
      <c r="P43" s="33" t="str">
        <f>IF(P39=0, "NA", P42*100/P39)</f>
        <v>NA</v>
      </c>
      <c r="Q43" s="33" t="str">
        <f>IF(Q39=0, "NA", Q42*100/Q39)</f>
        <v>NA</v>
      </c>
    </row>
    <row r="44" spans="1:19" s="22" customFormat="1" ht="25.5" customHeight="1" x14ac:dyDescent="0.2">
      <c r="A44" s="45" t="str">
        <f>"Kết quả của 6 tháng trước đó"</f>
        <v>Kết quả của 6 tháng trước đó</v>
      </c>
      <c r="B44" s="45"/>
      <c r="C44" s="71"/>
      <c r="D44" s="34"/>
      <c r="J44" s="30"/>
    </row>
    <row r="45" spans="1:19" s="22" customFormat="1" ht="15.95" customHeight="1" x14ac:dyDescent="0.2">
      <c r="A45" s="24" t="s">
        <v>0</v>
      </c>
      <c r="B45" s="53"/>
      <c r="C45" s="59" t="s">
        <v>66</v>
      </c>
      <c r="D45" s="57" t="s">
        <v>66</v>
      </c>
      <c r="F45" s="80"/>
      <c r="G45" s="80"/>
      <c r="H45" s="80"/>
      <c r="I45" s="80"/>
      <c r="J45" s="29"/>
    </row>
    <row r="46" spans="1:19" s="22" customFormat="1" ht="15.95" customHeight="1" x14ac:dyDescent="0.2">
      <c r="A46" s="24" t="s">
        <v>70</v>
      </c>
      <c r="B46" s="53"/>
      <c r="C46" s="59">
        <f>MAX(C15:C25)</f>
        <v>61</v>
      </c>
      <c r="D46" s="59">
        <f>MAX(D15:D25)</f>
        <v>8</v>
      </c>
      <c r="F46" s="80"/>
      <c r="G46" s="80"/>
      <c r="H46" s="80"/>
      <c r="I46" s="80"/>
      <c r="J46" s="29"/>
      <c r="L46" s="35" t="s">
        <v>19</v>
      </c>
      <c r="M46" s="35"/>
      <c r="N46" s="35"/>
      <c r="O46" s="35"/>
      <c r="P46" s="35"/>
    </row>
    <row r="47" spans="1:19" s="22" customFormat="1" ht="15.95" customHeight="1" thickBot="1" x14ac:dyDescent="0.25">
      <c r="A47" s="24" t="s">
        <v>69</v>
      </c>
      <c r="B47" s="53"/>
      <c r="C47" s="59">
        <f>MIN(C15:C25)</f>
        <v>0</v>
      </c>
      <c r="D47" s="59">
        <f>MIN(D15:D25)</f>
        <v>0</v>
      </c>
      <c r="F47" s="80"/>
      <c r="G47" s="80"/>
      <c r="H47" s="80"/>
      <c r="I47" s="80"/>
      <c r="J47" s="29"/>
      <c r="L47" s="35"/>
      <c r="M47" s="35"/>
      <c r="N47" s="35"/>
      <c r="O47" s="35"/>
      <c r="P47" s="35"/>
    </row>
    <row r="48" spans="1:19" s="22" customFormat="1" ht="15.95" customHeight="1" x14ac:dyDescent="0.2">
      <c r="A48" s="24" t="s">
        <v>3</v>
      </c>
      <c r="B48" s="53"/>
      <c r="C48" s="59" t="s">
        <v>66</v>
      </c>
      <c r="D48" s="57" t="s">
        <v>66</v>
      </c>
      <c r="F48" s="80"/>
      <c r="G48" s="80"/>
      <c r="H48" s="80"/>
      <c r="I48" s="80"/>
      <c r="J48" s="29"/>
      <c r="L48" s="36"/>
      <c r="M48" s="36" t="s">
        <v>20</v>
      </c>
      <c r="N48" s="36" t="s">
        <v>21</v>
      </c>
      <c r="O48" s="35"/>
      <c r="P48" s="35"/>
      <c r="Q48" s="35" t="s">
        <v>19</v>
      </c>
      <c r="R48" s="35"/>
      <c r="S48" s="35"/>
    </row>
    <row r="49" spans="1:26" s="22" customFormat="1" ht="15.95" customHeight="1" thickBot="1" x14ac:dyDescent="0.25">
      <c r="A49" s="24" t="s">
        <v>4</v>
      </c>
      <c r="B49" s="53"/>
      <c r="C49" s="58" t="str">
        <f t="shared" ref="C49" si="2">P43</f>
        <v>NA</v>
      </c>
      <c r="D49" s="92" t="str">
        <f>Q43</f>
        <v>NA</v>
      </c>
      <c r="F49" s="82"/>
      <c r="G49" s="82"/>
      <c r="H49" s="82"/>
      <c r="I49" s="82"/>
      <c r="J49" s="29"/>
      <c r="L49" s="37" t="s">
        <v>22</v>
      </c>
      <c r="M49" s="37">
        <v>0.16666666666666666</v>
      </c>
      <c r="N49" s="37">
        <v>0</v>
      </c>
      <c r="O49" s="35"/>
      <c r="P49" s="35"/>
      <c r="Q49" s="35"/>
      <c r="R49" s="35"/>
      <c r="S49" s="35"/>
    </row>
    <row r="50" spans="1:26" s="22" customFormat="1" ht="15.95" customHeight="1" x14ac:dyDescent="0.2">
      <c r="A50" s="34"/>
      <c r="C50" s="34"/>
      <c r="D50" s="34"/>
      <c r="J50" s="30"/>
      <c r="L50" s="37" t="s">
        <v>23</v>
      </c>
      <c r="M50" s="37">
        <v>0.16666666666666669</v>
      </c>
      <c r="N50" s="37">
        <v>0</v>
      </c>
      <c r="O50" s="35"/>
      <c r="P50" s="35"/>
      <c r="Q50" s="36"/>
      <c r="R50" s="36" t="s">
        <v>20</v>
      </c>
      <c r="S50" s="36" t="s">
        <v>21</v>
      </c>
    </row>
    <row r="51" spans="1:26" s="22" customFormat="1" ht="15.95" customHeight="1" x14ac:dyDescent="0.2">
      <c r="A51" s="38"/>
      <c r="C51" s="34"/>
      <c r="D51" s="34"/>
      <c r="J51" s="30"/>
      <c r="L51" s="37" t="s">
        <v>24</v>
      </c>
      <c r="M51" s="37">
        <v>6</v>
      </c>
      <c r="N51" s="37">
        <v>6</v>
      </c>
      <c r="O51" s="35"/>
      <c r="P51" s="35"/>
      <c r="Q51" s="37" t="s">
        <v>22</v>
      </c>
      <c r="R51" s="37">
        <v>0.16666666666666666</v>
      </c>
      <c r="S51" s="37">
        <v>0</v>
      </c>
    </row>
    <row r="52" spans="1:26" s="22" customFormat="1" ht="15.95" customHeight="1" x14ac:dyDescent="0.2">
      <c r="A52" s="34"/>
      <c r="C52" s="34"/>
      <c r="D52" s="34"/>
      <c r="J52" s="30"/>
      <c r="L52" s="37" t="s">
        <v>25</v>
      </c>
      <c r="M52" s="37">
        <v>0</v>
      </c>
      <c r="N52" s="37"/>
      <c r="O52" s="35"/>
      <c r="P52" s="35"/>
      <c r="Q52" s="37" t="s">
        <v>23</v>
      </c>
      <c r="R52" s="37">
        <v>0.16666666666666669</v>
      </c>
      <c r="S52" s="37">
        <v>0</v>
      </c>
    </row>
    <row r="53" spans="1:26" s="22" customFormat="1" ht="15.95" customHeight="1" x14ac:dyDescent="0.2">
      <c r="A53" s="34"/>
      <c r="C53" s="34"/>
      <c r="D53" s="34"/>
      <c r="J53" s="30"/>
      <c r="L53" s="37" t="s">
        <v>26</v>
      </c>
      <c r="M53" s="37">
        <v>5</v>
      </c>
      <c r="N53" s="37"/>
      <c r="O53" s="35"/>
      <c r="P53" s="35"/>
      <c r="Q53" s="37" t="s">
        <v>24</v>
      </c>
      <c r="R53" s="37">
        <v>6</v>
      </c>
      <c r="S53" s="37">
        <v>6</v>
      </c>
    </row>
    <row r="54" spans="1:26" s="22" customFormat="1" ht="15.95" customHeight="1" x14ac:dyDescent="0.2">
      <c r="A54" s="34"/>
      <c r="C54" s="34"/>
      <c r="D54" s="34"/>
      <c r="J54" s="30"/>
      <c r="L54" s="37" t="s">
        <v>27</v>
      </c>
      <c r="M54" s="37">
        <v>0.99999999999999989</v>
      </c>
      <c r="N54" s="37"/>
      <c r="O54" s="35"/>
      <c r="P54" s="35"/>
      <c r="Q54" s="37" t="s">
        <v>25</v>
      </c>
      <c r="R54" s="37">
        <v>0</v>
      </c>
      <c r="S54" s="37"/>
    </row>
    <row r="55" spans="1:26" s="22" customFormat="1" ht="15.95" customHeight="1" x14ac:dyDescent="0.2">
      <c r="A55" s="34"/>
      <c r="C55" s="34"/>
      <c r="D55" s="34"/>
      <c r="J55" s="30"/>
      <c r="L55" s="37" t="s">
        <v>28</v>
      </c>
      <c r="M55" s="37">
        <v>0.18160873382456133</v>
      </c>
      <c r="N55" s="37"/>
      <c r="O55" s="35"/>
      <c r="P55" s="35"/>
      <c r="Q55" s="37" t="s">
        <v>26</v>
      </c>
      <c r="R55" s="37">
        <v>5</v>
      </c>
      <c r="S55" s="37"/>
    </row>
    <row r="56" spans="1:26" s="22" customFormat="1" ht="15.95" customHeight="1" x14ac:dyDescent="0.2">
      <c r="A56" s="34"/>
      <c r="C56" s="34"/>
      <c r="D56" s="34"/>
      <c r="J56" s="30"/>
      <c r="L56" s="37" t="s">
        <v>29</v>
      </c>
      <c r="M56" s="37">
        <v>2.0150483733330233</v>
      </c>
      <c r="N56" s="37"/>
      <c r="O56" s="35"/>
      <c r="P56" s="35"/>
      <c r="Q56" s="37" t="s">
        <v>27</v>
      </c>
      <c r="R56" s="37">
        <v>0.99999999999999989</v>
      </c>
      <c r="S56" s="37"/>
    </row>
    <row r="57" spans="1:26" s="22" customFormat="1" ht="15.95" customHeight="1" x14ac:dyDescent="0.2">
      <c r="A57" s="34"/>
      <c r="C57" s="34"/>
      <c r="D57" s="34"/>
      <c r="J57" s="30"/>
      <c r="L57" s="37" t="s">
        <v>30</v>
      </c>
      <c r="M57" s="37">
        <v>0.36321746764912266</v>
      </c>
      <c r="N57" s="37"/>
      <c r="O57" s="35"/>
      <c r="P57" s="35"/>
      <c r="Q57" s="37" t="s">
        <v>28</v>
      </c>
      <c r="R57" s="37">
        <v>0.18160873382456133</v>
      </c>
      <c r="S57" s="37"/>
    </row>
    <row r="58" spans="1:26" s="22" customFormat="1" ht="15.95" customHeight="1" thickBot="1" x14ac:dyDescent="0.25">
      <c r="A58" s="34"/>
      <c r="C58" s="34"/>
      <c r="D58" s="34"/>
      <c r="J58" s="30"/>
      <c r="L58" s="39" t="s">
        <v>31</v>
      </c>
      <c r="M58" s="39">
        <v>2.570581835636315</v>
      </c>
      <c r="N58" s="39"/>
      <c r="O58" s="35"/>
      <c r="P58" s="35"/>
      <c r="Q58" s="37" t="s">
        <v>29</v>
      </c>
      <c r="R58" s="37">
        <v>2.0150483733330233</v>
      </c>
      <c r="S58" s="37"/>
    </row>
    <row r="59" spans="1:26" s="22" customFormat="1" ht="34.9" customHeight="1" thickBot="1" x14ac:dyDescent="0.25">
      <c r="A59" s="34"/>
      <c r="C59" s="34"/>
      <c r="D59" s="34"/>
      <c r="J59" s="30"/>
      <c r="L59" s="39"/>
      <c r="M59" s="39"/>
      <c r="N59" s="39"/>
      <c r="Q59" s="37" t="s">
        <v>30</v>
      </c>
      <c r="R59" s="37">
        <v>0.36321746764912266</v>
      </c>
      <c r="S59" s="37"/>
    </row>
    <row r="60" spans="1:26" s="41" customFormat="1" ht="25.5" customHeight="1" x14ac:dyDescent="0.2">
      <c r="A60" s="95" t="str">
        <f>" Hình 1: Biểu đồ xu hướng tiểu phân ≥ 0,5 µm "&amp;$C$6&amp;" ("&amp;$E$6&amp;") trong 6 tháng"</f>
        <v xml:space="preserve"> Hình 1: Biểu đồ xu hướng tiểu phân ≥ 0,5 µm Buồng xếp trang phục (NG-BXTP-01) trong 6 tháng</v>
      </c>
      <c r="B60" s="95"/>
      <c r="C60" s="95"/>
      <c r="D60" s="95"/>
      <c r="E60" s="95"/>
      <c r="F60" s="61"/>
      <c r="G60" s="61"/>
      <c r="H60" s="61"/>
      <c r="I60" s="61"/>
      <c r="J60" s="40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22" customFormat="1" ht="15.95" customHeight="1" x14ac:dyDescent="0.2">
      <c r="A61" s="34"/>
      <c r="C61" s="34"/>
      <c r="D61" s="34"/>
      <c r="J61" s="30"/>
    </row>
    <row r="62" spans="1:26" s="22" customFormat="1" ht="15.95" customHeight="1" x14ac:dyDescent="0.2">
      <c r="A62" s="38"/>
      <c r="C62" s="34"/>
      <c r="D62" s="34"/>
      <c r="J62" s="30"/>
    </row>
    <row r="63" spans="1:26" s="22" customFormat="1" ht="15.95" customHeight="1" x14ac:dyDescent="0.2">
      <c r="A63" s="34"/>
      <c r="C63" s="34"/>
      <c r="D63" s="34"/>
      <c r="J63" s="30"/>
    </row>
    <row r="64" spans="1:26" s="22" customFormat="1" ht="15.95" customHeight="1" x14ac:dyDescent="0.2">
      <c r="A64" s="34"/>
      <c r="C64" s="34"/>
      <c r="D64" s="34"/>
      <c r="J64" s="30"/>
    </row>
    <row r="65" spans="1:34" s="22" customFormat="1" ht="15.95" customHeight="1" x14ac:dyDescent="0.2">
      <c r="A65" s="34"/>
      <c r="C65" s="34"/>
      <c r="D65" s="34"/>
      <c r="J65" s="30"/>
    </row>
    <row r="66" spans="1:34" s="22" customFormat="1" ht="15.95" customHeight="1" x14ac:dyDescent="0.2">
      <c r="A66" s="34"/>
      <c r="C66" s="34"/>
      <c r="D66" s="34"/>
      <c r="J66" s="30"/>
    </row>
    <row r="67" spans="1:34" s="22" customFormat="1" ht="15.95" customHeight="1" x14ac:dyDescent="0.2">
      <c r="A67" s="34"/>
      <c r="C67" s="34"/>
      <c r="D67" s="34"/>
      <c r="J67" s="30"/>
    </row>
    <row r="68" spans="1:34" s="22" customFormat="1" ht="15.95" customHeight="1" x14ac:dyDescent="0.2">
      <c r="A68" s="34"/>
      <c r="C68" s="34"/>
      <c r="D68" s="34"/>
      <c r="J68" s="30"/>
    </row>
    <row r="69" spans="1:34" s="22" customFormat="1" ht="15.95" customHeight="1" x14ac:dyDescent="0.2">
      <c r="A69" s="34"/>
      <c r="C69" s="34"/>
      <c r="D69" s="34"/>
      <c r="J69" s="30"/>
    </row>
    <row r="70" spans="1:34" s="22" customFormat="1" ht="15.95" customHeight="1" x14ac:dyDescent="0.2">
      <c r="A70" s="34"/>
      <c r="C70" s="34"/>
      <c r="D70" s="34"/>
      <c r="J70" s="30"/>
    </row>
    <row r="71" spans="1:34" s="22" customFormat="1" ht="26.45" customHeight="1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</row>
    <row r="72" spans="1:34" s="41" customFormat="1" ht="25.5" customHeight="1" x14ac:dyDescent="0.2">
      <c r="A72" s="95" t="str">
        <f>" Hình 2: Biểu đồ xu hướng tiểu phân ≥ 5 µm "&amp;$C$6&amp;" ("&amp;$E$6&amp;") trong 6 tháng"</f>
        <v xml:space="preserve"> Hình 2: Biểu đồ xu hướng tiểu phân ≥ 5 µm Buồng xếp trang phục (NG-BXTP-01) trong 6 tháng</v>
      </c>
      <c r="B72" s="95"/>
      <c r="C72" s="95"/>
      <c r="D72" s="95"/>
      <c r="E72" s="95"/>
      <c r="F72" s="61"/>
      <c r="G72" s="61"/>
      <c r="H72" s="61"/>
      <c r="I72" s="61"/>
      <c r="J72" s="40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34" s="42" customFormat="1" ht="15.95" customHeight="1" x14ac:dyDescent="0.2">
      <c r="A73" s="96" t="s">
        <v>45</v>
      </c>
      <c r="B73" s="96"/>
      <c r="C73" s="96"/>
      <c r="D73" s="60"/>
      <c r="E73" s="29"/>
      <c r="F73" s="60"/>
      <c r="G73" s="60"/>
      <c r="H73" s="60"/>
      <c r="I73" s="60"/>
      <c r="J73" s="29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34" s="44" customFormat="1" ht="61.9" customHeight="1" x14ac:dyDescent="0.2">
      <c r="A74" s="96" t="str">
        <f>""&amp;$C$6&amp;" ("&amp;$E$6&amp;") - "&amp;$C$5&amp;" - "&amp;$C$4&amp;": tiểu phân không khí ở trạng thái "&amp;$C$8&amp;" từ "&amp;$E$5&amp;" ở mỗi thời điểm lấy mẫu không có giá trị nào vượt giới hạn cảnh báo, xu hướng ổn định."</f>
        <v>Buồng xếp trang phục (NG-BXTP-01) - Phòng giặt - Phân xưởng thuốc vô trùng Nonbetalactam: tiểu phân không khí ở trạng thái Tĩnh từ 02 - 07.17 ở mỗi thời điểm lấy mẫu không có giá trị nào vượt giới hạn cảnh báo, xu hướng ổn định.</v>
      </c>
      <c r="B74" s="96"/>
      <c r="C74" s="96"/>
      <c r="D74" s="96"/>
      <c r="E74" s="96"/>
      <c r="F74" s="62"/>
      <c r="G74" s="62"/>
      <c r="H74" s="62"/>
      <c r="I74" s="62"/>
      <c r="J74" s="43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41"/>
      <c r="AB74" s="41"/>
      <c r="AC74" s="41"/>
      <c r="AD74" s="41"/>
      <c r="AE74" s="41"/>
      <c r="AF74" s="41"/>
      <c r="AG74" s="41"/>
      <c r="AH74" s="41"/>
    </row>
    <row r="75" spans="1:34" s="42" customFormat="1" ht="19.899999999999999" customHeight="1" x14ac:dyDescent="0.2">
      <c r="B75" s="96" t="s">
        <v>17</v>
      </c>
      <c r="C75" s="96"/>
      <c r="D75" s="94" t="s">
        <v>18</v>
      </c>
      <c r="E75" s="94"/>
      <c r="F75" s="60"/>
      <c r="G75" s="60"/>
      <c r="H75" s="60"/>
      <c r="I75" s="60"/>
      <c r="J75" s="29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34" s="42" customFormat="1" ht="38.1" customHeight="1" x14ac:dyDescent="0.2">
      <c r="B76" s="94"/>
      <c r="C76" s="94"/>
      <c r="D76" s="94"/>
      <c r="E76" s="94"/>
      <c r="F76" s="60"/>
      <c r="G76" s="60"/>
      <c r="H76" s="60"/>
      <c r="I76" s="60"/>
      <c r="J76" s="29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34" x14ac:dyDescent="0.2">
      <c r="B77" s="6"/>
      <c r="C77" s="72"/>
      <c r="D77" s="72"/>
      <c r="E77" s="6"/>
      <c r="F77" s="6"/>
      <c r="G77" s="6"/>
      <c r="H77" s="6"/>
      <c r="I77" s="6"/>
      <c r="K77" s="4"/>
      <c r="L77" s="4"/>
      <c r="M77" s="4"/>
      <c r="N77" s="4"/>
      <c r="O77" s="4"/>
      <c r="P77" s="4"/>
    </row>
    <row r="78" spans="1:34" x14ac:dyDescent="0.2">
      <c r="B78" s="6"/>
      <c r="C78" s="72"/>
      <c r="D78" s="72"/>
      <c r="E78" s="6"/>
      <c r="F78" s="6"/>
      <c r="G78" s="6"/>
      <c r="H78" s="6"/>
      <c r="I78" s="6"/>
      <c r="K78" s="4"/>
      <c r="L78" s="4"/>
      <c r="M78" s="4"/>
      <c r="N78" s="4"/>
      <c r="O78" s="4"/>
      <c r="P78" s="4"/>
    </row>
    <row r="79" spans="1:34" x14ac:dyDescent="0.2">
      <c r="K79" s="4"/>
      <c r="L79" s="4"/>
      <c r="M79" s="4"/>
      <c r="N79" s="4"/>
      <c r="O79" s="4"/>
      <c r="P79" s="4"/>
    </row>
    <row r="80" spans="1:34" x14ac:dyDescent="0.2">
      <c r="K80" s="4"/>
      <c r="L80" s="4"/>
      <c r="M80" s="4"/>
      <c r="N80" s="4"/>
      <c r="O80" s="4"/>
      <c r="P80" s="4"/>
    </row>
    <row r="81" spans="11:16" x14ac:dyDescent="0.2">
      <c r="K81" s="4"/>
      <c r="L81" s="4"/>
      <c r="M81" s="4"/>
      <c r="N81" s="4"/>
      <c r="O81" s="4"/>
      <c r="P81" s="4"/>
    </row>
    <row r="82" spans="11:16" x14ac:dyDescent="0.2">
      <c r="K82" s="4"/>
      <c r="L82" s="4"/>
      <c r="M82" s="4"/>
      <c r="N82" s="4"/>
      <c r="O82" s="4"/>
      <c r="P82" s="4"/>
    </row>
    <row r="83" spans="11:16" x14ac:dyDescent="0.2">
      <c r="L83" s="4"/>
      <c r="M83" s="4"/>
      <c r="N83" s="4"/>
      <c r="O83" s="4"/>
      <c r="P83" s="4"/>
    </row>
    <row r="84" spans="11:16" x14ac:dyDescent="0.2">
      <c r="L84" s="4"/>
      <c r="M84" s="4"/>
      <c r="N84" s="4"/>
      <c r="O84" s="4"/>
      <c r="P84" s="4"/>
    </row>
  </sheetData>
  <sheetProtection formatCells="0" formatRows="0" insertRows="0" insertHyperlinks="0" deleteRows="0" sort="0" autoFilter="0" pivotTables="0"/>
  <mergeCells count="29">
    <mergeCell ref="A6:B6"/>
    <mergeCell ref="A1:E1"/>
    <mergeCell ref="A2:E2"/>
    <mergeCell ref="A4:B4"/>
    <mergeCell ref="C4:E4"/>
    <mergeCell ref="A5:B5"/>
    <mergeCell ref="D14:E14"/>
    <mergeCell ref="P14:Q14"/>
    <mergeCell ref="A7:B7"/>
    <mergeCell ref="A8:B8"/>
    <mergeCell ref="A9:B9"/>
    <mergeCell ref="A10:B10"/>
    <mergeCell ref="A11:B11"/>
    <mergeCell ref="A12:E12"/>
    <mergeCell ref="P13:Q13"/>
    <mergeCell ref="N7:O7"/>
    <mergeCell ref="A13:B13"/>
    <mergeCell ref="A14:B14"/>
    <mergeCell ref="D13:E13"/>
    <mergeCell ref="K14:L14"/>
    <mergeCell ref="M14:N14"/>
    <mergeCell ref="B76:C76"/>
    <mergeCell ref="D76:E76"/>
    <mergeCell ref="A60:E60"/>
    <mergeCell ref="A72:E72"/>
    <mergeCell ref="A73:C73"/>
    <mergeCell ref="A74:E74"/>
    <mergeCell ref="B75:C75"/>
    <mergeCell ref="D75:E75"/>
  </mergeCells>
  <conditionalFormatting sqref="B35:B38">
    <cfRule type="timePeriod" dxfId="6" priority="10" timePeriod="today">
      <formula>FLOOR(B35,1)=TODAY()</formula>
    </cfRule>
  </conditionalFormatting>
  <conditionalFormatting sqref="F35:F38">
    <cfRule type="expression" dxfId="5" priority="7">
      <formula>F35&gt;$E$6</formula>
    </cfRule>
    <cfRule type="expression" dxfId="4" priority="8">
      <formula>AND(F35&gt;$E$5,F35&lt;=$E$6)</formula>
    </cfRule>
    <cfRule type="expression" dxfId="3" priority="9">
      <formula>F35&lt;=$E$5</formula>
    </cfRule>
  </conditionalFormatting>
  <conditionalFormatting sqref="G35:G38">
    <cfRule type="expression" dxfId="2" priority="1">
      <formula>G35&lt;=$K$5</formula>
    </cfRule>
    <cfRule type="expression" dxfId="1" priority="2">
      <formula>AND(G35&gt;$K$5,G35&lt;=$K$6)</formula>
    </cfRule>
    <cfRule type="expression" dxfId="0" priority="3">
      <formula>G35&gt;$K$6</formula>
    </cfRule>
  </conditionalFormatting>
  <pageMargins left="0.39370078740157483" right="0.19685039370078741" top="0.11811023622047245" bottom="0.19685039370078741" header="0.19685039370078741" footer="0.19685039370078741"/>
  <pageSetup paperSize="9" orientation="portrait" r:id="rId1"/>
  <headerFooter>
    <oddFooter>&amp;L&amp;"Arial,đậm"Số tham chiếu: ĐBD-054.04/03&amp;RTrang &amp;P / &amp;N</oddFooter>
  </headerFooter>
  <rowBreaks count="1" manualBreakCount="1">
    <brk id="4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BXTP_NG-BXTP-01 (29090)</vt:lpstr>
      <vt:lpstr>'BXTP_NG-BXTP-01 (29090)'!Print_Area</vt:lpstr>
      <vt:lpstr>'BXTP_NG-BXTP-01 (29090)'!Print_Titles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cp:lastPrinted>2017-11-10T01:13:41Z</cp:lastPrinted>
  <dcterms:created xsi:type="dcterms:W3CDTF">1996-10-14T23:33:28Z</dcterms:created>
  <dcterms:modified xsi:type="dcterms:W3CDTF">2020-06-03T08:06:33Z</dcterms:modified>
</cp:coreProperties>
</file>