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2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1" l="1"/>
  <c r="D92" i="11"/>
  <c r="B1061" i="18"/>
  <c r="B1060" i="18"/>
  <c r="B1059" i="18"/>
  <c r="B1058" i="18"/>
  <c r="B1057" i="18"/>
  <c r="B1056" i="18"/>
  <c r="B1044" i="18"/>
  <c r="B1050" i="18"/>
  <c r="B1049" i="18"/>
  <c r="B1048" i="18"/>
  <c r="D91" i="11" l="1"/>
  <c r="G91" i="11"/>
  <c r="B999" i="18"/>
  <c r="B1005" i="18"/>
  <c r="B1004" i="18"/>
  <c r="B1003" i="18"/>
  <c r="B1002" i="18"/>
  <c r="B1001" i="18"/>
  <c r="B1000" i="18"/>
  <c r="G86" i="11"/>
  <c r="G87" i="11"/>
  <c r="G88" i="11"/>
  <c r="G89" i="11"/>
  <c r="G90" i="11"/>
  <c r="D86" i="11"/>
  <c r="D87" i="11"/>
  <c r="D88" i="11"/>
  <c r="D89" i="11"/>
  <c r="D90" i="11"/>
  <c r="B988" i="18"/>
  <c r="B1026" i="18"/>
  <c r="B1027" i="18"/>
  <c r="B1025" i="18"/>
  <c r="B1023" i="18"/>
  <c r="B1011" i="18"/>
  <c r="B1030" i="18"/>
  <c r="B1029" i="18"/>
  <c r="B1028" i="18"/>
  <c r="B1024" i="18"/>
  <c r="B1012" i="18"/>
  <c r="B1015" i="18"/>
  <c r="B1014" i="18"/>
  <c r="B1013" i="18"/>
  <c r="B1018" i="18"/>
  <c r="B1017" i="18"/>
  <c r="B1016" i="18"/>
  <c r="B972" i="18"/>
  <c r="B991" i="18"/>
  <c r="B990" i="18"/>
  <c r="B989" i="18"/>
  <c r="B994" i="18"/>
  <c r="B993" i="18"/>
  <c r="B992" i="18"/>
  <c r="B987" i="18"/>
  <c r="B963" i="18"/>
  <c r="B962" i="18"/>
  <c r="B979" i="18"/>
  <c r="B978" i="18"/>
  <c r="B975" i="18"/>
  <c r="B974" i="18"/>
  <c r="B977" i="18"/>
  <c r="B976" i="18"/>
  <c r="B973" i="18"/>
  <c r="B971" i="18"/>
  <c r="B982" i="18"/>
  <c r="B981" i="18"/>
  <c r="B980" i="18"/>
  <c r="B966" i="18"/>
  <c r="B965" i="18"/>
  <c r="B964" i="18"/>
  <c r="B961" i="18"/>
  <c r="B953" i="18" l="1"/>
  <c r="B949" i="18"/>
  <c r="B951" i="18"/>
  <c r="B952" i="18"/>
  <c r="B950" i="18"/>
  <c r="G83" i="11"/>
  <c r="D84" i="11"/>
  <c r="G84" i="11" s="1"/>
  <c r="D83" i="11"/>
  <c r="B942" i="18"/>
  <c r="B941" i="18"/>
  <c r="B940" i="18"/>
  <c r="B939" i="18"/>
  <c r="B934" i="18"/>
  <c r="B933" i="18"/>
  <c r="B932" i="18"/>
  <c r="B931" i="18"/>
  <c r="B930" i="18"/>
  <c r="B929" i="18"/>
  <c r="B956" i="18"/>
  <c r="B955" i="18"/>
  <c r="B954" i="18"/>
  <c r="B948" i="18"/>
  <c r="D85" i="11"/>
  <c r="G85" i="11" s="1"/>
  <c r="B921" i="18" l="1"/>
  <c r="B920" i="18"/>
  <c r="B919" i="18"/>
  <c r="B924" i="18"/>
  <c r="B923" i="18"/>
  <c r="B922" i="18"/>
  <c r="D82" i="11"/>
  <c r="G82" i="11" s="1"/>
  <c r="D81" i="11" l="1"/>
  <c r="G81" i="11"/>
  <c r="B895" i="18"/>
  <c r="B894" i="18"/>
  <c r="B893" i="18"/>
  <c r="B892" i="18"/>
  <c r="B891" i="18"/>
  <c r="B890" i="18"/>
  <c r="B902" i="18"/>
  <c r="B903" i="18"/>
  <c r="B901" i="18"/>
  <c r="B906" i="18"/>
  <c r="B909" i="18"/>
  <c r="B911" i="18"/>
  <c r="B910" i="18"/>
  <c r="B908" i="18"/>
  <c r="B907" i="18"/>
  <c r="B905" i="18"/>
  <c r="B904" i="18"/>
  <c r="B914" i="18"/>
  <c r="B913" i="18"/>
  <c r="B912" i="18"/>
  <c r="B882" i="18"/>
  <c r="B871" i="18"/>
  <c r="D79" i="11"/>
  <c r="G79" i="11"/>
  <c r="D80" i="11"/>
  <c r="G80" i="11"/>
  <c r="B885" i="18"/>
  <c r="B884" i="18"/>
  <c r="B883" i="18"/>
  <c r="B881" i="18"/>
  <c r="B880" i="18"/>
  <c r="B874" i="18"/>
  <c r="B873" i="18"/>
  <c r="B872" i="18"/>
  <c r="B870" i="18"/>
  <c r="B869" i="18"/>
  <c r="G78" i="11" l="1"/>
  <c r="D78" i="11"/>
  <c r="B864" i="18" l="1"/>
  <c r="B863" i="18"/>
  <c r="B862" i="18"/>
  <c r="B861" i="18"/>
  <c r="B860" i="18"/>
  <c r="G77" i="11"/>
  <c r="D77" i="11"/>
  <c r="B850" i="18" l="1"/>
  <c r="B855" i="18"/>
  <c r="B854" i="18"/>
  <c r="B853" i="18"/>
  <c r="B852" i="18"/>
  <c r="B851" i="18"/>
  <c r="G76" i="11"/>
  <c r="D76" i="11"/>
  <c r="G75" i="11" l="1"/>
  <c r="D75" i="11"/>
  <c r="D74" i="11"/>
  <c r="G74" i="11"/>
  <c r="B845" i="18"/>
  <c r="B844" i="18"/>
  <c r="B843" i="18"/>
  <c r="B842" i="18"/>
  <c r="B841" i="18"/>
  <c r="B830" i="18"/>
  <c r="B833" i="18"/>
  <c r="B831" i="18"/>
  <c r="B832" i="18"/>
  <c r="B828" i="18"/>
  <c r="B834" i="18"/>
  <c r="B829" i="18"/>
  <c r="B836" i="18"/>
  <c r="B835" i="18"/>
  <c r="G72" i="11" l="1"/>
  <c r="G73" i="11"/>
  <c r="D72" i="11"/>
  <c r="D73" i="11"/>
  <c r="B807" i="18"/>
  <c r="B820" i="18"/>
  <c r="B812" i="18"/>
  <c r="B811" i="18"/>
  <c r="B810" i="18"/>
  <c r="B809" i="18"/>
  <c r="B808" i="18"/>
  <c r="B823" i="18"/>
  <c r="B822" i="18"/>
  <c r="B821" i="18"/>
  <c r="B819" i="18"/>
  <c r="B818" i="18"/>
  <c r="B800" i="18" l="1"/>
  <c r="B799" i="18"/>
  <c r="B798" i="18"/>
  <c r="B802" i="18"/>
  <c r="B801" i="18"/>
  <c r="B797" i="18"/>
  <c r="G71" i="11"/>
  <c r="D71" i="11"/>
  <c r="G70" i="11"/>
  <c r="D70" i="11"/>
  <c r="B789" i="18"/>
  <c r="B788" i="18"/>
  <c r="B787" i="18"/>
  <c r="B786" i="18"/>
  <c r="B785" i="18"/>
  <c r="B792" i="18"/>
  <c r="B791" i="18"/>
  <c r="B790" i="18"/>
  <c r="G69" i="11" l="1"/>
  <c r="D69" i="11"/>
  <c r="B777" i="18" l="1"/>
  <c r="B780" i="18"/>
  <c r="B779" i="18"/>
  <c r="B778" i="18"/>
  <c r="B776" i="18"/>
  <c r="D68" i="11"/>
  <c r="G68" i="11" s="1"/>
  <c r="D67" i="11" l="1"/>
  <c r="G67" i="11" s="1"/>
  <c r="B749" i="18"/>
  <c r="B748" i="18"/>
  <c r="G66" i="11"/>
  <c r="D66" i="11"/>
  <c r="G65" i="11" l="1"/>
  <c r="D65" i="11"/>
  <c r="B771" i="18"/>
  <c r="B770" i="18"/>
  <c r="B769" i="18"/>
  <c r="B768" i="18"/>
  <c r="B760" i="18"/>
  <c r="B758" i="18"/>
  <c r="G64" i="11"/>
  <c r="D64" i="11"/>
  <c r="B763" i="18"/>
  <c r="B762" i="18"/>
  <c r="B761" i="18"/>
  <c r="B759" i="18"/>
  <c r="B757" i="18"/>
  <c r="B744" i="18"/>
  <c r="B747" i="18"/>
  <c r="B746" i="18"/>
  <c r="B743" i="18"/>
  <c r="B735" i="18"/>
  <c r="B736" i="18"/>
  <c r="B737" i="18"/>
  <c r="B738" i="18"/>
  <c r="B752" i="18"/>
  <c r="B751" i="18"/>
  <c r="B750" i="18"/>
  <c r="B745" i="18"/>
  <c r="D63" i="11" l="1"/>
  <c r="G63" i="11"/>
  <c r="B730" i="18"/>
  <c r="B729" i="18"/>
  <c r="B728" i="18"/>
  <c r="B727" i="18"/>
  <c r="B726" i="18"/>
  <c r="D62" i="11" l="1"/>
  <c r="G62" i="11" s="1"/>
  <c r="D58" i="11" l="1"/>
  <c r="G58" i="11"/>
  <c r="D59" i="11"/>
  <c r="G59" i="11" s="1"/>
  <c r="D60" i="11"/>
  <c r="G60" i="11" s="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D55" i="11" l="1"/>
  <c r="G55" i="11" s="1"/>
  <c r="D54" i="11"/>
  <c r="G54" i="11" s="1"/>
  <c r="D53" i="11" l="1"/>
  <c r="G53" i="11" s="1"/>
  <c r="B638" i="18"/>
  <c r="D52" i="11" l="1"/>
  <c r="G52" i="11" s="1"/>
  <c r="B641" i="18"/>
  <c r="B640" i="18"/>
  <c r="B639" i="18"/>
  <c r="B644" i="18"/>
  <c r="B643" i="18"/>
  <c r="B642" i="18"/>
  <c r="D51" i="11"/>
  <c r="G51" i="11" s="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D49" i="11"/>
  <c r="G49" i="11" s="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 s="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125" i="11"/>
  <c r="C125" i="11"/>
  <c r="D125" i="11"/>
  <c r="B461" i="18"/>
  <c r="B460" i="18"/>
  <c r="B459" i="18"/>
  <c r="B458" i="18"/>
  <c r="B123" i="11" l="1"/>
  <c r="C123" i="11"/>
  <c r="D123" i="11"/>
  <c r="B124" i="11"/>
  <c r="C124" i="11"/>
  <c r="D124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716" i="18"/>
  <c r="B717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720" i="18"/>
  <c r="B719" i="18"/>
  <c r="B718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122" i="11"/>
  <c r="C122" i="11"/>
  <c r="D122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121" i="11"/>
  <c r="C121" i="11"/>
  <c r="D121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111" i="11"/>
  <c r="C111" i="11"/>
  <c r="D111" i="11"/>
  <c r="G12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2" i="11"/>
  <c r="D113" i="11"/>
  <c r="D114" i="11"/>
  <c r="D115" i="11"/>
  <c r="D116" i="11"/>
  <c r="D117" i="11"/>
  <c r="D118" i="11"/>
  <c r="D119" i="11"/>
  <c r="D120" i="11"/>
  <c r="D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2" i="11"/>
  <c r="C113" i="11"/>
  <c r="C114" i="11"/>
  <c r="C115" i="11"/>
  <c r="C116" i="11"/>
  <c r="C117" i="11"/>
  <c r="C118" i="11"/>
  <c r="C119" i="11"/>
  <c r="C120" i="11"/>
  <c r="C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2" i="11"/>
  <c r="B113" i="11"/>
  <c r="B114" i="11"/>
  <c r="B115" i="11"/>
  <c r="B116" i="11"/>
  <c r="B117" i="11"/>
  <c r="B118" i="11"/>
  <c r="B119" i="11"/>
  <c r="B120" i="11"/>
  <c r="B98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<sst xmlns="http://schemas.openxmlformats.org/spreadsheetml/2006/main" count="16017" uniqueCount="4090">
  <si>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</si>
  <si>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</si>
  <si>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</si>
  <si>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</si>
  <si>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</si>
  <si>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</si>
  <si>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</si>
  <si>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</si>
  <si>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</si>
  <si>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</si>
  <si>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</si>
  <si>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</si>
  <si>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</si>
  <si>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</si>
  <si>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</si>
  <si>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</si>
  <si>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</si>
  <si>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</si>
  <si>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</si>
  <si>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</si>
  <si>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</si>
  <si>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</si>
  <si>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</si>
  <si>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</si>
  <si>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</si>
  <si>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</si>
  <si>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</si>
  <si>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</si>
  <si>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</si>
  <si>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</si>
  <si>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</si>
  <si>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</si>
  <si>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</si>
  <si>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</si>
  <si>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</si>
  <si>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</si>
  <si>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</si>
  <si>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</si>
  <si>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</si>
  <si>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</si>
  <si>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</si>
  <si>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</si>
  <si>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</si>
  <si>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</si>
  <si>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</si>
  <si>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</si>
  <si>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</si>
  <si>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</si>
  <si>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</si>
  <si>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</si>
  <si>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</si>
  <si>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</si>
  <si>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</si>
  <si>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</si>
  <si>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</si>
  <si>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</si>
  <si>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</si>
  <si>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</si>
  <si>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</si>
  <si>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</si>
  <si>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</si>
  <si>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</si>
  <si>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</si>
  <si>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</si>
  <si>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</si>
  <si>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</si>
  <si>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</si>
  <si>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</si>
  <si>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</si>
  <si>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</si>
  <si>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</si>
  <si>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</si>
  <si>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</si>
  <si>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</si>
  <si>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</si>
  <si>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</si>
  <si>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</si>
  <si>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</si>
  <si>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</si>
  <si>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</si>
  <si>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</si>
  <si>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</si>
  <si>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</si>
  <si>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</si>
  <si>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</si>
  <si>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</si>
  <si>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</si>
  <si>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</si>
  <si>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</si>
  <si>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</si>
  <si>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</si>
  <si>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</si>
  <si>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</si>
  <si>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</si>
  <si>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</si>
  <si>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</si>
  <si>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</si>
  <si>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</si>
  <si>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</si>
  <si>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</si>
  <si>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</si>
  <si>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</si>
  <si>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</si>
  <si>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</si>
  <si>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</si>
  <si>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</si>
  <si>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</si>
  <si>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</si>
  <si>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</si>
  <si>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</si>
  <si>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</si>
  <si>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</si>
  <si>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</si>
  <si>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</si>
  <si>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</si>
  <si>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</si>
  <si>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</si>
  <si>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</si>
  <si>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</si>
  <si>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</si>
  <si>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</si>
  <si>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</si>
  <si>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</si>
  <si>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</si>
  <si>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</si>
  <si>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</si>
  <si>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</si>
  <si>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</si>
  <si>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</si>
  <si>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</si>
  <si>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</si>
  <si>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</si>
  <si>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</si>
  <si>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</si>
  <si>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</si>
  <si>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</si>
  <si>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</si>
  <si>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</si>
  <si>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</si>
  <si>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</si>
  <si>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</si>
  <si>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</si>
  <si>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</si>
  <si>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</si>
  <si>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</si>
  <si>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</si>
  <si>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</si>
  <si>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</si>
  <si>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</si>
  <si>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</si>
  <si>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</si>
  <si>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</si>
  <si>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</si>
  <si>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</si>
  <si>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</si>
  <si>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</si>
  <si>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</si>
  <si>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</si>
  <si>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</si>
  <si>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</si>
  <si>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</si>
  <si>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</si>
  <si>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</si>
  <si>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</si>
  <si>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</si>
  <si>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</si>
  <si>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</si>
  <si>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</si>
  <si>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</si>
  <si>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</si>
  <si>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</si>
  <si>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</si>
  <si>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</si>
  <si>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</si>
  <si>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</si>
  <si>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</si>
  <si>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</si>
  <si>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</si>
  <si>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</si>
  <si>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</si>
  <si>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</si>
  <si>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</si>
  <si>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</si>
  <si>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</si>
  <si>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</si>
  <si>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</si>
  <si>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</si>
  <si>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</si>
  <si>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</si>
  <si>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</si>
  <si>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</si>
  <si>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</si>
  <si>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</si>
  <si>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</si>
  <si>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</si>
  <si>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</si>
  <si>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</si>
  <si>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</si>
  <si>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</si>
  <si>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</si>
  <si>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</si>
  <si>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</si>
  <si>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</si>
  <si>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</si>
  <si>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</si>
  <si>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</si>
  <si>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</si>
  <si>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</si>
  <si>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</si>
  <si>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</si>
  <si>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</si>
  <si>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</si>
  <si>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</si>
  <si>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</si>
  <si>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</si>
  <si>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</si>
  <si>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</si>
  <si>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</si>
  <si>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</si>
  <si>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</si>
  <si>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</si>
  <si>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</si>
  <si>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</si>
  <si>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</si>
  <si>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</si>
  <si>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</si>
  <si>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</si>
  <si>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</si>
  <si>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</si>
  <si>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</si>
  <si>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</si>
  <si>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</si>
  <si>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</si>
  <si>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</si>
  <si>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</si>
  <si>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</si>
  <si>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</si>
  <si>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</si>
  <si>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</si>
  <si>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</si>
  <si>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</si>
  <si>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</si>
  <si>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</si>
  <si>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</si>
  <si>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</si>
  <si>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</si>
  <si>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</si>
  <si>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</si>
  <si>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</si>
  <si>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</si>
  <si>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</si>
  <si>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</si>
  <si>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</si>
  <si>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</si>
  <si>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</si>
  <si>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</si>
  <si>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</si>
  <si>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</si>
  <si>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</si>
  <si>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</si>
  <si>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</si>
  <si>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</si>
  <si>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</si>
  <si>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</si>
  <si>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</si>
  <si>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</si>
  <si>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</si>
  <si>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</si>
  <si>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</si>
  <si>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</si>
  <si>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</si>
  <si>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</si>
  <si>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</si>
  <si>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</si>
  <si>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</si>
  <si>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</si>
  <si>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</si>
  <si>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</si>
  <si>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</si>
  <si>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</si>
  <si>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</si>
  <si>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</si>
  <si>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</si>
  <si>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</si>
  <si>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</si>
  <si>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</si>
  <si>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</si>
  <si>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</si>
  <si>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</si>
  <si>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</si>
  <si>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</si>
  <si>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</si>
  <si>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</si>
  <si>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</si>
  <si>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</si>
  <si>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</si>
  <si>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</si>
  <si>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</si>
  <si>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</si>
  <si>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</si>
  <si>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</si>
  <si>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</si>
  <si>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</si>
  <si>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</si>
  <si>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</si>
  <si>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</si>
  <si>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</si>
  <si>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</si>
  <si>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</si>
  <si>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</si>
  <si>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</si>
  <si>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</si>
  <si>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</si>
  <si>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</si>
  <si>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</si>
  <si>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</si>
  <si>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</si>
  <si>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</si>
  <si>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</si>
  <si>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</si>
  <si>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</si>
  <si>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</si>
  <si>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</si>
  <si>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</si>
  <si>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</si>
  <si>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</si>
  <si>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</si>
  <si>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</si>
  <si>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</si>
  <si>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</si>
  <si>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</si>
  <si>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</si>
  <si>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</si>
  <si>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</si>
  <si>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</si>
  <si>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</si>
  <si>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</si>
  <si>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</si>
  <si>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</si>
  <si>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</si>
  <si>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</si>
  <si>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</si>
  <si>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</si>
  <si>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</si>
  <si>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</si>
  <si>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</si>
  <si>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</si>
  <si>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</si>
  <si>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</si>
  <si>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</si>
  <si>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</si>
  <si>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</si>
  <si>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</si>
  <si>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</si>
  <si>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</si>
  <si>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</si>
  <si>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</si>
  <si>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</si>
  <si>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</si>
  <si>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</si>
  <si>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</si>
  <si>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</si>
  <si>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</si>
  <si>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</si>
  <si>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</si>
  <si>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</si>
  <si>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</si>
  <si>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</si>
  <si>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</si>
  <si>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</si>
  <si>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</si>
  <si>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</si>
  <si>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</si>
  <si>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</si>
  <si>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</si>
  <si>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</si>
  <si>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</si>
  <si>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</si>
  <si>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</si>
  <si>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</si>
  <si>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</si>
  <si>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</si>
  <si>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</si>
  <si>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</si>
  <si>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</si>
  <si>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</si>
  <si>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</si>
  <si>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</si>
  <si>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</si>
  <si>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</si>
  <si>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</si>
  <si>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</si>
  <si>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</si>
  <si>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</si>
  <si>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</si>
  <si>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</si>
  <si>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</si>
  <si>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</si>
  <si>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</si>
  <si>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</si>
  <si>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</si>
  <si>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</si>
  <si>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</si>
  <si>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</si>
  <si>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</si>
  <si>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</si>
  <si>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</si>
  <si>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</si>
  <si>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</si>
  <si>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</si>
  <si>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</si>
  <si>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</si>
  <si>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</si>
  <si>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</si>
  <si>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</si>
  <si>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</si>
  <si>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</si>
  <si>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</si>
  <si>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</si>
  <si>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</si>
  <si>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</si>
  <si>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</si>
  <si>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</si>
  <si>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</si>
  <si>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</si>
  <si>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</si>
  <si>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</si>
  <si>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</si>
  <si>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</si>
  <si>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</si>
  <si>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</si>
  <si>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</si>
  <si>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</si>
  <si>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</si>
  <si>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</si>
  <si>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</si>
  <si>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</si>
  <si>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</si>
  <si>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</si>
  <si>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</si>
  <si>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</si>
  <si>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</si>
  <si>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</si>
  <si>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</si>
  <si>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</si>
  <si>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</si>
  <si>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</si>
  <si>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</si>
  <si>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</si>
  <si>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</si>
  <si>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</si>
  <si>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</si>
  <si>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</si>
  <si>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</si>
  <si>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</si>
  <si>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</si>
  <si>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</si>
  <si>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</si>
  <si>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</si>
  <si>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</si>
  <si>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</si>
  <si>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</si>
  <si>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</si>
  <si>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</si>
  <si>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</si>
  <si>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</si>
  <si>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</si>
  <si>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</si>
  <si>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</si>
  <si>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</si>
  <si>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</si>
  <si>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</si>
  <si>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</si>
  <si>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</si>
  <si>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</si>
  <si>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</si>
  <si>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</si>
  <si>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</si>
  <si>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</si>
  <si>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</si>
  <si>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</si>
  <si>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</si>
  <si>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</si>
  <si>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</si>
  <si>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</si>
  <si>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</si>
  <si>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</si>
  <si>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</si>
  <si>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</si>
  <si>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</si>
  <si>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</si>
  <si>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</si>
  <si>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</si>
  <si>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</si>
  <si>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</si>
  <si>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</si>
  <si>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</si>
  <si>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</si>
  <si>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</si>
  <si>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</si>
  <si>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</si>
  <si>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</si>
  <si>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</si>
  <si>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</si>
  <si>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</si>
  <si>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</si>
  <si>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</si>
  <si>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</si>
  <si>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</si>
  <si>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</si>
  <si>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</si>
  <si>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</si>
  <si>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</si>
  <si>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</si>
  <si>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</si>
  <si>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</si>
  <si>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</si>
  <si>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</si>
  <si>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</si>
  <si>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</si>
  <si>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</si>
  <si>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</si>
  <si>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</si>
  <si>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</si>
  <si>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</si>
  <si>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</si>
  <si>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</si>
  <si>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</si>
  <si>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</si>
  <si>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</si>
  <si>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</si>
  <si>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</si>
  <si>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</si>
  <si>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</si>
  <si>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</si>
  <si>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</si>
  <si>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</si>
  <si>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</si>
  <si>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</si>
  <si>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</si>
  <si>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</si>
  <si>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</si>
  <si>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</si>
  <si>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</si>
  <si>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</si>
  <si>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</si>
  <si>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</si>
  <si>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</si>
  <si>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</si>
  <si>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</si>
  <si>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</si>
  <si>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</si>
  <si>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</si>
  <si>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</si>
  <si>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</si>
  <si>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</si>
  <si>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</si>
  <si>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</si>
  <si>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</si>
  <si>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</si>
  <si>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</si>
  <si>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</si>
  <si>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</si>
  <si>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</si>
  <si>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</si>
  <si>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</si>
  <si>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</si>
  <si>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</si>
  <si>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</si>
  <si>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</si>
  <si>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</si>
  <si>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</si>
  <si>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</si>
  <si>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</si>
  <si>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</si>
  <si>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</si>
  <si>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</si>
  <si>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</si>
  <si>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</si>
  <si>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</si>
  <si>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</si>
  <si>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</si>
  <si>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</si>
  <si>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</si>
  <si>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</si>
  <si>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</si>
  <si>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</si>
  <si>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</si>
  <si>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</si>
  <si>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</si>
  <si>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</si>
  <si>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</si>
  <si>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</si>
  <si>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</si>
  <si>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</si>
  <si>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</si>
  <si>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</si>
  <si>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</si>
  <si>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</si>
  <si>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</si>
  <si>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</si>
  <si>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</si>
  <si>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</si>
  <si>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</si>
  <si>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</si>
  <si>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</si>
  <si>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</si>
  <si>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</si>
  <si>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</si>
  <si>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</si>
  <si>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</si>
  <si>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</si>
  <si>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</si>
  <si>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</si>
  <si>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</si>
  <si>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</si>
  <si>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</si>
  <si>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</si>
  <si>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</si>
  <si>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</si>
  <si>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</si>
  <si>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</si>
  <si>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</si>
  <si>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</si>
  <si>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</si>
  <si>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</si>
  <si>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</si>
  <si>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</si>
  <si>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</si>
  <si>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</si>
  <si>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</si>
  <si>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</si>
  <si>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</si>
  <si>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</si>
  <si>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</si>
  <si>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</si>
  <si>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</si>
  <si>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</si>
  <si>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</si>
  <si>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</si>
  <si>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</si>
  <si>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</si>
  <si>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</si>
  <si>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</si>
  <si>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</si>
  <si>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</si>
  <si>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</si>
  <si>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</si>
  <si>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</si>
  <si>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</si>
  <si>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</si>
  <si>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</si>
  <si>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</si>
  <si>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</si>
  <si>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</si>
  <si>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</si>
  <si>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</si>
  <si>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</si>
  <si>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</si>
  <si>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</si>
  <si>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</si>
  <si>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</si>
  <si>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</si>
  <si>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</si>
  <si>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</si>
  <si>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</si>
  <si>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</si>
  <si>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</si>
  <si>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</si>
  <si>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</si>
  <si>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</si>
  <si>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</si>
  <si>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</si>
  <si>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</si>
  <si>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</si>
  <si>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</si>
  <si>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</si>
  <si>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</si>
  <si>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</si>
  <si>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</si>
  <si>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</si>
  <si>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</si>
  <si>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</si>
  <si>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</si>
  <si>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</si>
  <si>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</si>
  <si>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</si>
  <si>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</si>
  <si>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</si>
  <si>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</si>
  <si>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</si>
  <si>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</si>
  <si>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</si>
  <si>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</si>
  <si>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</si>
  <si>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</si>
  <si>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</si>
  <si>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</si>
  <si>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</si>
  <si>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</si>
  <si>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</si>
  <si>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</si>
  <si>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</si>
  <si>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</si>
  <si>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</si>
  <si>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</si>
  <si>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</si>
  <si>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</si>
  <si>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</si>
  <si>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</si>
  <si>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</si>
  <si>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</si>
  <si>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</si>
  <si>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</si>
  <si>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</si>
  <si>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</si>
  <si>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</si>
  <si>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</si>
  <si>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</si>
  <si>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</si>
  <si>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</si>
  <si>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</si>
  <si>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</si>
  <si>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</si>
  <si>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</si>
  <si>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</si>
  <si>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</si>
  <si>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</si>
  <si>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</si>
  <si>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</si>
  <si>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</si>
  <si>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</si>
  <si>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</si>
  <si>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</si>
  <si>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</si>
  <si>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</si>
  <si>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</si>
  <si>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</si>
  <si>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</si>
  <si>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</si>
  <si>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</si>
  <si>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</si>
  <si>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</si>
  <si>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</si>
  <si>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</si>
  <si>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</si>
  <si>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</si>
  <si>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</si>
  <si>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</si>
  <si>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</si>
  <si>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</si>
  <si>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</si>
  <si>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</si>
  <si>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</si>
  <si>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</si>
  <si>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</si>
  <si>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</si>
  <si>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</si>
  <si>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</si>
  <si>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</si>
  <si>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</si>
  <si>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</si>
  <si>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</si>
  <si>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</si>
  <si>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</si>
  <si>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</si>
  <si>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</si>
  <si>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</si>
  <si>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</si>
  <si>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</si>
  <si>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</si>
  <si>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</si>
  <si>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</si>
  <si>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</si>
  <si>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</si>
  <si>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</si>
  <si>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</si>
  <si>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</si>
  <si>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</si>
  <si>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</si>
  <si>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</si>
  <si>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</si>
  <si>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</si>
  <si>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</si>
  <si>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</si>
  <si>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</si>
  <si>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</si>
  <si>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</si>
  <si>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</si>
  <si>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</si>
  <si>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</si>
  <si>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</si>
  <si>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</si>
  <si>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</si>
  <si>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</si>
  <si>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</si>
  <si>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</si>
  <si>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</si>
  <si>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</si>
  <si>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</si>
  <si>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</si>
  <si>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</si>
  <si>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</si>
  <si>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</si>
  <si>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</si>
  <si>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</si>
  <si>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</si>
  <si>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</si>
  <si>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</si>
  <si>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</si>
  <si>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</si>
  <si>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</si>
  <si>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</si>
  <si>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</si>
  <si>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</si>
  <si>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</si>
  <si>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</si>
  <si>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</si>
  <si>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</si>
  <si>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</si>
  <si>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</si>
  <si>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</si>
  <si>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</si>
  <si>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</si>
  <si>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</si>
  <si>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</si>
  <si>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</si>
  <si>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</si>
  <si>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</si>
  <si>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</si>
  <si>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</si>
  <si>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</si>
  <si>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</si>
  <si>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</si>
  <si>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</si>
  <si>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</si>
  <si>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</si>
  <si>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</si>
  <si>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</si>
  <si>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</si>
  <si>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</si>
  <si>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</si>
  <si>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</si>
  <si>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</si>
  <si>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</si>
  <si>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</si>
  <si>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</si>
  <si>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</si>
  <si>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</si>
  <si>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</si>
  <si>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</si>
  <si>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</si>
  <si>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</si>
  <si>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</si>
  <si>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</si>
  <si>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</si>
  <si>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</si>
  <si>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</si>
  <si>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</si>
  <si>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</si>
  <si>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</si>
  <si>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</si>
  <si>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</si>
  <si>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</si>
  <si>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</si>
  <si>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</si>
  <si>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</si>
  <si>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</si>
  <si>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</si>
  <si>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</si>
  <si>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</si>
  <si>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</si>
  <si>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</si>
  <si>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</si>
  <si>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</si>
  <si>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</si>
  <si>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</si>
  <si>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</si>
  <si>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</si>
  <si>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</si>
  <si>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</si>
  <si>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</si>
  <si>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</si>
  <si>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</si>
  <si>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</si>
  <si>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</si>
  <si>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</si>
  <si>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</si>
  <si>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</si>
  <si>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</si>
  <si>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</si>
  <si>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</si>
  <si>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</si>
  <si>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</si>
  <si>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</si>
  <si>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</si>
  <si>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</si>
  <si>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</si>
  <si>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</si>
  <si>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</si>
  <si>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</si>
  <si>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</si>
  <si>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</si>
  <si>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</si>
  <si>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</si>
  <si>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</si>
  <si>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</si>
  <si>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</si>
  <si>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</si>
  <si>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</si>
  <si>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</si>
  <si>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</si>
  <si>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</si>
  <si>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</si>
  <si>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</si>
  <si>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</si>
  <si>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</si>
  <si>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</si>
  <si>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</si>
  <si>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</si>
  <si>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</si>
  <si>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</si>
  <si>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</si>
  <si>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</si>
  <si>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</si>
  <si>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</si>
  <si>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</si>
  <si>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</si>
  <si>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</si>
  <si>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</si>
  <si>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</si>
  <si>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</si>
  <si>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</si>
  <si>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</si>
  <si>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</si>
  <si>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</si>
  <si>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</si>
  <si>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</si>
  <si>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</si>
  <si>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</si>
  <si>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</si>
  <si>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</si>
  <si>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</si>
  <si>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</si>
  <si>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</si>
  <si>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</si>
  <si>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</si>
  <si>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</si>
  <si>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</si>
  <si>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</si>
  <si>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</si>
  <si>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</si>
  <si>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</si>
  <si>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</si>
  <si>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</si>
  <si>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</si>
  <si>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</si>
  <si>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</si>
  <si>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</si>
  <si>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</si>
  <si>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</si>
  <si>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</si>
  <si>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</si>
  <si>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</si>
  <si>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</si>
  <si>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</si>
  <si>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</si>
  <si>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</si>
  <si>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</si>
  <si>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</si>
  <si>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</si>
  <si>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</si>
  <si>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</si>
  <si>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</si>
  <si>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</si>
  <si>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</si>
  <si>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</si>
  <si>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</si>
  <si>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</si>
  <si>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</si>
  <si>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</si>
  <si>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</si>
  <si>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</si>
  <si>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</si>
  <si>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</si>
  <si>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</si>
  <si>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</si>
  <si>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</si>
  <si>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</si>
  <si>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</si>
  <si>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</si>
  <si>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</si>
  <si>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</si>
  <si>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</si>
  <si>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</si>
  <si>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</si>
  <si>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</si>
  <si>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</si>
  <si>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</si>
  <si>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</si>
  <si>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</si>
  <si>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</si>
  <si>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</si>
  <si>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</si>
  <si>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</si>
  <si>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</si>
  <si>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</si>
  <si>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</si>
  <si>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</si>
  <si>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</si>
  <si>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</si>
  <si>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</si>
  <si>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</si>
  <si>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</si>
  <si>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</si>
  <si>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</si>
  <si>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</si>
  <si>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</si>
  <si>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</si>
  <si>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</si>
  <si>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</si>
  <si>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</si>
  <si>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</si>
  <si>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</si>
  <si>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</si>
  <si>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</si>
  <si>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</si>
  <si>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</si>
  <si>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</si>
  <si>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</si>
  <si>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</si>
  <si>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</si>
  <si>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</si>
  <si>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</si>
  <si>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</si>
  <si>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</si>
  <si>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</si>
  <si>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</si>
  <si>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</si>
  <si>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</si>
  <si>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</si>
  <si>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</si>
  <si>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</si>
  <si>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</si>
  <si>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</si>
  <si>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</si>
  <si>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</si>
  <si>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</si>
  <si>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</si>
  <si>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</si>
  <si>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</si>
  <si>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</si>
  <si>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</si>
  <si>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</si>
  <si>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</si>
  <si>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</si>
  <si>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</si>
  <si>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</si>
  <si>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</si>
  <si>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</si>
  <si>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</si>
  <si>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</si>
  <si>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</si>
  <si>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</si>
  <si>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</si>
  <si>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</si>
  <si>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</si>
  <si>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</si>
  <si>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</si>
  <si>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</si>
  <si>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</si>
  <si>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</si>
  <si>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</si>
  <si>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</si>
  <si>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</si>
  <si>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</si>
  <si>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</si>
  <si>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</si>
  <si>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</si>
  <si>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</si>
  <si>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</si>
  <si>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</si>
  <si>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</si>
  <si>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</si>
  <si>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</si>
  <si>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</si>
  <si>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</si>
  <si>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</si>
  <si>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</si>
  <si>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</si>
  <si>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</si>
  <si>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</si>
  <si>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</si>
  <si>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</si>
  <si>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</si>
  <si>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</si>
  <si>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</si>
  <si>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</si>
  <si>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</si>
  <si>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</si>
  <si>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</si>
  <si>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</si>
  <si>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</si>
  <si>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</si>
  <si>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</si>
  <si>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</si>
  <si>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</si>
  <si>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</si>
  <si>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</si>
  <si>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</si>
  <si>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</si>
  <si>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</si>
  <si>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</si>
  <si>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</si>
  <si>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</si>
  <si>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</si>
  <si>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</si>
  <si>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</si>
  <si>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</si>
  <si>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</si>
  <si>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</si>
  <si>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</si>
  <si>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</si>
  <si>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</si>
  <si>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</si>
  <si>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</si>
  <si>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</si>
  <si>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</si>
  <si>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</si>
  <si>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</si>
  <si>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</si>
  <si>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</si>
  <si>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</si>
  <si>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</si>
  <si>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</si>
  <si>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</si>
  <si>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</si>
  <si>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</si>
  <si>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</si>
  <si>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</si>
  <si>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</si>
  <si>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</si>
  <si>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</si>
  <si>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</si>
  <si>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</si>
  <si>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</si>
  <si>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</si>
  <si>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</si>
  <si>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</si>
  <si>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</si>
  <si>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</si>
  <si>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</si>
  <si>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</si>
  <si>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</si>
  <si>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</si>
  <si>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</si>
  <si>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</si>
  <si>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</si>
  <si>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</si>
  <si>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</si>
  <si>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</si>
  <si>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</si>
  <si>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</si>
  <si>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</si>
  <si>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</si>
  <si>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</si>
  <si>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</si>
  <si>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</si>
  <si>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</si>
  <si>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</si>
  <si>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</si>
  <si>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</si>
  <si>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</si>
  <si>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</si>
  <si>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</si>
  <si>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</si>
  <si>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</si>
  <si>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</si>
  <si>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</si>
  <si>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</si>
  <si>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</si>
  <si>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</si>
  <si>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</si>
  <si>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</si>
  <si>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</si>
  <si>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</si>
  <si>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</si>
  <si>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</si>
  <si>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</si>
  <si>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</si>
  <si>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</si>
  <si>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</si>
  <si>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</si>
  <si>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</si>
  <si>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</si>
  <si>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</si>
  <si>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</si>
  <si>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</si>
  <si>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</si>
  <si>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</si>
  <si>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</si>
  <si>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</si>
  <si>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</si>
  <si>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</si>
  <si>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</si>
  <si>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</si>
  <si>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</si>
  <si>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</si>
  <si>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</si>
  <si>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</si>
  <si>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</si>
  <si>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</si>
  <si>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</si>
  <si>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</si>
  <si>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</si>
  <si>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</si>
  <si>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</si>
  <si>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</si>
  <si>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</si>
  <si>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</si>
  <si>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</si>
  <si>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</si>
  <si>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</si>
  <si>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</si>
  <si>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</si>
  <si>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</si>
  <si>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</si>
  <si>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</si>
  <si>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</si>
  <si>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</si>
  <si>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</si>
  <si>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</si>
  <si>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</si>
  <si>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</si>
  <si>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</si>
  <si>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</si>
  <si>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</si>
  <si>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</si>
  <si>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</si>
  <si>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</si>
  <si>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</si>
  <si>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</si>
  <si>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</si>
  <si>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</si>
  <si>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</si>
  <si>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</si>
  <si>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</si>
  <si>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</si>
  <si>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</si>
  <si>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</si>
  <si>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</si>
  <si>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</si>
  <si>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</si>
  <si>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</si>
  <si>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</si>
  <si>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</si>
  <si>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</si>
  <si>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</si>
  <si>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</si>
  <si>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</si>
  <si>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</si>
  <si>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</si>
  <si>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</si>
  <si>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</si>
  <si>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</si>
  <si>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</si>
  <si>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</si>
  <si>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</si>
  <si>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</si>
  <si>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</si>
  <si>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</si>
  <si>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</si>
  <si>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</si>
  <si>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</si>
  <si>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</si>
  <si>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</si>
  <si>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</si>
  <si>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</si>
  <si>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</si>
  <si>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</si>
  <si>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</si>
  <si>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</si>
  <si>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</si>
  <si>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</si>
  <si>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</si>
  <si>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</si>
  <si>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</si>
  <si>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</si>
  <si>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</si>
  <si>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</si>
  <si>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</si>
  <si>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</si>
  <si>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</si>
  <si>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</si>
  <si>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</si>
  <si>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</si>
  <si>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</si>
  <si>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</si>
  <si>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</si>
  <si>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</si>
  <si>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</si>
  <si>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</si>
  <si>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</si>
  <si>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</si>
  <si>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</si>
  <si>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</si>
  <si>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</si>
  <si>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</si>
  <si>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</si>
  <si>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</si>
  <si>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</si>
  <si>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</si>
  <si>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</si>
  <si>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</si>
  <si>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</si>
  <si>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</si>
  <si>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</si>
  <si>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</si>
  <si>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</si>
  <si>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</si>
  <si>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</si>
  <si>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</si>
  <si>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</si>
  <si>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</si>
  <si>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</si>
  <si>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</si>
  <si>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</si>
  <si>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</si>
  <si>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</si>
  <si>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</si>
  <si>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</si>
  <si>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</si>
  <si>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</si>
  <si>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</si>
  <si>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</si>
  <si>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</si>
  <si>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</si>
  <si>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</si>
  <si>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</si>
  <si>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</si>
  <si>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</si>
  <si>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</si>
  <si>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</si>
  <si>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</si>
  <si>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</si>
  <si>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</si>
  <si>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</si>
  <si>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</si>
  <si>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</si>
  <si>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</si>
  <si>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</si>
  <si>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</si>
  <si>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</si>
  <si>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</si>
  <si>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</si>
  <si>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</si>
  <si>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</si>
  <si>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</si>
  <si>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</si>
  <si>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</si>
  <si>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</si>
  <si>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</si>
  <si>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</si>
  <si>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</si>
  <si>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</si>
  <si>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</si>
  <si>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</si>
  <si>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</si>
  <si>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</si>
  <si>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</si>
  <si>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</si>
  <si>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</si>
  <si>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</si>
  <si>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</si>
  <si>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</si>
  <si>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</si>
  <si>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</si>
  <si>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</si>
  <si>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</si>
  <si>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</si>
  <si>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</si>
  <si>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</si>
  <si>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</si>
  <si>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</si>
  <si>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</si>
  <si>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</si>
  <si>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</si>
  <si>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</si>
  <si>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</si>
  <si>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</si>
  <si>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</si>
  <si>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</si>
  <si>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</si>
  <si>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</si>
  <si>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</si>
  <si>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</si>
  <si>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</si>
  <si>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</si>
  <si>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</si>
  <si>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</si>
  <si>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</si>
  <si>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</si>
  <si>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</si>
  <si>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</si>
  <si>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</si>
  <si>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</si>
  <si>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</si>
  <si>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</si>
  <si>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</si>
  <si>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</si>
  <si>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</si>
  <si>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</si>
  <si>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</si>
  <si>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</si>
  <si>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</si>
  <si>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</si>
  <si>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</si>
  <si>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</si>
  <si>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</si>
  <si>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</si>
  <si>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</si>
  <si>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</si>
  <si>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</si>
  <si>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</si>
  <si>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</si>
  <si>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</si>
  <si>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</si>
  <si>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</si>
  <si>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</si>
  <si>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</si>
  <si>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</si>
  <si>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</si>
  <si>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</si>
  <si>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</si>
  <si>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</si>
  <si>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</si>
  <si>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</si>
  <si>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</si>
  <si>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</si>
  <si>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</si>
  <si>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</si>
  <si>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</si>
  <si>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</si>
  <si>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</si>
  <si>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</si>
  <si>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</si>
  <si>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</si>
  <si>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</si>
  <si>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</si>
  <si>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</si>
  <si>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</si>
  <si>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</si>
  <si>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</si>
  <si>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</si>
  <si>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</si>
  <si>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</si>
  <si>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</si>
  <si>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</si>
  <si>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</si>
  <si>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</si>
  <si>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</si>
  <si>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</si>
  <si>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</si>
  <si>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</si>
  <si>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</si>
  <si>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</si>
  <si>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</si>
  <si>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</si>
  <si>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</si>
  <si>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</si>
  <si>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</si>
  <si>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</si>
  <si>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</si>
  <si>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</si>
  <si>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</si>
  <si>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</si>
  <si>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</si>
  <si>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</si>
  <si>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</si>
  <si>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</si>
  <si>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</si>
  <si>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</si>
  <si>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</si>
  <si>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</si>
  <si>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</si>
  <si>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</si>
  <si>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</si>
  <si>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</si>
  <si>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</si>
  <si>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</si>
  <si>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</si>
  <si>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</si>
  <si>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</si>
  <si>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</si>
  <si>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</si>
  <si>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</si>
  <si>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</si>
  <si>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</si>
  <si>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</si>
  <si>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</si>
  <si>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</si>
  <si>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</si>
  <si>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</si>
  <si>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</si>
  <si>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</si>
  <si>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</si>
  <si>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</si>
  <si>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</si>
  <si>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</si>
  <si>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</si>
  <si>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</si>
  <si>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</si>
  <si>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</si>
  <si>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</si>
  <si>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</si>
  <si>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</si>
  <si>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</si>
  <si>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</si>
  <si>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</si>
  <si>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</si>
  <si>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</si>
  <si>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</si>
  <si>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</si>
  <si>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</si>
  <si>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</si>
  <si>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</si>
  <si>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</si>
  <si>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</si>
  <si>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</si>
  <si>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</si>
  <si>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</si>
  <si>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</si>
  <si>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</si>
  <si>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</si>
  <si>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</si>
  <si>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</si>
  <si>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</si>
  <si>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</si>
  <si>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</si>
  <si>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</si>
  <si>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</si>
  <si>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</si>
  <si>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</si>
  <si>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</si>
  <si>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</si>
  <si>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</si>
  <si>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</si>
  <si>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</si>
  <si>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</si>
  <si>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</si>
  <si>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</si>
  <si>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</si>
  <si>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</si>
  <si>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</si>
  <si>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</si>
  <si>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</si>
  <si>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</si>
  <si>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</si>
  <si>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</si>
  <si>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</si>
  <si>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</si>
  <si>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</si>
  <si>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</si>
  <si>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</si>
  <si>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</si>
  <si>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</si>
  <si>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</si>
  <si>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</si>
  <si>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</si>
  <si>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</si>
  <si>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</si>
  <si>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</si>
  <si>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</si>
  <si>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</si>
  <si>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</si>
  <si>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</si>
  <si>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</si>
  <si>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</si>
  <si>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</si>
  <si>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</si>
  <si>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</si>
  <si>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</si>
  <si>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</si>
  <si>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</si>
  <si>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</si>
  <si>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</si>
  <si>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</si>
  <si>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</si>
  <si>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</si>
  <si>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</si>
  <si>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</si>
  <si>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</si>
  <si>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</si>
  <si>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</si>
  <si>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</si>
  <si>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</si>
  <si>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</si>
  <si>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</si>
  <si>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</si>
  <si>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</si>
  <si>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</si>
  <si>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</si>
  <si>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</si>
  <si>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</si>
  <si>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</si>
  <si>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</si>
  <si>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</si>
  <si>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</si>
  <si>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</si>
  <si>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</si>
  <si>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</si>
  <si>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</si>
  <si>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</si>
  <si>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</si>
  <si>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</si>
  <si>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</si>
  <si>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</si>
  <si>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</si>
  <si>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</si>
  <si>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</si>
  <si>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</si>
  <si>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</si>
  <si>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</si>
  <si>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</si>
  <si>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</si>
  <si>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</si>
  <si>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</si>
  <si>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</si>
  <si>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</si>
  <si>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</si>
  <si>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</si>
  <si>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</si>
  <si>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</si>
  <si>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</si>
  <si>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</si>
  <si>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</si>
  <si>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</si>
  <si>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</si>
  <si>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</si>
  <si>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</si>
  <si>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</si>
  <si>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</si>
  <si>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</si>
  <si>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</si>
  <si>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</si>
  <si>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</si>
  <si>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</si>
  <si>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</si>
  <si>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</si>
  <si>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</si>
  <si>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</si>
  <si>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</si>
  <si>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</si>
  <si>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</si>
  <si>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</si>
  <si>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</si>
  <si>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</si>
  <si>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</si>
  <si>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</si>
  <si>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</si>
  <si>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</si>
  <si>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</si>
  <si>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</si>
  <si>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</si>
  <si>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</si>
  <si>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</si>
  <si>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</si>
  <si>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</si>
  <si>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</si>
  <si>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</si>
  <si>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</si>
  <si>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</si>
  <si>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</si>
  <si>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</si>
  <si>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</si>
  <si>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</si>
  <si>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</si>
  <si>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</si>
  <si>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</si>
  <si>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</si>
  <si>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</si>
  <si>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</si>
  <si>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</si>
  <si>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</si>
  <si>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</si>
  <si>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</si>
  <si>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</si>
  <si>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</si>
  <si>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</si>
  <si>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</si>
  <si>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</si>
  <si>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</si>
  <si>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</si>
  <si>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</si>
  <si>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</si>
  <si>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</si>
  <si>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</si>
  <si>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</si>
  <si>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</si>
  <si>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</si>
  <si>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</si>
  <si>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</si>
  <si>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</si>
  <si>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</si>
  <si>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</si>
  <si>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</si>
  <si>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</si>
  <si>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</si>
  <si>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</si>
  <si>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</si>
  <si>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</si>
  <si>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</si>
  <si>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</si>
  <si>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</si>
  <si>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</si>
  <si>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</si>
  <si>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</si>
  <si>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</si>
  <si>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</si>
  <si>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</si>
  <si>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</si>
  <si>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</si>
  <si>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</si>
  <si>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</si>
  <si>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</si>
  <si>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</si>
  <si>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</si>
  <si>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</si>
  <si>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</si>
  <si>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</si>
  <si>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</si>
  <si>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</si>
  <si>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</si>
  <si>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</si>
  <si>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</si>
  <si>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</si>
  <si>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</si>
  <si>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</si>
  <si>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</si>
  <si>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</si>
  <si>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</si>
  <si>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</si>
  <si>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</si>
  <si>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</si>
  <si>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</si>
  <si>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</si>
  <si>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</si>
  <si>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</si>
  <si>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</si>
  <si>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</si>
  <si>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</si>
  <si>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</si>
  <si>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</si>
  <si>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</si>
  <si>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</si>
  <si>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</si>
  <si>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</si>
  <si>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</si>
  <si>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</si>
  <si>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</si>
  <si>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</si>
  <si>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</si>
  <si>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</si>
  <si>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</si>
  <si>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</si>
  <si>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</si>
  <si>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</si>
  <si>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</si>
  <si>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</si>
  <si>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</si>
  <si>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</si>
  <si>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</si>
  <si>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</si>
  <si>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</si>
  <si>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</si>
  <si>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</si>
  <si>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</si>
  <si>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</si>
  <si>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</si>
  <si>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</si>
  <si>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</si>
  <si>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</si>
  <si>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</si>
  <si>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</si>
  <si>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</si>
  <si>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</si>
  <si>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</si>
  <si>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</si>
  <si>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</si>
  <si>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</si>
  <si>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</si>
  <si>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</si>
  <si>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</si>
  <si>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</si>
  <si>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</si>
  <si>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</si>
  <si>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</si>
  <si>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</si>
  <si>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</si>
  <si>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</si>
  <si>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</si>
  <si>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</si>
  <si>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</si>
  <si>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</si>
  <si>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</si>
  <si>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</si>
  <si>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</si>
  <si>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</si>
  <si>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</si>
  <si>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</si>
  <si>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</si>
  <si>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</si>
  <si>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</si>
  <si>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</si>
  <si>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</si>
  <si>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</si>
  <si>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</si>
  <si>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</si>
  <si>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</si>
  <si>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</si>
  <si>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</si>
  <si>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</si>
  <si>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</si>
  <si>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</si>
  <si>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</si>
  <si>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</si>
  <si>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</si>
  <si>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</si>
  <si>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</si>
  <si>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</si>
  <si>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</si>
  <si>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</si>
  <si>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</si>
  <si>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</si>
  <si>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</si>
  <si>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</si>
  <si>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</si>
  <si>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</si>
  <si>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</si>
  <si>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</si>
  <si>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</si>
  <si>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</si>
  <si>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</si>
  <si>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</si>
  <si>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</si>
  <si>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</si>
  <si>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</si>
  <si>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</si>
  <si>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</si>
  <si>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</si>
  <si>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</si>
  <si>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</si>
  <si>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</si>
  <si>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</si>
  <si>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</si>
  <si>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</si>
  <si>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</si>
  <si>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</si>
  <si>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</si>
  <si>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</si>
  <si>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</si>
  <si>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</si>
  <si>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</si>
  <si>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</si>
  <si>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</si>
  <si>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</si>
  <si>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</si>
  <si>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</si>
  <si>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</si>
  <si>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</si>
  <si>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</si>
  <si>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</si>
  <si>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</si>
  <si>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</si>
  <si>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</si>
  <si>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</si>
  <si>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</si>
  <si>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</si>
  <si>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</si>
  <si>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</si>
  <si>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</si>
  <si>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</si>
  <si>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</si>
  <si>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</si>
  <si>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</si>
  <si>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</si>
  <si>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</si>
  <si>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</si>
  <si>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</si>
  <si>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</si>
  <si>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</si>
  <si>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</si>
  <si>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</si>
  <si>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</si>
  <si>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</si>
  <si>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</si>
  <si>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</si>
  <si>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</si>
  <si>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</si>
  <si>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</si>
  <si>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</si>
  <si>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</si>
  <si>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</si>
  <si>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</si>
  <si>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</si>
  <si>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</si>
  <si>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</si>
  <si>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</si>
  <si>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</si>
  <si>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</si>
  <si>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</si>
  <si>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</si>
  <si>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</si>
  <si>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</si>
  <si>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</si>
  <si>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</si>
  <si>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</si>
  <si>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</si>
  <si>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</si>
  <si>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</si>
  <si>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</si>
  <si>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</si>
  <si>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</si>
  <si>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</si>
  <si>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</si>
  <si>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</si>
  <si>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</si>
  <si>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</si>
  <si>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</si>
  <si>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</si>
  <si>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</si>
  <si>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</si>
  <si>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</si>
  <si>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</si>
  <si>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</si>
  <si>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</si>
  <si>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</si>
  <si>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</si>
  <si>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</si>
  <si>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</si>
  <si>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</si>
  <si>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</si>
  <si>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</si>
  <si>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</si>
  <si>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</si>
  <si>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</si>
  <si>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</si>
  <si>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</si>
  <si>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</si>
  <si>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</si>
  <si>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</si>
  <si>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</si>
  <si>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</si>
  <si>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</si>
  <si>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</si>
  <si>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</si>
  <si>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</si>
  <si>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</si>
  <si>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</si>
  <si>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</si>
  <si>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</si>
  <si>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</si>
  <si>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</si>
  <si>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</si>
  <si>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</si>
  <si>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</si>
  <si>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</si>
  <si>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</si>
  <si>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</si>
  <si>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</si>
  <si>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</si>
  <si>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</si>
  <si>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</si>
  <si>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</si>
  <si>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</si>
  <si>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</si>
  <si>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</si>
  <si>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</si>
  <si>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</si>
  <si>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</si>
  <si>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</si>
  <si>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</si>
  <si>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</si>
  <si>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</si>
  <si>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</si>
  <si>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</si>
  <si>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</si>
  <si>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</si>
  <si>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</si>
  <si>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</si>
  <si>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</si>
  <si>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</si>
  <si>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</si>
  <si>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</si>
  <si>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</si>
  <si>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</si>
  <si>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</si>
  <si>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</si>
  <si>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</si>
  <si>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</si>
  <si>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</si>
  <si>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</si>
  <si>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</si>
  <si>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</si>
  <si>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</si>
  <si>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</si>
  <si>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</si>
  <si>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</si>
  <si>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</si>
  <si>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</si>
  <si>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</si>
  <si>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</si>
  <si>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</si>
  <si>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</si>
  <si>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</si>
  <si>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</si>
  <si>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</si>
  <si>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</si>
  <si>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</si>
  <si>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</si>
  <si>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</si>
  <si>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</si>
  <si>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</si>
  <si>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</si>
  <si>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</si>
  <si>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</si>
  <si>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</si>
  <si>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</si>
  <si>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</si>
  <si>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</si>
  <si>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</si>
  <si>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</si>
  <si>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</si>
  <si>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</si>
  <si>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</si>
  <si>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</si>
  <si>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</si>
  <si>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</si>
  <si>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</si>
  <si>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</si>
  <si>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</si>
  <si>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</si>
  <si>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</si>
  <si>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</si>
  <si>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</si>
  <si>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</si>
  <si>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</si>
  <si>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</si>
  <si>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</si>
  <si>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</si>
  <si>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</si>
  <si>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</si>
  <si>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</si>
  <si>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</si>
  <si>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</si>
  <si>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</si>
  <si>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</si>
  <si>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</si>
  <si>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</si>
  <si>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</si>
  <si>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</si>
  <si>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</si>
  <si>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</si>
  <si>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</si>
  <si>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</si>
  <si>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</si>
  <si>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</si>
  <si>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</si>
  <si>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</si>
  <si>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</si>
  <si>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</si>
  <si>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</si>
  <si>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</si>
  <si>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</si>
  <si>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</si>
  <si>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</si>
  <si>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</si>
  <si>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</si>
  <si>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</si>
  <si>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</si>
  <si>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</si>
  <si>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</si>
  <si>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</si>
  <si>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</si>
  <si>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</si>
  <si>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</si>
  <si>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</si>
  <si>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</si>
  <si>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</si>
  <si>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</si>
  <si>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</si>
  <si>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</si>
  <si>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</si>
  <si>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</si>
  <si>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</si>
  <si>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</si>
  <si>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</si>
  <si>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</si>
  <si>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</si>
  <si>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</si>
  <si>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</si>
  <si>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</si>
  <si>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</si>
  <si>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</si>
  <si>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</si>
  <si>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</si>
  <si>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</si>
  <si>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</si>
  <si>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</si>
  <si>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</si>
  <si>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</si>
  <si>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</si>
  <si>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</si>
  <si>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</si>
  <si>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</si>
  <si>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</si>
  <si>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</si>
  <si>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</si>
  <si>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</si>
  <si>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</si>
  <si>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</si>
  <si>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</si>
  <si>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</si>
  <si>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</si>
  <si>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</si>
  <si>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</si>
  <si>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</si>
  <si>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</si>
  <si>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</si>
  <si>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</si>
  <si>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</si>
  <si>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</si>
  <si>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</si>
  <si>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</si>
  <si>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</si>
  <si>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</si>
  <si>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</si>
  <si>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</si>
  <si>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</si>
  <si>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</si>
  <si>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</si>
  <si>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</si>
  <si>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</si>
  <si>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</si>
  <si>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</si>
  <si>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</si>
  <si>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</si>
  <si>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</si>
  <si>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</si>
  <si>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</si>
  <si>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</si>
  <si>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</si>
  <si>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</si>
  <si>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</si>
  <si>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</si>
  <si>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</si>
  <si>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</si>
  <si>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</si>
  <si>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</si>
  <si>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</si>
  <si>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</si>
  <si>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</si>
  <si>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</si>
  <si>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</si>
  <si>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</si>
  <si>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</si>
  <si>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</si>
  <si>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</si>
  <si>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</si>
  <si>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</si>
  <si>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</si>
  <si>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</si>
  <si>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</si>
  <si>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</si>
  <si>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</si>
  <si>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</si>
  <si>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</si>
  <si>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</si>
  <si>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</si>
  <si>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</si>
  <si>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</si>
  <si>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</si>
  <si>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</si>
  <si>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</si>
  <si>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</si>
  <si>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</si>
  <si>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</si>
  <si>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</si>
  <si>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</si>
  <si>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</si>
  <si>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</si>
  <si>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</si>
  <si>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</si>
  <si>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</si>
  <si>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</si>
  <si>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</si>
  <si>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</si>
  <si>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</si>
  <si>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</si>
  <si>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</si>
  <si>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</si>
  <si>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</si>
  <si>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</si>
  <si>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</si>
  <si>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</si>
  <si>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</si>
  <si>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</si>
  <si>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</si>
  <si>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</si>
  <si>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</si>
  <si>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</si>
  <si>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</si>
  <si>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</si>
  <si>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</si>
  <si>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</si>
  <si>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</si>
  <si>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</si>
  <si>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</si>
  <si>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</si>
  <si>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</si>
  <si>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</si>
  <si>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</si>
  <si>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</si>
  <si>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</si>
  <si>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</si>
  <si>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</si>
  <si>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</si>
  <si>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</si>
  <si>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</si>
  <si>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</si>
  <si>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</si>
  <si>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</si>
  <si>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</si>
  <si>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</si>
  <si>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</si>
  <si>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</si>
  <si>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</si>
  <si>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</si>
  <si>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</si>
  <si>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</si>
  <si>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</si>
  <si>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</si>
  <si>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</si>
  <si>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</si>
  <si>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</si>
  <si>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</si>
  <si>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</si>
  <si>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</si>
  <si>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</si>
  <si>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</si>
  <si>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</si>
  <si>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</si>
  <si>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</si>
  <si>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</si>
  <si>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</si>
  <si>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</si>
  <si>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</si>
  <si>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</si>
  <si>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</si>
  <si>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</si>
  <si>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</si>
  <si>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</si>
  <si>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</si>
  <si>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</si>
  <si>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</si>
  <si>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</si>
  <si>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</si>
  <si>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</si>
  <si>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</si>
  <si>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</si>
  <si>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</si>
  <si>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</si>
  <si>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</si>
  <si>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</si>
  <si>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</si>
  <si>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</si>
  <si>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</si>
  <si>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</si>
  <si>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</si>
  <si>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</si>
  <si>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</si>
  <si>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</si>
  <si>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</si>
  <si>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</si>
  <si>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</si>
  <si>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</si>
  <si>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</si>
  <si>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</si>
  <si>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</si>
  <si>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</si>
  <si>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</si>
  <si>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</si>
  <si>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</si>
  <si>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</si>
  <si>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</si>
  <si>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</si>
  <si>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</si>
  <si>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</si>
  <si>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</si>
  <si>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</si>
  <si>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</si>
  <si>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</si>
  <si>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</si>
  <si>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</si>
  <si>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</si>
  <si>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</si>
  <si>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</si>
  <si>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</si>
  <si>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</si>
  <si>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</si>
  <si>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</si>
  <si>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</si>
  <si>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</si>
  <si>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</si>
  <si>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</si>
  <si>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</si>
  <si>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</si>
  <si>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</si>
  <si>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</si>
  <si>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</si>
  <si>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</si>
  <si>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</si>
  <si>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</si>
  <si>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</si>
  <si>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</si>
  <si>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</si>
  <si>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</si>
  <si>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</si>
  <si>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</si>
  <si>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</si>
  <si>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</si>
  <si>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</si>
  <si>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</si>
  <si>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</si>
  <si>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</si>
  <si>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</si>
  <si>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</si>
  <si>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</si>
  <si>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</si>
  <si>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</si>
  <si>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</si>
  <si>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</si>
  <si>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</si>
  <si>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</si>
  <si>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</si>
  <si>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</si>
  <si>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</si>
  <si>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</si>
  <si>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</si>
  <si>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</si>
  <si>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</si>
  <si>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</si>
  <si>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</si>
  <si>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</si>
  <si>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</si>
  <si>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</si>
  <si>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</si>
  <si>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</si>
  <si>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</si>
  <si>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</si>
  <si>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</si>
  <si>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</si>
  <si>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</si>
  <si>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</si>
  <si>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</si>
  <si>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</si>
  <si>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</si>
  <si>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</si>
  <si>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</si>
  <si>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</si>
  <si>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</si>
  <si>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</si>
  <si>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</si>
  <si>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</si>
  <si>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</si>
  <si>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</si>
  <si>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</si>
  <si>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</si>
  <si>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</si>
  <si>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</si>
  <si>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</si>
  <si>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</si>
  <si>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</si>
  <si>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</si>
  <si>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</si>
  <si>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</si>
  <si>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</si>
  <si>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</si>
  <si>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</si>
  <si>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</si>
  <si>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</si>
  <si>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</si>
  <si>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</si>
  <si>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</si>
  <si>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</si>
  <si>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</si>
  <si>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</si>
  <si>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</si>
  <si>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</si>
  <si>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</si>
  <si>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</si>
  <si>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</si>
  <si>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</si>
  <si>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</si>
  <si>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</si>
  <si>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</si>
  <si>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</si>
  <si>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</si>
  <si>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</si>
  <si>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</si>
  <si>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</si>
  <si>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</si>
  <si>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</si>
  <si>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</si>
  <si>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</si>
  <si>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</si>
  <si>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</si>
  <si>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</si>
  <si>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</si>
  <si>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</si>
  <si>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</si>
  <si>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</si>
  <si>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</si>
  <si>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</si>
  <si>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</si>
  <si>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</si>
  <si>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</si>
  <si>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</si>
  <si>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</si>
  <si>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</si>
  <si>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</si>
  <si>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</si>
  <si>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</si>
  <si>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</si>
  <si>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</si>
  <si>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</si>
  <si>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</si>
  <si>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</si>
  <si>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</si>
  <si>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</si>
  <si>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</si>
  <si>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</si>
  <si>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</si>
  <si>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</si>
  <si>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</si>
  <si>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</si>
  <si>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</si>
  <si>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</si>
  <si>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</si>
  <si>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</si>
  <si>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</si>
  <si>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</si>
  <si>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</si>
  <si>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</si>
  <si>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</si>
  <si>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</si>
  <si>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</si>
  <si>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</si>
  <si>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</si>
  <si>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</si>
  <si>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</si>
  <si>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</si>
  <si>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</si>
  <si>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</si>
  <si>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</si>
  <si>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</si>
  <si>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</si>
  <si>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</si>
  <si>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</si>
  <si>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</si>
  <si>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</si>
  <si>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</si>
  <si>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</si>
  <si>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</si>
  <si>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</si>
  <si>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</si>
  <si>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</si>
  <si>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</si>
  <si>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</si>
  <si>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</si>
  <si>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</si>
  <si>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</si>
  <si>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</si>
  <si>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</si>
  <si>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</si>
  <si>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</si>
  <si>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</si>
  <si>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</si>
  <si>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</si>
  <si>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</si>
  <si>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</si>
  <si>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</si>
  <si>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</si>
  <si>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</si>
  <si>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</si>
  <si>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</si>
  <si>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</si>
  <si>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</si>
  <si>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</si>
  <si>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</si>
  <si>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</si>
  <si>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</si>
  <si>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</si>
  <si>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</si>
  <si>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</si>
  <si>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</si>
  <si>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</si>
  <si>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</si>
  <si>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</si>
  <si>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</si>
  <si>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</si>
  <si>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</si>
  <si>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</si>
  <si>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</si>
  <si>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</si>
  <si>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</si>
  <si>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</si>
  <si>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</si>
  <si>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</si>
  <si>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</si>
  <si>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</si>
  <si>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</si>
  <si>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</si>
  <si>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</si>
  <si>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</si>
  <si>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</si>
  <si>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</si>
  <si>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</si>
  <si>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</si>
  <si>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</si>
  <si>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</si>
  <si>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</si>
  <si>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</si>
  <si>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</si>
  <si>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</si>
  <si>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</si>
  <si>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</si>
  <si>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</si>
  <si>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</si>
  <si>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</si>
  <si>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</si>
  <si>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</si>
  <si>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</si>
  <si>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</si>
  <si>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</si>
  <si>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</si>
  <si>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</si>
  <si>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</si>
  <si>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</si>
  <si>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</si>
  <si>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</si>
  <si>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</si>
  <si>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</si>
  <si>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</si>
  <si>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</si>
  <si>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</si>
  <si>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</si>
  <si>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</si>
  <si>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</si>
  <si>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</si>
  <si>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</si>
  <si>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</si>
  <si>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</si>
  <si>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</si>
  <si>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</si>
  <si>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</si>
  <si>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</si>
  <si>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</si>
  <si>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</si>
  <si>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</si>
  <si>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</si>
  <si>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</si>
  <si>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</si>
  <si>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</si>
  <si>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</si>
  <si>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</si>
  <si>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</si>
  <si>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</si>
  <si>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</si>
  <si>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</si>
  <si>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</si>
  <si>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</si>
  <si>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</si>
  <si>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</si>
  <si>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</si>
  <si>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</si>
  <si>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</si>
  <si>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</si>
  <si>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</si>
  <si>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</si>
  <si>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</si>
  <si>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</si>
  <si>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</si>
  <si>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</si>
  <si>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</si>
  <si>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</si>
  <si>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</si>
  <si>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</si>
  <si>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</si>
  <si>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</si>
  <si>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</si>
  <si>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</si>
  <si>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</si>
  <si>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</si>
  <si>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</si>
  <si>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</si>
  <si>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</si>
  <si>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</si>
  <si>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</si>
  <si>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</si>
  <si>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</si>
  <si>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</si>
  <si>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</si>
  <si>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</si>
  <si>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</si>
  <si>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</si>
  <si>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</si>
  <si>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</si>
  <si>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</si>
  <si>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</si>
  <si>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</si>
  <si>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</si>
  <si>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</si>
  <si>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</si>
  <si>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</si>
  <si>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</si>
  <si>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</si>
  <si>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</si>
  <si>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</si>
  <si>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</si>
  <si>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</si>
  <si>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</si>
  <si>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</si>
  <si>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</si>
  <si>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</si>
  <si>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</si>
  <si>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</si>
  <si>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</si>
  <si>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</si>
  <si>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</si>
  <si>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</si>
  <si>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</si>
  <si>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</si>
  <si>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</si>
  <si>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</si>
  <si>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</si>
  <si>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</si>
  <si>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</si>
  <si>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</si>
  <si>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</si>
  <si>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</si>
  <si>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</si>
  <si>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</si>
  <si>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</si>
  <si>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</si>
  <si>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</si>
  <si>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</si>
  <si>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</si>
  <si>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</si>
  <si>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</si>
  <si>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</si>
  <si>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</si>
  <si>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</si>
  <si>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</si>
  <si>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</si>
  <si>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</si>
  <si>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</si>
  <si>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</si>
  <si>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</si>
  <si>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</si>
  <si>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</si>
  <si>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</si>
  <si>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</si>
  <si>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</si>
  <si>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</si>
  <si>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</si>
  <si>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</si>
  <si>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</si>
  <si>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</si>
  <si>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</si>
  <si>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</si>
  <si>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</si>
  <si>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</si>
  <si>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</si>
  <si>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</si>
  <si>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</si>
  <si>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</si>
  <si>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</si>
  <si>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</si>
  <si>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</si>
  <si>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</si>
  <si>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</si>
  <si>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</si>
  <si>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</si>
  <si>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</si>
  <si>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</si>
  <si>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</si>
  <si>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</si>
  <si>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</si>
  <si>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</si>
  <si>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</si>
  <si>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</si>
  <si>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</si>
  <si>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</si>
  <si>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</si>
  <si>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</si>
  <si>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</si>
  <si>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</si>
  <si>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</si>
  <si>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</si>
  <si>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</si>
  <si>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</si>
  <si>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</si>
  <si>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</si>
  <si>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</si>
  <si>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</si>
  <si>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</si>
  <si>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</si>
  <si>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</si>
  <si>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</si>
  <si>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</si>
  <si>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</si>
  <si>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</si>
  <si>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</si>
  <si>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</si>
  <si>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</si>
  <si>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</si>
  <si>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</si>
  <si>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</si>
  <si>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</si>
  <si>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</si>
  <si>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</si>
  <si>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</si>
  <si>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</si>
  <si>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</si>
  <si>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</si>
  <si>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</si>
  <si>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</si>
  <si>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</si>
  <si>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</si>
  <si>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</si>
  <si>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</si>
  <si>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</si>
  <si>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</si>
  <si>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</si>
  <si>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</si>
  <si>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</si>
  <si>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</si>
  <si>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</si>
  <si>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</si>
  <si>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</si>
  <si>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</si>
  <si>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</si>
  <si>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</si>
  <si>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</si>
  <si>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</si>
  <si>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</si>
  <si>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</si>
  <si>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</si>
  <si>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</si>
  <si>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</si>
  <si>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</si>
  <si>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</si>
  <si>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</si>
  <si>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</si>
  <si>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</si>
  <si>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</si>
  <si>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</si>
  <si>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</si>
  <si>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</si>
  <si>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</si>
  <si>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</si>
  <si>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</si>
  <si>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</si>
  <si>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</si>
  <si>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</si>
  <si>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</si>
  <si>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</si>
  <si>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</si>
  <si>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</si>
  <si>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</si>
  <si>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</si>
  <si>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</si>
  <si>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</si>
  <si>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</si>
  <si>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</si>
  <si>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</si>
  <si>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</si>
  <si>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</si>
  <si>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</si>
  <si>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</si>
  <si>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</si>
  <si>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</si>
  <si>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</si>
  <si>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</si>
  <si>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</si>
  <si>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</si>
  <si>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</si>
  <si>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</si>
  <si>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</si>
  <si>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</si>
  <si>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</si>
  <si>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</si>
  <si>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</si>
  <si>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</si>
  <si>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</si>
  <si>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</si>
  <si>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</si>
  <si>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</si>
  <si>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</si>
  <si>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</si>
  <si>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</si>
  <si>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</si>
  <si>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</si>
  <si>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</si>
  <si>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</si>
  <si>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</si>
  <si>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</si>
  <si>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</si>
  <si>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</si>
  <si>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</si>
  <si>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</si>
  <si>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</si>
  <si>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</si>
  <si>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</si>
  <si>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</si>
  <si>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</si>
  <si>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</si>
  <si>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</si>
  <si>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</si>
  <si>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</si>
  <si>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</si>
  <si>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</si>
  <si>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</si>
  <si>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</si>
  <si>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</si>
  <si>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</si>
  <si>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</si>
  <si>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</si>
  <si>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</si>
  <si>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</si>
  <si>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</si>
  <si>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</si>
  <si>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</si>
  <si>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</si>
  <si>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</si>
  <si>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</si>
  <si>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</si>
  <si>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</si>
  <si>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</si>
  <si>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</si>
  <si>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</si>
  <si>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</si>
  <si>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</si>
  <si>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</si>
  <si>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</si>
  <si>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</si>
  <si>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</si>
  <si>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</si>
  <si>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</si>
  <si>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</si>
  <si>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</si>
  <si>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</si>
  <si>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</si>
  <si>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</si>
  <si>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</si>
  <si>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</si>
  <si>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</si>
  <si>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</si>
  <si>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</si>
  <si>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</si>
  <si>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</si>
  <si>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</si>
  <si>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</si>
  <si>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</si>
  <si>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</si>
  <si>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</si>
  <si>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</si>
  <si>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</si>
  <si>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</si>
  <si>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</si>
  <si>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</si>
  <si>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</si>
  <si>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</si>
  <si>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</si>
  <si>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</si>
  <si>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</si>
  <si>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</si>
  <si>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</si>
  <si>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</si>
  <si>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</si>
  <si>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</si>
  <si>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</si>
  <si>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</si>
  <si>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</si>
  <si>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</si>
  <si>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</si>
  <si>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</si>
  <si>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</si>
  <si>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</si>
  <si>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</si>
  <si>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</si>
  <si>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</si>
  <si>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</si>
  <si>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</si>
  <si>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</si>
  <si>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</si>
  <si>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</si>
  <si>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</si>
  <si>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</si>
  <si>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</si>
  <si>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</si>
  <si>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</si>
  <si>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</si>
  <si>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</si>
  <si>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</si>
  <si>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</si>
  <si>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</si>
  <si>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</si>
  <si>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</si>
  <si>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</si>
  <si>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</si>
  <si>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</si>
  <si>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</si>
  <si>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</si>
  <si>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</si>
  <si>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</si>
  <si>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</si>
  <si>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</si>
  <si>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</si>
  <si>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</si>
  <si>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</si>
  <si>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</si>
  <si>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</si>
  <si>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</si>
  <si>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</si>
  <si>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</si>
  <si>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</si>
  <si>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</si>
  <si>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</si>
  <si>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</si>
  <si>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</si>
  <si>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</si>
  <si>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</si>
  <si>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</si>
  <si>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</si>
  <si>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</si>
  <si>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</si>
  <si>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</si>
  <si>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</si>
  <si>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</si>
  <si>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</si>
  <si>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</si>
  <si>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</si>
  <si>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</si>
  <si>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</si>
  <si>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</si>
  <si>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</si>
  <si>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</si>
  <si>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</si>
  <si>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</si>
  <si>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</si>
  <si>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</si>
  <si>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</si>
  <si>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</si>
  <si>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</si>
  <si>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</si>
  <si>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</si>
  <si>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</si>
  <si>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</si>
  <si>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</si>
  <si>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</si>
  <si>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</si>
  <si>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</si>
  <si>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</si>
  <si>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</si>
  <si>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</si>
  <si>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</si>
  <si>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</si>
  <si>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</si>
  <si>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</si>
  <si>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</si>
  <si>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</si>
  <si>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</si>
  <si>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</si>
  <si>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</si>
  <si>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</si>
  <si>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</si>
  <si>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</si>
  <si>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</si>
  <si>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</si>
  <si>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</si>
  <si>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</si>
  <si>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</si>
  <si>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</si>
  <si>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</si>
  <si>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</si>
  <si>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</si>
  <si>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</si>
  <si>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</si>
  <si>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</si>
  <si>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</si>
  <si>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</si>
  <si>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</si>
  <si>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</si>
  <si>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</si>
  <si>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</si>
  <si>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</si>
  <si>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</si>
  <si>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</si>
  <si>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</si>
  <si>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</si>
  <si>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</si>
  <si>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</si>
  <si>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</si>
  <si>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</si>
  <si>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</si>
  <si>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</si>
  <si>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</si>
  <si>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</si>
  <si>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</si>
  <si>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</si>
  <si>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</si>
  <si>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</si>
  <si>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</si>
  <si>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</si>
  <si>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</si>
  <si>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</si>
  <si>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</si>
  <si>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</si>
  <si>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</si>
  <si>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</si>
  <si>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</si>
  <si>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</si>
  <si>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</si>
  <si>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</si>
  <si>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</si>
  <si>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</si>
  <si>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</si>
  <si>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</si>
  <si>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</si>
  <si>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</si>
  <si>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</si>
  <si>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</si>
  <si>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</si>
  <si>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</si>
  <si>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</si>
  <si>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</si>
  <si>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</si>
  <si>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</si>
  <si>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</si>
  <si>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</si>
  <si>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</si>
  <si>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</si>
  <si>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</si>
  <si>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</si>
  <si>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</si>
  <si>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</si>
  <si>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</si>
  <si>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</si>
  <si>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</si>
  <si>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</si>
  <si>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</si>
  <si>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</si>
  <si>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</si>
  <si>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</si>
  <si>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</si>
  <si>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</si>
  <si>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</si>
  <si>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</si>
  <si>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</si>
  <si>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</si>
  <si>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</si>
  <si>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</si>
  <si>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</si>
  <si>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</si>
  <si>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</si>
  <si>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</si>
  <si>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</si>
  <si>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</si>
  <si>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</si>
  <si>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</si>
  <si>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</si>
  <si>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</si>
  <si>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</si>
  <si>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</si>
  <si>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</si>
  <si>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</si>
  <si>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</si>
  <si>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</si>
  <si>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</si>
  <si>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</si>
  <si>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</si>
  <si>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</si>
  <si>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</si>
  <si>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</si>
  <si>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</si>
  <si>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</si>
  <si>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</si>
  <si>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</si>
  <si>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</si>
  <si>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</si>
  <si>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</si>
  <si>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</si>
  <si>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</si>
  <si>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</si>
  <si>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</si>
  <si>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</si>
  <si>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</si>
  <si>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</si>
  <si>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</si>
  <si>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</si>
  <si>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</si>
  <si>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</si>
  <si>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</si>
  <si>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</si>
  <si>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</si>
  <si>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</si>
  <si>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</si>
  <si>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</si>
  <si>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</si>
  <si>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</si>
  <si>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</si>
  <si>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</si>
  <si>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</si>
  <si>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</si>
  <si>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</si>
  <si>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</si>
  <si>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</si>
  <si>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</si>
  <si>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</si>
  <si>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</si>
  <si>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</si>
  <si>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</si>
  <si>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</si>
  <si>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</si>
  <si>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</si>
  <si>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</si>
  <si>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</si>
  <si>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</si>
  <si>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</si>
  <si>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</si>
  <si>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</si>
  <si>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</si>
  <si>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</si>
  <si>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</si>
  <si>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</si>
  <si>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</si>
  <si>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</si>
  <si>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</si>
  <si>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</si>
  <si>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</si>
  <si>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</si>
  <si>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</si>
  <si>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</si>
  <si>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</si>
  <si>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</si>
  <si>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</si>
  <si>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</si>
  <si>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</si>
  <si>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</si>
  <si>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</si>
  <si>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</si>
  <si>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</si>
  <si>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</si>
  <si>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</si>
  <si>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</si>
  <si>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</si>
  <si>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</si>
  <si>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</si>
  <si>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</si>
  <si>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</si>
  <si>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</si>
  <si>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</si>
  <si>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</si>
  <si>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</si>
  <si>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</si>
  <si>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</si>
  <si>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</si>
  <si>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</si>
  <si>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</si>
  <si>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</si>
  <si>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</si>
  <si>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</si>
  <si>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</si>
  <si>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</si>
  <si>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</si>
  <si>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</si>
  <si>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</si>
  <si>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</si>
  <si>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</si>
  <si>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</si>
  <si>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</si>
  <si>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</si>
  <si>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</si>
  <si>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</si>
  <si>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</si>
  <si>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</si>
  <si>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</si>
  <si>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</si>
  <si>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</si>
  <si>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</si>
  <si>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</si>
  <si>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</si>
  <si>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</si>
  <si>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</si>
  <si>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</si>
  <si>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</si>
  <si>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</si>
  <si>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</si>
  <si>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</si>
  <si>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</si>
  <si>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</si>
  <si>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</si>
  <si>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</si>
  <si>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</si>
  <si>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</si>
  <si>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</si>
  <si>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</si>
  <si>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</si>
  <si>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</si>
  <si>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</si>
  <si>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</si>
  <si>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</si>
  <si>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</si>
  <si>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</si>
  <si>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</si>
  <si>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</si>
  <si>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</si>
  <si>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</si>
  <si>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</si>
  <si>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</si>
  <si>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</si>
  <si>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</si>
  <si>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</si>
  <si>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</si>
  <si>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</si>
  <si>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</si>
  <si>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</si>
  <si>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</si>
  <si>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</si>
  <si>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</si>
  <si>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</si>
  <si>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</si>
  <si>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</si>
  <si>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</si>
  <si>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</si>
  <si>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</si>
  <si>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</si>
  <si>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</si>
  <si>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</si>
  <si>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</si>
  <si>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</si>
  <si>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</si>
  <si>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</si>
  <si>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</si>
  <si>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</si>
  <si>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</si>
  <si>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</si>
  <si>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</si>
  <si>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</si>
  <si>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</si>
  <si>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</si>
  <si>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</si>
  <si>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</si>
  <si>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</si>
  <si>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</si>
  <si>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</si>
  <si>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</si>
  <si>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</si>
  <si>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</si>
  <si>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</si>
  <si>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</si>
  <si>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</si>
  <si>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</si>
  <si>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</si>
  <si>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</si>
  <si>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</si>
  <si>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</si>
  <si>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</si>
  <si>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</si>
  <si>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</si>
  <si>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</si>
  <si>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</si>
  <si>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</si>
  <si>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</si>
  <si>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</si>
  <si>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</si>
  <si>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</si>
  <si>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</si>
  <si>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</si>
  <si>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</si>
  <si>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</si>
  <si>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</si>
  <si>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</si>
  <si>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</si>
  <si>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</si>
  <si>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</si>
  <si>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</si>
  <si>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</si>
  <si>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</si>
  <si>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</si>
  <si>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</si>
  <si>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</si>
  <si>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</si>
  <si>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</si>
  <si>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</si>
  <si>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</si>
  <si>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</si>
  <si>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</si>
  <si>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</si>
  <si>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</si>
  <si>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</si>
  <si>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</si>
  <si>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</si>
  <si>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</si>
  <si>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</si>
  <si>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</si>
  <si>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</si>
  <si>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</si>
  <si>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</si>
  <si>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</si>
  <si>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</si>
  <si>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</si>
  <si>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</si>
  <si>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</si>
  <si>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</si>
  <si>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</si>
  <si>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</si>
  <si>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</si>
  <si>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</si>
  <si>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</si>
  <si>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</si>
  <si>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</si>
  <si>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</si>
  <si>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</si>
  <si>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</si>
  <si>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</si>
  <si>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</si>
  <si>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</si>
  <si>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</si>
  <si>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</si>
  <si>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</si>
  <si>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</si>
  <si>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</si>
  <si>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</si>
  <si>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</si>
  <si>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</si>
  <si>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</si>
  <si>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</si>
  <si>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</si>
  <si>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</si>
  <si>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</si>
  <si>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</si>
  <si>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</si>
  <si>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</si>
  <si>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</si>
  <si>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</si>
  <si>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</si>
  <si>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</si>
  <si>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</si>
  <si>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</si>
  <si>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</si>
  <si>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</si>
  <si>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</si>
  <si>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</si>
  <si>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</si>
  <si>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</si>
  <si>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</si>
  <si>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</si>
  <si>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</si>
  <si>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</si>
  <si>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</si>
  <si>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</si>
  <si>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</si>
  <si>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</si>
  <si>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</si>
  <si>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</si>
  <si>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</si>
  <si>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</si>
  <si>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</si>
  <si>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</si>
  <si>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</si>
  <si>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</si>
  <si>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</si>
  <si>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</si>
  <si>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</si>
  <si>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</si>
  <si>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</si>
  <si>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</si>
  <si>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</si>
  <si>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</si>
  <si>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</si>
  <si>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</si>
  <si>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</si>
  <si>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</si>
  <si>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</si>
  <si>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</si>
  <si>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</si>
  <si>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</si>
  <si>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</si>
  <si>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</si>
  <si>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</si>
  <si>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</si>
  <si>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</si>
  <si>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</si>
  <si>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</si>
  <si>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</si>
  <si>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</si>
  <si>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</si>
  <si>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</si>
  <si>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</si>
  <si>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</si>
  <si>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</si>
  <si>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</si>
  <si>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</si>
  <si>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</si>
  <si>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</si>
  <si>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</si>
  <si>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</si>
  <si>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</si>
  <si>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</si>
  <si>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</si>
  <si>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</si>
  <si>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</si>
  <si>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</si>
  <si>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</si>
  <si>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</si>
  <si>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</si>
  <si>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</si>
  <si>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</si>
  <si>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</si>
  <si>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</si>
  <si>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</si>
  <si>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</si>
  <si>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</si>
  <si>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</si>
  <si>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</si>
  <si>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</si>
  <si>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</si>
  <si>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</si>
  <si>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</si>
  <si>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</si>
  <si>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</si>
  <si>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</si>
  <si>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</si>
  <si>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</si>
  <si>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</si>
  <si>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</si>
  <si>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</si>
  <si>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</si>
  <si>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</si>
  <si>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</si>
  <si>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</si>
  <si>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</si>
  <si>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</si>
  <si>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</si>
  <si>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</si>
  <si>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</si>
  <si>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</si>
  <si>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</si>
  <si>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</si>
  <si>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</si>
  <si>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</si>
  <si>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</si>
  <si>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</si>
  <si>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</si>
  <si>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</si>
  <si>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</si>
  <si>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</si>
  <si>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</si>
  <si>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</si>
  <si>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</si>
  <si>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</si>
  <si>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</si>
  <si>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</si>
  <si>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</si>
  <si>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</si>
  <si>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</si>
  <si>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</si>
  <si>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</si>
  <si>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</si>
  <si>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</si>
  <si>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</si>
  <si>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</si>
  <si>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</si>
  <si>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</si>
  <si>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</si>
  <si>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</si>
  <si>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</si>
  <si>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</si>
  <si>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</si>
  <si>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</si>
  <si>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</si>
  <si>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</si>
  <si>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</si>
  <si>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</si>
  <si>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</si>
  <si>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</si>
  <si>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</si>
  <si>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</si>
  <si>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</si>
  <si>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</si>
  <si>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</si>
  <si>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</si>
  <si>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</si>
  <si>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</si>
  <si>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</si>
  <si>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</si>
  <si>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</si>
  <si>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</si>
  <si>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</si>
  <si>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</si>
  <si>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</si>
  <si>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</si>
  <si>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</si>
  <si>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</si>
  <si>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</si>
  <si>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</si>
  <si>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</si>
  <si>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</si>
  <si>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</si>
  <si>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</si>
  <si>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</si>
  <si>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</si>
  <si>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</si>
  <si>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</si>
  <si>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</si>
  <si>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</si>
  <si>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</si>
  <si>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</si>
  <si>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</si>
  <si>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</si>
  <si>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</si>
  <si>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</si>
  <si>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</si>
  <si>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</si>
  <si>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</si>
  <si>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</si>
  <si>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</si>
  <si>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</si>
  <si>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</si>
  <si>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</si>
  <si>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</si>
  <si>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</si>
  <si>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</si>
  <si>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</si>
  <si>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</si>
  <si>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</si>
  <si>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</si>
  <si>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</si>
  <si>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</si>
  <si>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</si>
  <si>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</si>
  <si>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</si>
  <si>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</si>
  <si>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</si>
  <si>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</si>
  <si>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</si>
  <si>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</si>
  <si>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</si>
  <si>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</si>
  <si>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</si>
  <si>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</si>
  <si>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</si>
  <si>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</si>
  <si>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</si>
  <si>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</si>
  <si>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</si>
  <si>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</si>
  <si>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</si>
  <si>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</si>
  <si>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</si>
  <si>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</si>
  <si>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</si>
  <si>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</si>
  <si>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</si>
  <si>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</si>
  <si>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</si>
  <si>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</si>
  <si>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</si>
  <si>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</si>
  <si>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</si>
  <si>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</si>
  <si>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</si>
  <si>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</si>
  <si>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</si>
  <si>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</si>
  <si>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</si>
  <si>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</si>
  <si>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</si>
  <si>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</si>
  <si>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</si>
  <si>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</si>
  <si>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</si>
  <si>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</si>
  <si>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</si>
  <si>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</si>
  <si>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</si>
  <si>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</si>
  <si>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</si>
  <si>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</si>
  <si>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</si>
  <si>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</si>
  <si>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</si>
  <si>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</si>
  <si>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</si>
  <si>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</si>
  <si>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</si>
  <si>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</si>
  <si>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</si>
  <si>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</si>
  <si>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</si>
  <si>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</si>
  <si>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</si>
  <si>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</si>
  <si>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</si>
  <si>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</si>
  <si>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</si>
  <si>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</si>
  <si>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</si>
  <si>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</si>
  <si>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</si>
  <si>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</si>
  <si>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</si>
  <si>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</si>
  <si>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</si>
  <si>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</si>
  <si>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</si>
  <si>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</si>
  <si>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</si>
  <si>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</si>
  <si>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</si>
  <si>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</si>
  <si>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</si>
  <si>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</si>
  <si>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</si>
  <si>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</si>
  <si>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</si>
  <si>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</si>
  <si>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</si>
  <si>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</si>
  <si>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</si>
  <si>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</si>
  <si>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</si>
  <si>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</si>
  <si>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</si>
  <si>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</si>
  <si>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</si>
  <si>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</si>
  <si>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</si>
  <si>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</si>
  <si>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</si>
  <si>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</si>
  <si>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</si>
  <si>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</si>
  <si>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</si>
  <si>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</si>
  <si>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</si>
  <si>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</si>
  <si>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</si>
  <si>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</si>
  <si>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</si>
  <si>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</si>
  <si>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</si>
  <si>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</si>
  <si>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</si>
  <si>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</si>
  <si>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</si>
  <si>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</si>
  <si>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</si>
  <si>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</si>
  <si>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</si>
  <si>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</si>
  <si>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</si>
  <si>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</si>
  <si>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</si>
  <si>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</si>
  <si>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</si>
  <si>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</si>
  <si>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</si>
  <si>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</si>
  <si>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</si>
  <si>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</si>
  <si>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</si>
  <si>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</si>
  <si>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</si>
  <si>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</si>
  <si>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</si>
  <si>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</si>
  <si>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</si>
  <si>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</si>
  <si>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</si>
  <si>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</si>
  <si>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</si>
  <si>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</si>
  <si>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</si>
  <si>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</si>
  <si>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</si>
  <si>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</si>
  <si>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</si>
  <si>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</si>
  <si>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</si>
  <si>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</si>
  <si>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</si>
  <si>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</si>
  <si>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</si>
  <si>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</si>
  <si>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</si>
  <si>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</si>
  <si>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</si>
  <si>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</si>
  <si>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</si>
  <si>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</si>
  <si>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</si>
  <si>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</si>
  <si>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</si>
  <si>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</si>
  <si>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</si>
  <si>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</si>
  <si>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</si>
  <si>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</si>
  <si>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</si>
  <si>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</si>
  <si>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</si>
  <si>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</si>
  <si>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</si>
  <si>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</si>
  <si>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</si>
  <si>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</si>
  <si>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</si>
  <si>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</si>
  <si>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</si>
  <si>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</si>
  <si>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</si>
  <si>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</si>
  <si>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</si>
  <si>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</si>
  <si>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</si>
  <si>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</si>
  <si>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</si>
  <si>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</si>
  <si>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</si>
  <si>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</si>
  <si>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</si>
  <si>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</si>
  <si>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</si>
  <si>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</si>
  <si>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</si>
  <si>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</si>
  <si>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</si>
  <si>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</si>
  <si>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</si>
  <si>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</si>
  <si>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</si>
  <si>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</si>
  <si>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</si>
  <si>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</si>
  <si>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</si>
  <si>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</si>
  <si>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</si>
  <si>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</si>
  <si>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</si>
  <si>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</si>
  <si>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</si>
  <si>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</si>
  <si>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</si>
  <si>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</si>
  <si>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</si>
  <si>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</si>
  <si>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</si>
  <si>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</si>
  <si>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</si>
  <si>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</si>
  <si>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</si>
  <si>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</si>
  <si>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</si>
  <si>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</si>
  <si>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</si>
  <si>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</si>
  <si>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</si>
  <si>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</si>
  <si>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</si>
  <si>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</si>
  <si>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</si>
  <si>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</si>
  <si>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</si>
  <si>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</si>
  <si>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</si>
  <si>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</si>
  <si>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</si>
  <si>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</si>
  <si>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</si>
  <si>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</si>
  <si>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</si>
  <si>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</si>
  <si>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</si>
  <si>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</si>
  <si>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</si>
  <si>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</si>
  <si>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</si>
  <si>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</si>
  <si>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</si>
  <si>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</si>
  <si>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</si>
  <si>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</si>
  <si>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</si>
  <si>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</si>
  <si>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</si>
  <si>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</si>
  <si>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</si>
  <si>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</si>
  <si>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</si>
  <si>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</si>
  <si>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</si>
  <si>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</si>
  <si>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</si>
  <si>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</si>
  <si>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</si>
  <si>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</si>
  <si>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</si>
  <si>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</si>
  <si>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</si>
  <si>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</si>
  <si>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</si>
  <si>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</si>
  <si>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</si>
  <si>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</si>
  <si>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</si>
  <si>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</si>
  <si>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</si>
  <si>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</si>
  <si>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</si>
  <si>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</si>
  <si>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</si>
  <si>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</si>
  <si>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</si>
  <si>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</si>
  <si>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</si>
  <si>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</si>
  <si>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</si>
  <si>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</si>
  <si>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</si>
  <si>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</si>
  <si>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</si>
  <si>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</si>
  <si>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</si>
  <si>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</si>
  <si>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</si>
  <si>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</si>
  <si>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</si>
  <si>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</si>
  <si>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</si>
  <si>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</si>
  <si>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</si>
  <si>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</si>
  <si>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</si>
  <si>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</si>
  <si>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</si>
  <si>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</si>
  <si>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</si>
  <si>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</si>
  <si>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</si>
  <si>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</si>
  <si>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</si>
  <si>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</si>
  <si>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</si>
  <si>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</si>
  <si>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</si>
  <si>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</si>
  <si>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</si>
  <si>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</si>
  <si>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</si>
  <si>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</si>
  <si>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</si>
  <si>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</si>
  <si>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</si>
  <si>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</si>
  <si>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</si>
  <si>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</si>
  <si>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</si>
  <si>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</si>
  <si>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</si>
  <si>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</si>
  <si>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</si>
  <si>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</si>
  <si>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</si>
  <si>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</si>
  <si>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</si>
  <si>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</si>
  <si>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</si>
  <si>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</si>
  <si>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</si>
  <si>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</si>
  <si>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</si>
  <si>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</si>
  <si>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</si>
  <si>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</si>
  <si>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</si>
  <si>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</si>
  <si>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</si>
  <si>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</si>
  <si>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</si>
  <si>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</si>
  <si>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</si>
  <si>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</si>
  <si>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</si>
  <si>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</si>
  <si>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</si>
  <si>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</si>
  <si>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</si>
  <si>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</si>
  <si>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</si>
  <si>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</si>
  <si>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</si>
  <si>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</si>
  <si>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</si>
  <si>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</si>
  <si>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</si>
  <si>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</si>
  <si>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</si>
  <si>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</si>
  <si>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</si>
  <si>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</si>
  <si>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</si>
  <si>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</si>
  <si>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</si>
  <si>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</si>
  <si>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</si>
  <si>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</si>
  <si>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</si>
  <si>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</si>
  <si>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</si>
  <si>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</si>
  <si>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</si>
  <si>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</si>
  <si>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</si>
  <si>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</si>
  <si>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</si>
  <si>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</si>
  <si>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</si>
  <si>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</si>
  <si>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</si>
  <si>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</si>
  <si>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</si>
  <si>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</si>
  <si>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</si>
  <si>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</si>
  <si>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</si>
  <si>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</si>
  <si>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</si>
  <si>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</si>
  <si>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</si>
  <si>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</si>
  <si>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</si>
  <si>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</si>
  <si>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</si>
  <si>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</si>
  <si>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</si>
  <si>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</si>
  <si>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</si>
  <si>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</si>
  <si>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</si>
  <si>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</si>
  <si>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</si>
  <si>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</si>
  <si>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</si>
  <si>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</si>
  <si>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</si>
  <si>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</si>
  <si>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</si>
  <si>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</si>
  <si>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</si>
  <si>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</si>
  <si>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</si>
  <si>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</si>
  <si>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</si>
  <si>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</si>
  <si>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</si>
  <si>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</si>
  <si>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</si>
  <si>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</si>
  <si>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</si>
  <si>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</si>
  <si>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</si>
  <si>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</si>
  <si>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</si>
  <si>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</si>
  <si>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docente_materia</t>
  </si>
  <si>
    <t>id_docente</t>
  </si>
  <si>
    <t>docente_grupo</t>
  </si>
  <si>
    <t>agenda</t>
  </si>
  <si>
    <t>tipo_agenda</t>
  </si>
  <si>
    <t>nb_tipo_agenda</t>
  </si>
  <si>
    <t>id_tipo_agenda</t>
  </si>
  <si>
    <t>fe_agenda</t>
  </si>
  <si>
    <t>nb_agenda</t>
  </si>
  <si>
    <t>feriados</t>
  </si>
  <si>
    <t>nb_feriado</t>
  </si>
  <si>
    <t>fe_feriado</t>
  </si>
  <si>
    <t>feriado</t>
  </si>
  <si>
    <t>aa_feriado</t>
  </si>
  <si>
    <t>id_tipo_feriado</t>
  </si>
  <si>
    <t>tipo_feriado</t>
  </si>
  <si>
    <t>nb_tipo_feriado</t>
  </si>
  <si>
    <t>id_origen</t>
  </si>
  <si>
    <t>tipo_actividad</t>
  </si>
  <si>
    <t>nb_tipo_actividad</t>
  </si>
  <si>
    <t>detalle_horario</t>
  </si>
  <si>
    <t>evaluacion</t>
  </si>
  <si>
    <t>id_detalle_evaluacion</t>
  </si>
  <si>
    <t>evaluacion_alumno</t>
  </si>
  <si>
    <t>id_evaluacion</t>
  </si>
  <si>
    <t>id_calificacion</t>
  </si>
  <si>
    <t>plan_detalle</t>
  </si>
  <si>
    <t>recursos</t>
  </si>
  <si>
    <t>tipo_recurso</t>
  </si>
  <si>
    <t>nb_tipo_recurso</t>
  </si>
  <si>
    <t>tx_color</t>
  </si>
  <si>
    <t>id_tipo_recurso</t>
  </si>
  <si>
    <t>matricula</t>
  </si>
  <si>
    <t>fe_matricula</t>
  </si>
  <si>
    <t>id_tipo_condicion</t>
  </si>
  <si>
    <t>tipo_condicion</t>
  </si>
  <si>
    <t>nb_tipo_condicion</t>
  </si>
  <si>
    <t>id_colegio_origen</t>
  </si>
  <si>
    <t>alumno_materia</t>
  </si>
  <si>
    <t>grupo_materia</t>
  </si>
  <si>
    <t>notificacion</t>
  </si>
  <si>
    <t>tipo_notificacion</t>
  </si>
  <si>
    <t>tipo_prioridad</t>
  </si>
  <si>
    <t>nb_tipo_prioridad</t>
  </si>
  <si>
    <t>nb_tipo_notificacion</t>
  </si>
  <si>
    <t>tx_asunto</t>
  </si>
  <si>
    <t>tx_mensaje</t>
  </si>
  <si>
    <t>id_tipo_notificacion</t>
  </si>
  <si>
    <t>id_tipo_priodidad</t>
  </si>
  <si>
    <t>fe_notificacion</t>
  </si>
  <si>
    <t>id_destinatario</t>
  </si>
  <si>
    <t>tx_lugar</t>
  </si>
  <si>
    <t>tipo_destinatario</t>
  </si>
  <si>
    <t>id_tipo_destinatario</t>
  </si>
  <si>
    <t>co_notificacion</t>
  </si>
  <si>
    <t>nb_tipo_destinatario</t>
  </si>
  <si>
    <t>alumno_pariente</t>
  </si>
  <si>
    <t>id_pariente</t>
  </si>
  <si>
    <t>bo_acudiente</t>
  </si>
  <si>
    <t>x</t>
  </si>
  <si>
    <t>incidencia</t>
  </si>
  <si>
    <t>tipo_falta</t>
  </si>
  <si>
    <t>tipo_sancion</t>
  </si>
  <si>
    <t>nb_tipo_falta</t>
  </si>
  <si>
    <t>nb_tipo_sancion</t>
  </si>
  <si>
    <t>id_tipo_falta</t>
  </si>
  <si>
    <t>id_tipo_sancion</t>
  </si>
  <si>
    <t>tx_sancion</t>
  </si>
  <si>
    <t>fe_incidencia</t>
  </si>
  <si>
    <t>tipo_pregunta</t>
  </si>
  <si>
    <t>nb_tipo_pregunta</t>
  </si>
  <si>
    <t>prueba</t>
  </si>
  <si>
    <t>nb_prueba</t>
  </si>
  <si>
    <t>bo_ver_resultado</t>
  </si>
  <si>
    <t>id_evaluacion_detalle</t>
  </si>
  <si>
    <t>nu_minutos</t>
  </si>
  <si>
    <t>fe_prueba</t>
  </si>
  <si>
    <t>nu_valor</t>
  </si>
  <si>
    <t>nu_valor_total</t>
  </si>
  <si>
    <t>pregunta</t>
  </si>
  <si>
    <t>nb_pregunta</t>
  </si>
  <si>
    <t>bo_correcta</t>
  </si>
  <si>
    <t>un_orden</t>
  </si>
  <si>
    <t>prueba_alumno</t>
  </si>
  <si>
    <t>respuesta_alumno</t>
  </si>
  <si>
    <t>id_respuesta</t>
  </si>
  <si>
    <t>id_prueba</t>
  </si>
  <si>
    <t>tx_respuesta</t>
  </si>
  <si>
    <t>id_tipo_pregunta</t>
  </si>
  <si>
    <t>php artisan migrate --path=/database/migrations/2020_08_02_013844_create_tipo_pregunta_table.php</t>
  </si>
  <si>
    <t>php artisan migrate --path=/database/migrations/2020_08_02_013918_create_prueba_table.php</t>
  </si>
  <si>
    <t>php artisan migrate --path=/database/migrations/2020_08_02_013937_create_pregunta_table.php</t>
  </si>
  <si>
    <t>php artisan migrate --path=/database/migrations/2020_08_02_013950_create_prueba_alumno_table.php</t>
  </si>
  <si>
    <t>php artisan migrate --path=/database/migrations/2020_08_02_014007_create_respuesta_alumno_table.php</t>
  </si>
  <si>
    <t>respuesta</t>
  </si>
  <si>
    <t>id_pregunta</t>
  </si>
  <si>
    <t>nb_respuesta</t>
  </si>
  <si>
    <t>php artisan migrate --path=/database/migrations/2020_08_02_013938_create_respuesta_table.php</t>
  </si>
  <si>
    <t>fe_revision</t>
  </si>
  <si>
    <t>evaluacion_metodo</t>
  </si>
  <si>
    <t>nb_evaluacion_metodo</t>
  </si>
  <si>
    <t>php artisan migrate --path=/database/migrations/0000_00_00_000000_create_websockets_statistics_entries_table.php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</si>
</sst>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31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0" borderId="9" xfId="0" applyFill="1" applyBorder="1"/>
    <xf numFmtId="0" fontId="0" fillId="10" borderId="9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2" borderId="0" xfId="0" applyFill="1"/>
    <xf numFmtId="0" fontId="0" fillId="0" borderId="0" xfId="0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vertical="center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0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119" t="s">
        <v>3899</v>
      </c>
      <c r="D1" s="119"/>
    </row>
    <row r="2" spans="1:4">
      <c r="A2" t="s">
        <v>3888</v>
      </c>
      <c r="B2" t="s">
        <v>3894</v>
      </c>
      <c r="C2" s="121" t="s">
        <v>3900</v>
      </c>
      <c r="D2" s="121"/>
    </row>
    <row r="3" spans="1:4">
      <c r="A3" t="s">
        <v>3889</v>
      </c>
      <c r="B3" t="s">
        <v>3895</v>
      </c>
      <c r="C3" s="119" t="s">
        <v>3901</v>
      </c>
      <c r="D3" s="119"/>
    </row>
    <row r="4" spans="1:4">
      <c r="A4" t="s">
        <v>3890</v>
      </c>
      <c r="B4" t="s">
        <v>3896</v>
      </c>
      <c r="C4" s="119" t="s">
        <v>3902</v>
      </c>
      <c r="D4" s="119"/>
    </row>
    <row r="5" spans="1:4">
      <c r="A5" t="s">
        <v>3891</v>
      </c>
      <c r="B5" t="s">
        <v>3897</v>
      </c>
      <c r="C5" s="119" t="s">
        <v>3903</v>
      </c>
      <c r="D5" s="119"/>
    </row>
    <row r="6" spans="1:4">
      <c r="A6" t="s">
        <v>3892</v>
      </c>
      <c r="B6" t="s">
        <v>3898</v>
      </c>
      <c r="C6" s="119" t="s">
        <v>3898</v>
      </c>
      <c r="D6" s="119"/>
    </row>
    <row r="7" spans="1:4">
      <c r="A7" t="s">
        <v>3904</v>
      </c>
      <c r="B7" s="85" t="s">
        <v>3907</v>
      </c>
      <c r="C7" s="119" t="s">
        <v>3916</v>
      </c>
      <c r="D7" s="119"/>
    </row>
    <row r="8" spans="1:4">
      <c r="A8" t="s">
        <v>3905</v>
      </c>
      <c r="B8" s="85" t="s">
        <v>3908</v>
      </c>
      <c r="C8" s="119" t="s">
        <v>3917</v>
      </c>
      <c r="D8" s="119"/>
    </row>
    <row r="9" spans="1:4">
      <c r="A9" t="s">
        <v>3906</v>
      </c>
      <c r="B9" s="85" t="s">
        <v>3909</v>
      </c>
      <c r="C9" s="119" t="s">
        <v>3918</v>
      </c>
      <c r="D9" s="119"/>
    </row>
    <row r="10" spans="1:4">
      <c r="A10" t="s">
        <v>3889</v>
      </c>
      <c r="B10" t="s">
        <v>3910</v>
      </c>
      <c r="C10" s="119" t="s">
        <v>3919</v>
      </c>
      <c r="D10" s="119"/>
    </row>
    <row r="11" spans="1:4">
      <c r="A11" t="s">
        <v>3901</v>
      </c>
      <c r="B11" t="s">
        <v>3911</v>
      </c>
      <c r="C11" s="119" t="s">
        <v>3901</v>
      </c>
      <c r="D11" s="119"/>
    </row>
    <row r="12" spans="1:4">
      <c r="A12" t="s">
        <v>3890</v>
      </c>
      <c r="B12" t="s">
        <v>3912</v>
      </c>
      <c r="C12" s="119" t="s">
        <v>3914</v>
      </c>
      <c r="D12" s="119"/>
    </row>
    <row r="13" spans="1:4">
      <c r="A13" t="s">
        <v>3898</v>
      </c>
      <c r="B13" t="s">
        <v>3913</v>
      </c>
      <c r="C13" s="119" t="s">
        <v>3898</v>
      </c>
      <c r="D13" s="119"/>
    </row>
    <row r="14" spans="1:4" ht="15" customHeight="1">
      <c r="A14" s="84"/>
      <c r="B14" t="s">
        <v>3914</v>
      </c>
      <c r="C14" s="119" t="s">
        <v>3920</v>
      </c>
      <c r="D14" s="119"/>
    </row>
    <row r="15" spans="1:4">
      <c r="A15" s="84"/>
      <c r="B15" t="s">
        <v>3898</v>
      </c>
      <c r="C15" s="120"/>
      <c r="D15" s="120"/>
    </row>
    <row r="16" spans="1:4" ht="30" customHeight="1">
      <c r="A16" s="84"/>
      <c r="B16" t="s">
        <v>3915</v>
      </c>
      <c r="C16" s="119" t="s">
        <v>3921</v>
      </c>
      <c r="D16" s="119"/>
    </row>
    <row r="17" spans="1:4">
      <c r="A17" s="84"/>
      <c r="B17" s="84"/>
      <c r="C17" t="s">
        <v>3922</v>
      </c>
      <c r="D17" t="s">
        <v>3929</v>
      </c>
    </row>
    <row r="18" spans="1:4">
      <c r="A18" s="84"/>
      <c r="B18" s="84"/>
      <c r="C18" t="s">
        <v>3923</v>
      </c>
      <c r="D18" t="s">
        <v>3930</v>
      </c>
    </row>
    <row r="19" spans="1:4">
      <c r="A19" s="84"/>
      <c r="B19" s="84"/>
      <c r="C19" t="s">
        <v>3924</v>
      </c>
      <c r="D19" t="s">
        <v>3931</v>
      </c>
    </row>
    <row r="20" spans="1:4">
      <c r="A20" s="84"/>
      <c r="B20" s="84"/>
      <c r="C20" t="s">
        <v>3925</v>
      </c>
      <c r="D20" t="s">
        <v>3932</v>
      </c>
    </row>
    <row r="21" spans="1:4">
      <c r="A21" s="84"/>
      <c r="B21" s="84"/>
      <c r="C21" t="s">
        <v>3926</v>
      </c>
      <c r="D21" t="s">
        <v>3906</v>
      </c>
    </row>
    <row r="22" spans="1:4">
      <c r="A22" s="84"/>
      <c r="B22" s="84"/>
      <c r="C22" t="s">
        <v>3927</v>
      </c>
      <c r="D22" t="s">
        <v>3933</v>
      </c>
    </row>
    <row r="23" spans="1:4">
      <c r="A23" s="84"/>
      <c r="B23" s="84"/>
      <c r="C23" t="s">
        <v>3928</v>
      </c>
      <c r="D23" t="s">
        <v>3934</v>
      </c>
    </row>
    <row r="24" spans="1:4">
      <c r="A24" s="84"/>
      <c r="B24" s="84"/>
      <c r="C24" s="84"/>
      <c r="D24" t="s">
        <v>3935</v>
      </c>
    </row>
    <row r="25" spans="1:4">
      <c r="A25" s="84"/>
      <c r="B25" s="84"/>
      <c r="C25" s="84"/>
      <c r="D25" t="s">
        <v>3936</v>
      </c>
    </row>
    <row r="26" spans="1:4">
      <c r="A26" s="84"/>
      <c r="B26" s="84"/>
      <c r="C26" t="s">
        <v>3937</v>
      </c>
      <c r="D26" s="83"/>
    </row>
    <row r="27" spans="1:4">
      <c r="A27" s="84"/>
      <c r="B27" s="84"/>
      <c r="C27" t="s">
        <v>3938</v>
      </c>
      <c r="D27" s="83"/>
    </row>
    <row r="28" spans="1:4">
      <c r="A28" s="84"/>
      <c r="B28" s="84"/>
      <c r="C28" t="s">
        <v>3939</v>
      </c>
      <c r="D28" s="83"/>
    </row>
    <row r="29" spans="1:4">
      <c r="A29" s="84"/>
      <c r="B29" s="84"/>
      <c r="C29" t="s">
        <v>3940</v>
      </c>
      <c r="D29" s="83"/>
    </row>
    <row r="30" spans="1:4">
      <c r="A30" s="84"/>
      <c r="B30" s="84"/>
      <c r="C30" t="s">
        <v>3941</v>
      </c>
      <c r="D30" s="83"/>
    </row>
    <row r="31" spans="1:4">
      <c r="A31" s="84"/>
      <c r="B31" s="84"/>
      <c r="C31" t="s">
        <v>3942</v>
      </c>
      <c r="D31" s="83"/>
    </row>
  </sheetData>
  <mergeCells count="16">
    <mergeCell ref="C6:D6"/>
    <mergeCell ref="C1:D1"/>
    <mergeCell ref="C2:D2"/>
    <mergeCell ref="C3:D3"/>
    <mergeCell ref="C4:D4"/>
    <mergeCell ref="C5:D5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9" workbookViewId="0">
      <selection activeCell="B111" sqref="B111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122" t="s">
        <v>3673</v>
      </c>
      <c r="B2" s="19" t="s">
        <v>3674</v>
      </c>
      <c r="C2" s="19"/>
      <c r="D2" s="50">
        <v>8</v>
      </c>
    </row>
    <row r="3" spans="1:4">
      <c r="A3" s="122"/>
      <c r="B3" s="19" t="s">
        <v>3675</v>
      </c>
      <c r="C3" s="19" t="s">
        <v>3792</v>
      </c>
      <c r="D3" s="50">
        <v>8</v>
      </c>
    </row>
    <row r="4" spans="1:4">
      <c r="A4" s="122"/>
      <c r="B4" s="19" t="s">
        <v>3677</v>
      </c>
      <c r="C4" s="19"/>
      <c r="D4" s="50">
        <v>4</v>
      </c>
    </row>
    <row r="5" spans="1:4">
      <c r="A5" s="122" t="s">
        <v>3669</v>
      </c>
      <c r="B5" s="102" t="s">
        <v>3670</v>
      </c>
      <c r="C5" s="19"/>
      <c r="D5" s="50">
        <v>16</v>
      </c>
    </row>
    <row r="6" spans="1:4">
      <c r="A6" s="122"/>
      <c r="B6" s="102" t="s">
        <v>3671</v>
      </c>
      <c r="C6" s="19"/>
      <c r="D6" s="50">
        <v>16</v>
      </c>
    </row>
    <row r="7" spans="1:4">
      <c r="A7" s="122"/>
      <c r="B7" s="19" t="s">
        <v>3678</v>
      </c>
      <c r="C7" s="19"/>
      <c r="D7" s="50">
        <v>16</v>
      </c>
    </row>
    <row r="8" spans="1:4">
      <c r="A8" s="122"/>
      <c r="B8" s="19" t="s">
        <v>3672</v>
      </c>
      <c r="C8" s="19"/>
      <c r="D8" s="50">
        <v>16</v>
      </c>
    </row>
    <row r="9" spans="1:4">
      <c r="A9" s="122"/>
      <c r="B9" s="19" t="s">
        <v>3793</v>
      </c>
      <c r="C9" s="19"/>
      <c r="D9" s="50">
        <v>16</v>
      </c>
    </row>
    <row r="10" spans="1:4">
      <c r="A10" s="122"/>
      <c r="B10" s="102" t="s">
        <v>3794</v>
      </c>
      <c r="C10" s="102" t="s">
        <v>3795</v>
      </c>
      <c r="D10" s="50">
        <v>16</v>
      </c>
    </row>
    <row r="11" spans="1:4">
      <c r="A11" s="122"/>
      <c r="B11" s="102" t="s">
        <v>3679</v>
      </c>
      <c r="C11" s="19"/>
      <c r="D11" s="50">
        <v>32</v>
      </c>
    </row>
    <row r="12" spans="1:4">
      <c r="A12" s="122"/>
      <c r="B12" s="19" t="s">
        <v>3680</v>
      </c>
      <c r="C12" s="19"/>
      <c r="D12" s="50">
        <v>24</v>
      </c>
    </row>
    <row r="13" spans="1:4">
      <c r="A13" s="122" t="s">
        <v>3659</v>
      </c>
      <c r="B13" s="51" t="s">
        <v>3681</v>
      </c>
      <c r="C13" s="19" t="s">
        <v>3799</v>
      </c>
      <c r="D13" s="50">
        <v>12</v>
      </c>
    </row>
    <row r="14" spans="1:4">
      <c r="A14" s="122"/>
      <c r="B14" s="51" t="s">
        <v>3663</v>
      </c>
      <c r="C14" s="19" t="s">
        <v>3797</v>
      </c>
      <c r="D14" s="50">
        <v>8</v>
      </c>
    </row>
    <row r="15" spans="1:4">
      <c r="A15" s="122"/>
      <c r="B15" s="51" t="s">
        <v>3798</v>
      </c>
      <c r="C15" s="19"/>
      <c r="D15" s="50">
        <v>8</v>
      </c>
    </row>
    <row r="16" spans="1:4">
      <c r="A16" s="122"/>
      <c r="B16" s="51" t="s">
        <v>3653</v>
      </c>
      <c r="C16" s="19"/>
      <c r="D16" s="50">
        <v>12</v>
      </c>
    </row>
    <row r="17" spans="1:4">
      <c r="A17" s="122"/>
      <c r="B17" s="51" t="s">
        <v>3787</v>
      </c>
      <c r="C17" s="19"/>
      <c r="D17" s="50">
        <v>12</v>
      </c>
    </row>
    <row r="18" spans="1:4">
      <c r="A18" s="122"/>
      <c r="B18" s="51" t="s">
        <v>3656</v>
      </c>
      <c r="C18" s="19"/>
      <c r="D18" s="50">
        <v>12</v>
      </c>
    </row>
    <row r="19" spans="1:4">
      <c r="A19" s="122"/>
      <c r="B19" s="51" t="s">
        <v>3800</v>
      </c>
      <c r="C19" s="19"/>
      <c r="D19" s="50">
        <v>8</v>
      </c>
    </row>
    <row r="20" spans="1:4">
      <c r="A20" s="122"/>
      <c r="B20" s="51" t="s">
        <v>3657</v>
      </c>
      <c r="C20" s="19"/>
      <c r="D20" s="50">
        <v>4</v>
      </c>
    </row>
    <row r="21" spans="1:4">
      <c r="A21" s="122" t="s">
        <v>3660</v>
      </c>
      <c r="B21" s="51" t="s">
        <v>3663</v>
      </c>
      <c r="C21" s="19" t="s">
        <v>3797</v>
      </c>
      <c r="D21" s="50">
        <v>8</v>
      </c>
    </row>
    <row r="22" spans="1:4">
      <c r="A22" s="122"/>
      <c r="B22" s="51" t="s">
        <v>3798</v>
      </c>
      <c r="C22" s="19"/>
      <c r="D22" s="50">
        <v>8</v>
      </c>
    </row>
    <row r="23" spans="1:4">
      <c r="A23" s="122"/>
      <c r="B23" s="51" t="s">
        <v>3661</v>
      </c>
      <c r="C23" s="19"/>
      <c r="D23" s="50">
        <v>4</v>
      </c>
    </row>
    <row r="24" spans="1:4">
      <c r="A24" s="122"/>
      <c r="B24" s="51" t="s">
        <v>3662</v>
      </c>
      <c r="C24" s="19"/>
      <c r="D24" s="50">
        <v>8</v>
      </c>
    </row>
    <row r="25" spans="1:4">
      <c r="A25" s="122" t="s">
        <v>3664</v>
      </c>
      <c r="B25" s="51" t="s">
        <v>3665</v>
      </c>
      <c r="C25" s="19"/>
      <c r="D25" s="50">
        <v>8</v>
      </c>
    </row>
    <row r="26" spans="1:4">
      <c r="A26" s="122"/>
      <c r="B26" s="51" t="s">
        <v>3666</v>
      </c>
      <c r="C26" s="19"/>
      <c r="D26" s="50">
        <v>6</v>
      </c>
    </row>
    <row r="27" spans="1:4">
      <c r="A27" s="122"/>
      <c r="B27" s="51" t="s">
        <v>23</v>
      </c>
      <c r="C27" s="19"/>
      <c r="D27" s="50">
        <v>8</v>
      </c>
    </row>
    <row r="28" spans="1:4">
      <c r="A28" s="122"/>
      <c r="B28" s="51" t="s">
        <v>3762</v>
      </c>
      <c r="C28" s="19"/>
      <c r="D28" s="50">
        <v>6</v>
      </c>
    </row>
    <row r="29" spans="1:4">
      <c r="A29" s="122"/>
      <c r="B29" s="51" t="s">
        <v>3763</v>
      </c>
      <c r="C29" s="19"/>
      <c r="D29" s="50">
        <v>6</v>
      </c>
    </row>
    <row r="30" spans="1:4">
      <c r="A30" s="122"/>
      <c r="B30" s="51" t="s">
        <v>3771</v>
      </c>
      <c r="C30" s="19"/>
      <c r="D30" s="50">
        <v>6</v>
      </c>
    </row>
    <row r="31" spans="1:4">
      <c r="A31" s="122" t="s">
        <v>3667</v>
      </c>
      <c r="B31" s="103" t="s">
        <v>3668</v>
      </c>
      <c r="C31" s="19" t="s">
        <v>3369</v>
      </c>
      <c r="D31" s="50">
        <v>8</v>
      </c>
    </row>
    <row r="32" spans="1:4">
      <c r="A32" s="122"/>
      <c r="B32" s="103" t="s">
        <v>3284</v>
      </c>
      <c r="C32" s="19" t="s">
        <v>3818</v>
      </c>
      <c r="D32" s="50">
        <v>8</v>
      </c>
    </row>
    <row r="33" spans="1:6">
      <c r="A33" s="122"/>
      <c r="B33" s="103" t="s">
        <v>3273</v>
      </c>
      <c r="C33" s="19" t="s">
        <v>3682</v>
      </c>
      <c r="D33" s="50">
        <v>8</v>
      </c>
    </row>
    <row r="34" spans="1:6">
      <c r="A34" s="122"/>
      <c r="B34" s="103" t="s">
        <v>3305</v>
      </c>
      <c r="C34" s="19"/>
      <c r="D34" s="50">
        <v>8</v>
      </c>
    </row>
    <row r="35" spans="1:6">
      <c r="A35" s="122"/>
      <c r="B35" s="103" t="s">
        <v>3545</v>
      </c>
      <c r="C35" s="19" t="s">
        <v>3750</v>
      </c>
      <c r="D35" s="50">
        <v>8</v>
      </c>
    </row>
    <row r="36" spans="1:6">
      <c r="A36" s="122"/>
      <c r="B36" s="103" t="s">
        <v>3819</v>
      </c>
      <c r="C36" s="19" t="s">
        <v>3685</v>
      </c>
      <c r="D36" s="50">
        <v>8</v>
      </c>
    </row>
    <row r="37" spans="1:6">
      <c r="A37" s="122"/>
      <c r="B37" s="103" t="s">
        <v>3546</v>
      </c>
      <c r="C37" s="19"/>
      <c r="D37" s="50">
        <v>8</v>
      </c>
    </row>
    <row r="38" spans="1:6">
      <c r="A38" s="122"/>
      <c r="B38" s="103" t="s">
        <v>3694</v>
      </c>
      <c r="C38" s="19" t="s">
        <v>3695</v>
      </c>
      <c r="D38" s="50">
        <v>8</v>
      </c>
    </row>
    <row r="39" spans="1:6">
      <c r="A39" s="122"/>
      <c r="B39" s="103" t="s">
        <v>3647</v>
      </c>
      <c r="C39" s="19" t="s">
        <v>3696</v>
      </c>
      <c r="D39" s="50">
        <v>8</v>
      </c>
    </row>
    <row r="40" spans="1:6">
      <c r="A40" s="122"/>
      <c r="B40" s="103" t="s">
        <v>3648</v>
      </c>
      <c r="C40" s="19" t="s">
        <v>3697</v>
      </c>
      <c r="D40" s="50">
        <v>8</v>
      </c>
    </row>
    <row r="41" spans="1:6">
      <c r="A41" s="122"/>
      <c r="B41" s="103" t="s">
        <v>3701</v>
      </c>
      <c r="C41" s="19" t="s">
        <v>3702</v>
      </c>
      <c r="D41" s="50">
        <v>8</v>
      </c>
    </row>
    <row r="42" spans="1:6">
      <c r="A42" s="122"/>
      <c r="B42" s="103" t="s">
        <v>3705</v>
      </c>
      <c r="C42" s="19"/>
      <c r="D42" s="50">
        <v>8</v>
      </c>
    </row>
    <row r="43" spans="1:6">
      <c r="A43" s="122"/>
      <c r="B43" s="103" t="s">
        <v>3706</v>
      </c>
      <c r="C43" s="19" t="s">
        <v>3707</v>
      </c>
      <c r="D43" s="50">
        <v>8</v>
      </c>
    </row>
    <row r="44" spans="1:6">
      <c r="A44" s="122"/>
      <c r="B44" s="103" t="s">
        <v>3751</v>
      </c>
      <c r="C44" s="19" t="s">
        <v>3752</v>
      </c>
      <c r="D44" s="50">
        <v>8</v>
      </c>
    </row>
    <row r="45" spans="1:6">
      <c r="A45" s="122"/>
      <c r="B45" s="104" t="s">
        <v>3796</v>
      </c>
      <c r="C45" s="51" t="s">
        <v>3760</v>
      </c>
      <c r="D45" s="50">
        <v>16</v>
      </c>
    </row>
    <row r="46" spans="1:6">
      <c r="A46" s="122"/>
      <c r="B46" s="105" t="s">
        <v>3754</v>
      </c>
      <c r="C46" s="19"/>
      <c r="D46" s="50">
        <v>8</v>
      </c>
    </row>
    <row r="47" spans="1:6">
      <c r="A47" s="122"/>
      <c r="B47" s="105" t="s">
        <v>3761</v>
      </c>
      <c r="C47" s="19"/>
      <c r="D47" s="50">
        <v>8</v>
      </c>
    </row>
    <row r="48" spans="1:6">
      <c r="A48" s="122" t="s">
        <v>3753</v>
      </c>
      <c r="B48" s="105" t="s">
        <v>3663</v>
      </c>
      <c r="C48" s="19" t="s">
        <v>3797</v>
      </c>
      <c r="D48" s="50">
        <v>8</v>
      </c>
      <c r="F48" s="74" t="s">
        <v>3845</v>
      </c>
    </row>
    <row r="49" spans="1:6">
      <c r="A49" s="122"/>
      <c r="B49" s="105" t="s">
        <v>3798</v>
      </c>
      <c r="C49" s="19" t="s">
        <v>3738</v>
      </c>
      <c r="D49" s="50">
        <v>8</v>
      </c>
      <c r="F49" s="74" t="s">
        <v>3846</v>
      </c>
    </row>
    <row r="50" spans="1:6">
      <c r="A50" s="122"/>
      <c r="B50" s="106"/>
      <c r="C50" s="19" t="s">
        <v>3754</v>
      </c>
      <c r="D50" s="50">
        <v>4</v>
      </c>
      <c r="F50" s="74" t="s">
        <v>3847</v>
      </c>
    </row>
    <row r="51" spans="1:6">
      <c r="A51" s="122" t="s">
        <v>3692</v>
      </c>
      <c r="B51" s="105" t="s">
        <v>3663</v>
      </c>
      <c r="C51" s="19"/>
      <c r="D51" s="50">
        <v>8</v>
      </c>
      <c r="F51" s="74" t="s">
        <v>3848</v>
      </c>
    </row>
    <row r="52" spans="1:6">
      <c r="A52" s="122"/>
      <c r="B52" s="105" t="s">
        <v>3798</v>
      </c>
      <c r="C52" s="19"/>
      <c r="D52" s="50">
        <v>8</v>
      </c>
      <c r="F52" s="74" t="s">
        <v>3849</v>
      </c>
    </row>
    <row r="53" spans="1:6">
      <c r="A53" s="122"/>
      <c r="B53" s="105" t="s">
        <v>3690</v>
      </c>
      <c r="C53" s="19"/>
      <c r="D53" s="50">
        <v>4</v>
      </c>
      <c r="F53" s="74" t="s">
        <v>3850</v>
      </c>
    </row>
    <row r="54" spans="1:6">
      <c r="A54" s="122"/>
      <c r="B54" s="105" t="s">
        <v>3689</v>
      </c>
      <c r="C54" s="19"/>
      <c r="D54" s="50">
        <v>4</v>
      </c>
    </row>
    <row r="55" spans="1:6">
      <c r="A55" s="122" t="s">
        <v>3693</v>
      </c>
      <c r="B55" s="105" t="s">
        <v>3663</v>
      </c>
      <c r="C55" s="19"/>
      <c r="D55" s="50">
        <v>8</v>
      </c>
    </row>
    <row r="56" spans="1:6">
      <c r="A56" s="122"/>
      <c r="B56" s="105" t="s">
        <v>3798</v>
      </c>
      <c r="C56" s="19" t="s">
        <v>3738</v>
      </c>
      <c r="D56" s="50">
        <v>8</v>
      </c>
    </row>
    <row r="57" spans="1:6">
      <c r="A57" s="122"/>
      <c r="B57" s="19"/>
      <c r="C57" s="19" t="s">
        <v>3749</v>
      </c>
      <c r="D57" s="50">
        <v>6</v>
      </c>
    </row>
    <row r="58" spans="1:6">
      <c r="A58" s="122"/>
      <c r="B58" s="52"/>
      <c r="C58" s="19" t="s">
        <v>3739</v>
      </c>
      <c r="D58" s="50">
        <v>6</v>
      </c>
    </row>
    <row r="59" spans="1:6">
      <c r="A59" s="122"/>
      <c r="B59" s="19"/>
      <c r="C59" s="19" t="s">
        <v>3740</v>
      </c>
      <c r="D59" s="50">
        <v>8</v>
      </c>
    </row>
    <row r="60" spans="1:6">
      <c r="A60" s="122"/>
      <c r="B60" s="19"/>
      <c r="C60" s="19" t="s">
        <v>3641</v>
      </c>
      <c r="D60" s="50">
        <v>6</v>
      </c>
    </row>
    <row r="61" spans="1:6">
      <c r="A61" s="122"/>
      <c r="B61" s="19"/>
      <c r="C61" s="19" t="s">
        <v>3741</v>
      </c>
      <c r="D61" s="50">
        <v>6</v>
      </c>
    </row>
    <row r="62" spans="1:6">
      <c r="A62" s="122"/>
      <c r="B62" s="19"/>
      <c r="C62" s="19" t="s">
        <v>3742</v>
      </c>
      <c r="D62" s="50">
        <v>6</v>
      </c>
    </row>
    <row r="63" spans="1:6">
      <c r="A63" s="122"/>
      <c r="B63" s="53"/>
      <c r="C63" s="19" t="s">
        <v>3743</v>
      </c>
      <c r="D63" s="50">
        <v>6</v>
      </c>
    </row>
    <row r="64" spans="1:6">
      <c r="A64" s="122"/>
      <c r="B64" s="19"/>
      <c r="C64" s="19" t="s">
        <v>3744</v>
      </c>
      <c r="D64" s="50">
        <v>6</v>
      </c>
    </row>
    <row r="65" spans="1:4">
      <c r="A65" s="122"/>
      <c r="B65" s="19"/>
      <c r="C65" s="19" t="s">
        <v>18</v>
      </c>
      <c r="D65" s="50">
        <v>6</v>
      </c>
    </row>
    <row r="66" spans="1:4">
      <c r="A66" s="122"/>
      <c r="B66" s="51" t="s">
        <v>3691</v>
      </c>
      <c r="C66" s="19"/>
      <c r="D66" s="50">
        <v>6</v>
      </c>
    </row>
    <row r="67" spans="1:4">
      <c r="A67" s="122" t="s">
        <v>3745</v>
      </c>
      <c r="B67" s="105" t="s">
        <v>3663</v>
      </c>
      <c r="C67" s="19" t="s">
        <v>3797</v>
      </c>
      <c r="D67" s="50">
        <v>8</v>
      </c>
    </row>
    <row r="68" spans="1:4">
      <c r="A68" s="122"/>
      <c r="B68" s="105" t="s">
        <v>3798</v>
      </c>
      <c r="C68" s="19" t="s">
        <v>3738</v>
      </c>
      <c r="D68" s="50">
        <v>8</v>
      </c>
    </row>
    <row r="69" spans="1:4">
      <c r="A69" s="122"/>
      <c r="B69" s="52"/>
      <c r="C69" s="19" t="s">
        <v>18</v>
      </c>
      <c r="D69" s="50">
        <v>6</v>
      </c>
    </row>
    <row r="70" spans="1:4">
      <c r="A70" s="122"/>
      <c r="B70" s="19"/>
      <c r="C70" s="19" t="s">
        <v>3746</v>
      </c>
      <c r="D70" s="50">
        <v>6</v>
      </c>
    </row>
    <row r="71" spans="1:4">
      <c r="A71" s="122"/>
      <c r="B71" s="106"/>
      <c r="C71" s="19" t="s">
        <v>3747</v>
      </c>
      <c r="D71" s="50">
        <v>4</v>
      </c>
    </row>
    <row r="72" spans="1:4">
      <c r="A72" s="122"/>
      <c r="B72" s="106"/>
      <c r="C72" s="19" t="s">
        <v>3748</v>
      </c>
      <c r="D72" s="50">
        <v>6</v>
      </c>
    </row>
    <row r="73" spans="1:4">
      <c r="A73" s="122" t="s">
        <v>3688</v>
      </c>
      <c r="B73" s="105" t="s">
        <v>3686</v>
      </c>
      <c r="C73" s="19"/>
      <c r="D73" s="50">
        <v>8</v>
      </c>
    </row>
    <row r="74" spans="1:4">
      <c r="A74" s="122"/>
      <c r="B74" s="105" t="s">
        <v>3687</v>
      </c>
      <c r="C74" s="19"/>
      <c r="D74" s="50">
        <v>8</v>
      </c>
    </row>
    <row r="75" spans="1:4">
      <c r="A75" s="122"/>
      <c r="B75" s="105" t="s">
        <v>3703</v>
      </c>
      <c r="C75" s="19" t="s">
        <v>3704</v>
      </c>
      <c r="D75" s="50">
        <v>12</v>
      </c>
    </row>
    <row r="76" spans="1:4">
      <c r="A76" s="122"/>
      <c r="B76" s="54" t="s">
        <v>3725</v>
      </c>
      <c r="C76" s="19"/>
      <c r="D76" s="50">
        <v>8</v>
      </c>
    </row>
    <row r="77" spans="1:4">
      <c r="A77" s="122"/>
      <c r="B77" s="105" t="s">
        <v>3772</v>
      </c>
      <c r="C77" s="19" t="s">
        <v>3773</v>
      </c>
      <c r="D77" s="50">
        <v>8</v>
      </c>
    </row>
    <row r="78" spans="1:4">
      <c r="A78" s="122" t="s">
        <v>3708</v>
      </c>
      <c r="B78" s="51" t="s">
        <v>3717</v>
      </c>
      <c r="C78" s="19" t="s">
        <v>3718</v>
      </c>
      <c r="D78" s="50">
        <v>24</v>
      </c>
    </row>
    <row r="79" spans="1:4">
      <c r="A79" s="122"/>
      <c r="B79" s="51" t="s">
        <v>3709</v>
      </c>
      <c r="C79" s="19"/>
      <c r="D79" s="50">
        <v>8</v>
      </c>
    </row>
    <row r="80" spans="1:4">
      <c r="A80" s="122"/>
      <c r="B80" s="51" t="s">
        <v>3710</v>
      </c>
      <c r="C80" s="19" t="s">
        <v>3711</v>
      </c>
      <c r="D80" s="50">
        <v>8</v>
      </c>
    </row>
    <row r="81" spans="1:4">
      <c r="A81" s="122"/>
      <c r="B81" s="51" t="s">
        <v>3712</v>
      </c>
      <c r="C81" s="19"/>
      <c r="D81" s="50">
        <v>8</v>
      </c>
    </row>
    <row r="82" spans="1:4">
      <c r="A82" s="122"/>
      <c r="B82" s="51" t="s">
        <v>3766</v>
      </c>
      <c r="C82" s="19" t="s">
        <v>3767</v>
      </c>
      <c r="D82" s="50">
        <v>8</v>
      </c>
    </row>
    <row r="83" spans="1:4">
      <c r="A83" s="122"/>
      <c r="B83" s="51" t="s">
        <v>3765</v>
      </c>
      <c r="C83" s="19" t="s">
        <v>3714</v>
      </c>
      <c r="D83" s="50">
        <v>8</v>
      </c>
    </row>
    <row r="84" spans="1:4">
      <c r="A84" s="122"/>
      <c r="B84" s="51" t="s">
        <v>3726</v>
      </c>
      <c r="C84" s="19"/>
      <c r="D84" s="50">
        <v>8</v>
      </c>
    </row>
    <row r="85" spans="1:4">
      <c r="A85" s="122" t="s">
        <v>3716</v>
      </c>
      <c r="B85" s="105" t="s">
        <v>3717</v>
      </c>
      <c r="C85" s="19" t="s">
        <v>3718</v>
      </c>
      <c r="D85" s="50">
        <v>24</v>
      </c>
    </row>
    <row r="86" spans="1:4">
      <c r="A86" s="122"/>
      <c r="B86" s="55" t="s">
        <v>3721</v>
      </c>
      <c r="C86" s="19"/>
      <c r="D86" s="50">
        <v>8</v>
      </c>
    </row>
    <row r="87" spans="1:4">
      <c r="A87" s="122"/>
      <c r="B87" s="56" t="s">
        <v>3719</v>
      </c>
      <c r="C87" s="19"/>
      <c r="D87" s="50">
        <v>8</v>
      </c>
    </row>
    <row r="88" spans="1:4">
      <c r="A88" s="122"/>
      <c r="B88" s="56" t="s">
        <v>3713</v>
      </c>
      <c r="C88" s="19" t="s">
        <v>3723</v>
      </c>
      <c r="D88" s="50">
        <v>8</v>
      </c>
    </row>
    <row r="89" spans="1:4">
      <c r="A89" s="122"/>
      <c r="B89" s="57" t="s">
        <v>3724</v>
      </c>
      <c r="C89" s="19"/>
      <c r="D89" s="50">
        <v>8</v>
      </c>
    </row>
    <row r="90" spans="1:4">
      <c r="A90" s="122" t="s">
        <v>3788</v>
      </c>
      <c r="B90" s="51" t="s">
        <v>3717</v>
      </c>
      <c r="C90" s="19" t="s">
        <v>3718</v>
      </c>
      <c r="D90" s="50">
        <v>24</v>
      </c>
    </row>
    <row r="91" spans="1:4">
      <c r="A91" s="122"/>
      <c r="B91" s="55" t="s">
        <v>3721</v>
      </c>
      <c r="C91" s="19"/>
      <c r="D91" s="50">
        <v>4</v>
      </c>
    </row>
    <row r="92" spans="1:4">
      <c r="A92" s="122"/>
      <c r="B92" s="55" t="s">
        <v>3820</v>
      </c>
      <c r="C92" s="19" t="s">
        <v>3722</v>
      </c>
      <c r="D92" s="50">
        <v>8</v>
      </c>
    </row>
    <row r="93" spans="1:4">
      <c r="A93" s="122" t="s">
        <v>3755</v>
      </c>
      <c r="B93" s="51" t="s">
        <v>3756</v>
      </c>
      <c r="C93" s="19"/>
      <c r="D93" s="50">
        <v>6</v>
      </c>
    </row>
    <row r="94" spans="1:4">
      <c r="A94" s="122"/>
      <c r="B94" s="51" t="s">
        <v>3757</v>
      </c>
      <c r="C94" s="19"/>
      <c r="D94" s="50">
        <v>6</v>
      </c>
    </row>
    <row r="95" spans="1:4">
      <c r="A95" s="122"/>
      <c r="B95" s="51" t="s">
        <v>3758</v>
      </c>
      <c r="C95" s="19"/>
      <c r="D95" s="50">
        <v>6</v>
      </c>
    </row>
    <row r="96" spans="1:4">
      <c r="A96" s="122"/>
      <c r="B96" s="51" t="s">
        <v>3303</v>
      </c>
      <c r="C96" s="19"/>
      <c r="D96" s="50">
        <v>6</v>
      </c>
    </row>
    <row r="97" spans="1:4">
      <c r="A97" s="122"/>
      <c r="B97" s="51" t="s">
        <v>3759</v>
      </c>
      <c r="C97" s="19"/>
      <c r="D97" s="50">
        <v>6</v>
      </c>
    </row>
    <row r="98" spans="1:4">
      <c r="A98" s="122"/>
      <c r="B98" s="51" t="s">
        <v>3764</v>
      </c>
      <c r="C98" s="19"/>
      <c r="D98" s="50">
        <v>6</v>
      </c>
    </row>
    <row r="99" spans="1:4">
      <c r="A99" s="122"/>
      <c r="B99" s="51" t="s">
        <v>3768</v>
      </c>
      <c r="C99" s="19"/>
      <c r="D99" s="50">
        <v>6</v>
      </c>
    </row>
    <row r="100" spans="1:4">
      <c r="A100" s="122"/>
      <c r="B100" s="51" t="s">
        <v>3769</v>
      </c>
      <c r="C100" s="19"/>
      <c r="D100" s="50">
        <v>6</v>
      </c>
    </row>
    <row r="101" spans="1:4">
      <c r="A101" s="122"/>
      <c r="B101" s="51" t="s">
        <v>3770</v>
      </c>
      <c r="C101" s="19"/>
      <c r="D101" s="50">
        <v>6</v>
      </c>
    </row>
    <row r="102" spans="1:4">
      <c r="A102" s="122"/>
      <c r="B102" s="51" t="s">
        <v>3774</v>
      </c>
      <c r="C102" s="19"/>
      <c r="D102" s="50">
        <v>6</v>
      </c>
    </row>
    <row r="103" spans="1:4">
      <c r="A103" s="122"/>
      <c r="B103" s="51" t="s">
        <v>3775</v>
      </c>
      <c r="C103" s="19" t="s">
        <v>3821</v>
      </c>
      <c r="D103" s="50">
        <v>6</v>
      </c>
    </row>
    <row r="104" spans="1:4">
      <c r="A104" s="122"/>
      <c r="B104" s="19"/>
      <c r="C104" s="19" t="s">
        <v>3822</v>
      </c>
      <c r="D104" s="50">
        <v>6</v>
      </c>
    </row>
    <row r="105" spans="1:4">
      <c r="A105" s="122"/>
      <c r="B105" s="19"/>
      <c r="C105" s="19" t="s">
        <v>3776</v>
      </c>
      <c r="D105" s="50">
        <v>6</v>
      </c>
    </row>
    <row r="106" spans="1:4">
      <c r="A106" s="122"/>
      <c r="B106" s="19"/>
      <c r="C106" s="19" t="s">
        <v>3816</v>
      </c>
      <c r="D106" s="50">
        <v>6</v>
      </c>
    </row>
    <row r="107" spans="1:4">
      <c r="A107" s="122"/>
      <c r="B107" s="19"/>
      <c r="C107" s="19" t="s">
        <v>3779</v>
      </c>
      <c r="D107" s="50">
        <v>6</v>
      </c>
    </row>
    <row r="108" spans="1:4">
      <c r="A108" s="122"/>
      <c r="B108" s="51" t="s">
        <v>3777</v>
      </c>
      <c r="C108" s="19"/>
      <c r="D108" s="50">
        <v>6</v>
      </c>
    </row>
    <row r="109" spans="1:4">
      <c r="A109" s="122"/>
      <c r="B109" s="51" t="s">
        <v>3778</v>
      </c>
      <c r="C109" s="19"/>
      <c r="D109" s="50">
        <v>6</v>
      </c>
    </row>
    <row r="110" spans="1:4">
      <c r="A110" s="122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122"/>
      <c r="B111" s="51" t="s">
        <v>3782</v>
      </c>
      <c r="C111" s="19" t="s">
        <v>3811</v>
      </c>
      <c r="D111" s="50">
        <v>12</v>
      </c>
    </row>
    <row r="112" spans="1:4">
      <c r="A112" s="122"/>
      <c r="B112" s="51" t="s">
        <v>3783</v>
      </c>
      <c r="C112" s="19" t="s">
        <v>3812</v>
      </c>
      <c r="D112" s="50">
        <v>6</v>
      </c>
    </row>
    <row r="113" spans="1:4">
      <c r="A113" s="122"/>
      <c r="B113" s="51" t="s">
        <v>3726</v>
      </c>
      <c r="C113" s="19" t="s">
        <v>3814</v>
      </c>
      <c r="D113" s="50">
        <v>6</v>
      </c>
    </row>
    <row r="114" spans="1:4">
      <c r="A114" s="122"/>
      <c r="B114" s="51" t="s">
        <v>3784</v>
      </c>
      <c r="C114" s="19" t="s">
        <v>3813</v>
      </c>
      <c r="D114" s="50">
        <v>4</v>
      </c>
    </row>
    <row r="115" spans="1:4">
      <c r="A115" s="122"/>
      <c r="B115" s="51" t="s">
        <v>3785</v>
      </c>
      <c r="C115" s="19" t="s">
        <v>3815</v>
      </c>
      <c r="D115" s="50">
        <v>8</v>
      </c>
    </row>
    <row r="116" spans="1:4">
      <c r="A116" s="122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31:A47"/>
    <mergeCell ref="A2:A4"/>
    <mergeCell ref="A5:A12"/>
    <mergeCell ref="A13:A20"/>
    <mergeCell ref="A21:A24"/>
    <mergeCell ref="A25:A30"/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4"/>
  <sheetViews>
    <sheetView tabSelected="1" topLeftCell="A1049" zoomScale="115" zoomScaleNormal="115" workbookViewId="0">
      <selection activeCell="A1064" sqref="A1064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F3" t="s">
        <v>4047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F4" t="s">
        <v>4047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F5" t="s">
        <v>4047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F8" t="s">
        <v>4047</v>
      </c>
      <c r="G8" t="s">
        <v>3670</v>
      </c>
    </row>
    <row r="9" spans="1:8">
      <c r="A9" s="1" t="s">
        <v>15</v>
      </c>
      <c r="F9" t="s">
        <v>4047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F26" t="s">
        <v>4047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F27" t="s">
        <v>4047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F28" t="s">
        <v>4047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F29" t="s">
        <v>4047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F37" t="s">
        <v>4047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F38" t="s">
        <v>4047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F39" t="s">
        <v>4047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F40" t="s">
        <v>4047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F41" t="s">
        <v>4047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F42" t="s">
        <v>4047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F43" t="s">
        <v>4047</v>
      </c>
      <c r="G43" t="s">
        <v>3546</v>
      </c>
    </row>
    <row r="44" spans="1:8">
      <c r="F44" t="s">
        <v>4047</v>
      </c>
      <c r="G44" t="s">
        <v>3694</v>
      </c>
      <c r="H44" t="s">
        <v>3695</v>
      </c>
    </row>
    <row r="45" spans="1:8">
      <c r="A45" s="1" t="s">
        <v>3</v>
      </c>
      <c r="B45" s="21"/>
      <c r="F45" t="s">
        <v>4047</v>
      </c>
      <c r="G45" t="s">
        <v>3647</v>
      </c>
      <c r="H45" t="s">
        <v>3696</v>
      </c>
    </row>
    <row r="46" spans="1:8">
      <c r="A46" t="s">
        <v>0</v>
      </c>
      <c r="B46" t="s">
        <v>3056</v>
      </c>
      <c r="F46" t="s">
        <v>4047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F47" t="s">
        <v>4047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F48" t="s">
        <v>4047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F49" t="s">
        <v>4047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F52" t="s">
        <v>4047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F53" t="s">
        <v>4047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F54" t="s">
        <v>4047</v>
      </c>
      <c r="G54" t="s">
        <v>3690</v>
      </c>
    </row>
    <row r="55" spans="1:8">
      <c r="A55" t="s">
        <v>3054</v>
      </c>
      <c r="B55" t="s">
        <v>3055</v>
      </c>
      <c r="F55" t="s">
        <v>4047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F58" t="s">
        <v>4047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F59" t="s">
        <v>4047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F60" t="s">
        <v>4047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F61" t="s">
        <v>4047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8" t="s">
        <v>3056</v>
      </c>
    </row>
    <row r="602" spans="1:2">
      <c r="A602" s="88" t="s">
        <v>3952</v>
      </c>
      <c r="B602" s="88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8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8" t="str">
        <f>"$table-&gt;string('"&amp;A604&amp;"', 50)-&gt;nullable();"</f>
        <v>$table-&gt;string('tx_modulo', 50)-&gt;nullable();</v>
      </c>
    </row>
    <row r="605" spans="1:2" s="88" customFormat="1">
      <c r="A605" s="88" t="s">
        <v>13</v>
      </c>
      <c r="B605" s="88" t="str">
        <f>"$table-&gt;string('"&amp;A605&amp;"', 100)-&gt;nullable();"</f>
        <v>$table-&gt;string('tx_observaciones', 100)-&gt;nullable();</v>
      </c>
    </row>
    <row r="606" spans="1:2" s="88" customFormat="1">
      <c r="A606" s="88" t="s">
        <v>26</v>
      </c>
      <c r="B606" s="88" t="str">
        <f>"$table-&gt;integer('"&amp;A606&amp;"');"</f>
        <v>$table-&gt;integer('id_status');</v>
      </c>
    </row>
    <row r="607" spans="1:2">
      <c r="A607" s="88" t="s">
        <v>27</v>
      </c>
      <c r="B607" s="88" t="str">
        <f>"$table-&gt;integer('"&amp;A607&amp;"');"</f>
        <v>$table-&gt;integer('id_usuario');</v>
      </c>
    </row>
    <row r="608" spans="1:2">
      <c r="A608" s="88" t="s">
        <v>3054</v>
      </c>
      <c r="B608" s="88" t="s">
        <v>3055</v>
      </c>
    </row>
    <row r="609" spans="1:2" s="88" customFormat="1"/>
    <row r="610" spans="1:2">
      <c r="A610" s="1" t="s">
        <v>3950</v>
      </c>
    </row>
    <row r="611" spans="1:2">
      <c r="A611" t="s">
        <v>3954</v>
      </c>
      <c r="B611" s="88" t="s">
        <v>3056</v>
      </c>
    </row>
    <row r="612" spans="1:2">
      <c r="A612" t="s">
        <v>3587</v>
      </c>
      <c r="B612" s="88" t="str">
        <f t="shared" ref="B612:B613" si="8">"$table-&gt;integer('"&amp;A612&amp;"');"</f>
        <v>$table-&gt;integer('id_grupo');</v>
      </c>
    </row>
    <row r="613" spans="1:2">
      <c r="A613" t="s">
        <v>3576</v>
      </c>
      <c r="B613" s="88" t="str">
        <f t="shared" si="8"/>
        <v>$table-&gt;integer('id_alumno');</v>
      </c>
    </row>
    <row r="614" spans="1:2">
      <c r="A614" s="88" t="s">
        <v>13</v>
      </c>
      <c r="B614" s="88" t="str">
        <f>"$table-&gt;string('"&amp;A614&amp;"', 100)-&gt;nullable();"</f>
        <v>$table-&gt;string('tx_observaciones', 100)-&gt;nullable();</v>
      </c>
    </row>
    <row r="615" spans="1:2">
      <c r="A615" s="88" t="s">
        <v>26</v>
      </c>
      <c r="B615" s="88" t="str">
        <f>"$table-&gt;integer('"&amp;A615&amp;"');"</f>
        <v>$table-&gt;integer('id_status');</v>
      </c>
    </row>
    <row r="616" spans="1:2">
      <c r="A616" s="88" t="s">
        <v>27</v>
      </c>
      <c r="B616" s="88" t="str">
        <f>"$table-&gt;integer('"&amp;A616&amp;"');"</f>
        <v>$table-&gt;integer('id_usuario');</v>
      </c>
    </row>
    <row r="617" spans="1:2">
      <c r="A617" s="88" t="s">
        <v>3054</v>
      </c>
      <c r="B617" s="88" t="s">
        <v>3055</v>
      </c>
    </row>
    <row r="619" spans="1:2">
      <c r="A619" s="1" t="s">
        <v>3955</v>
      </c>
    </row>
    <row r="620" spans="1:2">
      <c r="A620" s="89" t="s">
        <v>3956</v>
      </c>
      <c r="B620" s="89" t="s">
        <v>3056</v>
      </c>
    </row>
    <row r="621" spans="1:2">
      <c r="A621" s="89" t="s">
        <v>3956</v>
      </c>
      <c r="B621" s="89" t="str">
        <f t="shared" ref="B621:B622" si="9">"$table-&gt;integer('"&amp;A621&amp;"');"</f>
        <v>$table-&gt;integer('id_grado_alumno');</v>
      </c>
    </row>
    <row r="622" spans="1:2">
      <c r="A622" s="89" t="s">
        <v>3576</v>
      </c>
      <c r="B622" s="89" t="str">
        <f t="shared" si="9"/>
        <v>$table-&gt;integer('id_alumno');</v>
      </c>
    </row>
    <row r="623" spans="1:2">
      <c r="A623" s="89" t="s">
        <v>13</v>
      </c>
      <c r="B623" s="89" t="str">
        <f>"$table-&gt;string('"&amp;A623&amp;"', 100)-&gt;nullable();"</f>
        <v>$table-&gt;string('tx_observaciones', 100)-&gt;nullable();</v>
      </c>
    </row>
    <row r="624" spans="1:2">
      <c r="A624" s="89" t="s">
        <v>26</v>
      </c>
      <c r="B624" s="89" t="str">
        <f>"$table-&gt;integer('"&amp;A624&amp;"');"</f>
        <v>$table-&gt;integer('id_status');</v>
      </c>
    </row>
    <row r="625" spans="1:2">
      <c r="A625" s="89" t="s">
        <v>27</v>
      </c>
      <c r="B625" s="89" t="str">
        <f>"$table-&gt;integer('"&amp;A625&amp;"');"</f>
        <v>$table-&gt;integer('id_usuario');</v>
      </c>
    </row>
    <row r="626" spans="1:2">
      <c r="A626" s="89" t="s">
        <v>3054</v>
      </c>
      <c r="B626" s="89" t="s">
        <v>3055</v>
      </c>
    </row>
    <row r="628" spans="1:2">
      <c r="A628" s="1" t="s">
        <v>3957</v>
      </c>
      <c r="B628" s="90"/>
    </row>
    <row r="629" spans="1:2">
      <c r="A629" s="90" t="s">
        <v>0</v>
      </c>
      <c r="B629" s="90" t="s">
        <v>3056</v>
      </c>
    </row>
    <row r="630" spans="1:2">
      <c r="A630" s="90" t="s">
        <v>3958</v>
      </c>
      <c r="B630" s="90" t="str">
        <f>"$table-&gt;string('"&amp;A630&amp;"', 30);"</f>
        <v>$table-&gt;string('nb_tipo_evaluacion', 30);</v>
      </c>
    </row>
    <row r="631" spans="1:2">
      <c r="A631" s="90" t="s">
        <v>13</v>
      </c>
      <c r="B631" s="90" t="str">
        <f>"$table-&gt;string('"&amp;A631&amp;"', 100)-&gt;nullable();"</f>
        <v>$table-&gt;string('tx_observaciones', 100)-&gt;nullable();</v>
      </c>
    </row>
    <row r="632" spans="1:2">
      <c r="A632" s="90" t="s">
        <v>26</v>
      </c>
      <c r="B632" s="90" t="str">
        <f>"$table-&gt;integer('"&amp;A632&amp;"');"</f>
        <v>$table-&gt;integer('id_status');</v>
      </c>
    </row>
    <row r="633" spans="1:2">
      <c r="A633" s="90" t="s">
        <v>27</v>
      </c>
      <c r="B633" s="90" t="str">
        <f>"$table-&gt;integer('"&amp;A633&amp;"');"</f>
        <v>$table-&gt;integer('id_usuario');</v>
      </c>
    </row>
    <row r="634" spans="1:2">
      <c r="A634" s="90" t="s">
        <v>3054</v>
      </c>
      <c r="B634" s="90" t="s">
        <v>3055</v>
      </c>
    </row>
    <row r="636" spans="1:2">
      <c r="A636" s="1" t="s">
        <v>3963</v>
      </c>
      <c r="B636" s="90"/>
    </row>
    <row r="637" spans="1:2">
      <c r="A637" s="90" t="s">
        <v>0</v>
      </c>
      <c r="B637" s="90" t="s">
        <v>3056</v>
      </c>
    </row>
    <row r="638" spans="1:2" s="91" customFormat="1">
      <c r="A638" s="91" t="s">
        <v>3964</v>
      </c>
      <c r="B638" s="91" t="str">
        <f>"$table-&gt;integer('"&amp;A638&amp;"');"</f>
        <v>$table-&gt;integer('id_plan_evaluacion');</v>
      </c>
    </row>
    <row r="639" spans="1:2">
      <c r="A639" t="s">
        <v>3960</v>
      </c>
      <c r="B639" s="90" t="str">
        <f>"$table-&gt;integer('"&amp;A639&amp;"');"</f>
        <v>$table-&gt;integer('nu_peso');</v>
      </c>
    </row>
    <row r="640" spans="1:2">
      <c r="A640" t="s">
        <v>3961</v>
      </c>
      <c r="B640" s="90" t="str">
        <f>"$table-&gt;date('"&amp;A640&amp;"');"</f>
        <v>$table-&gt;date('fe_evaluacion');</v>
      </c>
    </row>
    <row r="641" spans="1:2">
      <c r="A641" t="s">
        <v>3962</v>
      </c>
      <c r="B641" s="90" t="str">
        <f>"$table-&gt;string('"&amp;A641&amp;"', 100)-&gt;nullable();"</f>
        <v>$table-&gt;string('tx_tema', 100)-&gt;nullable();</v>
      </c>
    </row>
    <row r="642" spans="1:2">
      <c r="A642" s="90" t="s">
        <v>13</v>
      </c>
      <c r="B642" s="90" t="str">
        <f>"$table-&gt;string('"&amp;A642&amp;"', 100)-&gt;nullable();"</f>
        <v>$table-&gt;string('tx_observaciones', 100)-&gt;nullable();</v>
      </c>
    </row>
    <row r="643" spans="1:2">
      <c r="A643" s="90" t="s">
        <v>26</v>
      </c>
      <c r="B643" s="90" t="str">
        <f>"$table-&gt;integer('"&amp;A643&amp;"');"</f>
        <v>$table-&gt;integer('id_status');</v>
      </c>
    </row>
    <row r="644" spans="1:2">
      <c r="A644" s="90" t="s">
        <v>27</v>
      </c>
      <c r="B644" s="90" t="str">
        <f>"$table-&gt;integer('"&amp;A644&amp;"');"</f>
        <v>$table-&gt;integer('id_usuario');</v>
      </c>
    </row>
    <row r="645" spans="1:2">
      <c r="A645" s="90" t="s">
        <v>3054</v>
      </c>
      <c r="B645" s="90" t="s">
        <v>3055</v>
      </c>
    </row>
    <row r="647" spans="1:2">
      <c r="A647" s="1" t="s">
        <v>3967</v>
      </c>
      <c r="B647" s="93"/>
    </row>
    <row r="648" spans="1:2">
      <c r="A648" s="93" t="s">
        <v>0</v>
      </c>
      <c r="B648" s="93" t="s">
        <v>3056</v>
      </c>
    </row>
    <row r="649" spans="1:2">
      <c r="A649" s="93" t="s">
        <v>3968</v>
      </c>
      <c r="B649" s="93" t="str">
        <f>"$table-&gt;string('"&amp;A649&amp;"', 30);"</f>
        <v>$table-&gt;string('nb_tipo_contacto', 30);</v>
      </c>
    </row>
    <row r="650" spans="1:2">
      <c r="A650" s="93" t="s">
        <v>13</v>
      </c>
      <c r="B650" s="93" t="str">
        <f>"$table-&gt;string('"&amp;A650&amp;"', 100)-&gt;nullable();"</f>
        <v>$table-&gt;string('tx_observaciones', 100)-&gt;nullable();</v>
      </c>
    </row>
    <row r="651" spans="1:2">
      <c r="A651" s="93" t="s">
        <v>26</v>
      </c>
      <c r="B651" s="93" t="str">
        <f>"$table-&gt;integer('"&amp;A651&amp;"');"</f>
        <v>$table-&gt;integer('id_status');</v>
      </c>
    </row>
    <row r="652" spans="1:2">
      <c r="A652" s="93" t="s">
        <v>27</v>
      </c>
      <c r="B652" s="93" t="str">
        <f>"$table-&gt;integer('"&amp;A652&amp;"');"</f>
        <v>$table-&gt;integer('id_usuario');</v>
      </c>
    </row>
    <row r="653" spans="1:2">
      <c r="A653" s="93" t="s">
        <v>3054</v>
      </c>
      <c r="B653" s="93" t="s">
        <v>3055</v>
      </c>
    </row>
    <row r="656" spans="1:2">
      <c r="A656" s="1" t="s">
        <v>3972</v>
      </c>
    </row>
    <row r="657" spans="1:2">
      <c r="A657" s="94" t="s">
        <v>0</v>
      </c>
      <c r="B657" s="94" t="s">
        <v>3056</v>
      </c>
    </row>
    <row r="658" spans="1:2" s="94" customFormat="1">
      <c r="A658" s="94" t="s">
        <v>3973</v>
      </c>
      <c r="B658" s="94" t="str">
        <f>"$table-&gt;string('"&amp;A658&amp;"', 40);"</f>
        <v>$table-&gt;string('nb_perfil', 40);</v>
      </c>
    </row>
    <row r="659" spans="1:2" s="94" customFormat="1">
      <c r="A659" s="94" t="s">
        <v>13</v>
      </c>
      <c r="B659" s="94" t="str">
        <f>"$table-&gt;string('"&amp;A659&amp;"', 100)-&gt;nullable();"</f>
        <v>$table-&gt;string('tx_observaciones', 100)-&gt;nullable();</v>
      </c>
    </row>
    <row r="660" spans="1:2">
      <c r="A660" s="94" t="s">
        <v>26</v>
      </c>
      <c r="B660" s="94" t="str">
        <f>"$table-&gt;integer('"&amp;A660&amp;"');"</f>
        <v>$table-&gt;integer('id_status');</v>
      </c>
    </row>
    <row r="661" spans="1:2" s="94" customFormat="1">
      <c r="A661" s="94" t="s">
        <v>27</v>
      </c>
      <c r="B661" s="94" t="str">
        <f>"$table-&gt;integer('"&amp;A661&amp;"');"</f>
        <v>$table-&gt;integer('id_usuario');</v>
      </c>
    </row>
    <row r="662" spans="1:2" s="94" customFormat="1">
      <c r="A662" s="94" t="s">
        <v>3054</v>
      </c>
      <c r="B662" s="94" t="s">
        <v>3055</v>
      </c>
    </row>
    <row r="665" spans="1:2">
      <c r="A665" s="1" t="s">
        <v>3974</v>
      </c>
    </row>
    <row r="666" spans="1:2">
      <c r="A666" s="94" t="s">
        <v>0</v>
      </c>
      <c r="B666" s="94" t="s">
        <v>3056</v>
      </c>
    </row>
    <row r="667" spans="1:2" s="94" customFormat="1">
      <c r="A667" s="94" t="s">
        <v>27</v>
      </c>
      <c r="B667" s="94" t="str">
        <f>"$table-&gt;integer('"&amp;A667&amp;"');"</f>
        <v>$table-&gt;integer('id_usuario');</v>
      </c>
    </row>
    <row r="668" spans="1:2" s="94" customFormat="1">
      <c r="A668" s="94" t="s">
        <v>3975</v>
      </c>
      <c r="B668" s="94" t="str">
        <f>"$table-&gt;integer('"&amp;A668&amp;"');"</f>
        <v>$table-&gt;integer('id_perfil');</v>
      </c>
    </row>
    <row r="669" spans="1:2" s="94" customFormat="1">
      <c r="A669" s="94" t="s">
        <v>13</v>
      </c>
      <c r="B669" s="94" t="str">
        <f>"$table-&gt;string('"&amp;A669&amp;"', 100)-&gt;nullable();"</f>
        <v>$table-&gt;string('tx_observaciones', 100)-&gt;nullable();</v>
      </c>
    </row>
    <row r="670" spans="1:2" s="94" customFormat="1">
      <c r="A670" s="94" t="s">
        <v>26</v>
      </c>
      <c r="B670" s="94" t="str">
        <f>"$table-&gt;integer('"&amp;A670&amp;"');"</f>
        <v>$table-&gt;integer('id_status');</v>
      </c>
    </row>
    <row r="671" spans="1:2" s="94" customFormat="1">
      <c r="A671" s="94" t="s">
        <v>27</v>
      </c>
      <c r="B671" s="94" t="str">
        <f>"$table-&gt;integer('"&amp;A671&amp;"');"</f>
        <v>$table-&gt;integer('id_usuario');</v>
      </c>
    </row>
    <row r="672" spans="1:2">
      <c r="A672" s="94" t="s">
        <v>3054</v>
      </c>
      <c r="B672" s="94" t="s">
        <v>3055</v>
      </c>
    </row>
    <row r="675" spans="1:2">
      <c r="A675" s="1" t="s">
        <v>3969</v>
      </c>
    </row>
    <row r="676" spans="1:2">
      <c r="A676" s="94" t="s">
        <v>0</v>
      </c>
      <c r="B676" s="94" t="s">
        <v>3056</v>
      </c>
    </row>
    <row r="677" spans="1:2" s="94" customFormat="1">
      <c r="A677" s="94" t="s">
        <v>3976</v>
      </c>
      <c r="B677" s="94" t="str">
        <f t="shared" ref="B677:B678" si="10">"$table-&gt;integer('"&amp;A677&amp;"');"</f>
        <v>$table-&gt;integer('id_menu');</v>
      </c>
    </row>
    <row r="678" spans="1:2" s="94" customFormat="1">
      <c r="A678" s="94" t="s">
        <v>3975</v>
      </c>
      <c r="B678" s="94" t="str">
        <f t="shared" si="10"/>
        <v>$table-&gt;integer('id_perfil');</v>
      </c>
    </row>
    <row r="679" spans="1:2" s="94" customFormat="1">
      <c r="A679" s="94" t="s">
        <v>3978</v>
      </c>
      <c r="B679" s="94" t="str">
        <f t="shared" ref="B679:B684" si="11">"$table-&gt;boolean('"&amp;A679&amp;"');"</f>
        <v>$table-&gt;boolean('bo_select');</v>
      </c>
    </row>
    <row r="680" spans="1:2" s="94" customFormat="1">
      <c r="A680" s="94" t="s">
        <v>3977</v>
      </c>
      <c r="B680" s="94" t="str">
        <f t="shared" si="11"/>
        <v>$table-&gt;boolean('bo_insert');</v>
      </c>
    </row>
    <row r="681" spans="1:2" s="94" customFormat="1">
      <c r="A681" s="94" t="s">
        <v>3979</v>
      </c>
      <c r="B681" s="94" t="str">
        <f t="shared" si="11"/>
        <v>$table-&gt;boolean('bo_update');</v>
      </c>
    </row>
    <row r="682" spans="1:2" s="94" customFormat="1">
      <c r="A682" s="94" t="s">
        <v>3980</v>
      </c>
      <c r="B682" s="94" t="str">
        <f t="shared" si="11"/>
        <v>$table-&gt;boolean('bo_delete');</v>
      </c>
    </row>
    <row r="683" spans="1:2" s="94" customFormat="1">
      <c r="A683" s="94" t="s">
        <v>3981</v>
      </c>
      <c r="B683" s="94" t="str">
        <f t="shared" si="11"/>
        <v>$table-&gt;boolean('bo_admin');</v>
      </c>
    </row>
    <row r="684" spans="1:2" s="94" customFormat="1">
      <c r="A684" s="94" t="s">
        <v>3982</v>
      </c>
      <c r="B684" s="94" t="str">
        <f t="shared" si="11"/>
        <v>$table-&gt;boolean('bo_default');</v>
      </c>
    </row>
    <row r="685" spans="1:2" s="94" customFormat="1">
      <c r="A685" s="94" t="s">
        <v>13</v>
      </c>
      <c r="B685" s="94" t="str">
        <f>"$table-&gt;string('"&amp;A685&amp;"', 100)-&gt;nullable();"</f>
        <v>$table-&gt;string('tx_observaciones', 100)-&gt;nullable();</v>
      </c>
    </row>
    <row r="686" spans="1:2" s="94" customFormat="1">
      <c r="A686" s="94" t="s">
        <v>26</v>
      </c>
      <c r="B686" s="94" t="str">
        <f>"$table-&gt;integer('"&amp;A686&amp;"');"</f>
        <v>$table-&gt;integer('id_status');</v>
      </c>
    </row>
    <row r="687" spans="1:2" s="94" customFormat="1">
      <c r="A687" s="94" t="s">
        <v>27</v>
      </c>
      <c r="B687" s="94" t="str">
        <f>"$table-&gt;integer('"&amp;A687&amp;"');"</f>
        <v>$table-&gt;integer('id_usuario');</v>
      </c>
    </row>
    <row r="688" spans="1:2" s="94" customFormat="1">
      <c r="A688" s="94" t="s">
        <v>3054</v>
      </c>
      <c r="B688" s="94" t="s">
        <v>3055</v>
      </c>
    </row>
    <row r="691" spans="1:2">
      <c r="A691" s="1" t="s">
        <v>3970</v>
      </c>
    </row>
    <row r="692" spans="1:2">
      <c r="A692" s="94" t="s">
        <v>0</v>
      </c>
      <c r="B692" s="94" t="s">
        <v>3056</v>
      </c>
    </row>
    <row r="693" spans="1:2" s="94" customFormat="1">
      <c r="A693" s="94" t="s">
        <v>3983</v>
      </c>
      <c r="B693" s="94" t="str">
        <f>"$table-&gt;string('"&amp;A693&amp;"', 40);"</f>
        <v>$table-&gt;string('nb_menu', 40);</v>
      </c>
    </row>
    <row r="694" spans="1:2" s="94" customFormat="1">
      <c r="A694" s="94" t="s">
        <v>3984</v>
      </c>
      <c r="B694" s="94" t="str">
        <f>"$table-&gt;string('"&amp;A694&amp;"', 50);"</f>
        <v>$table-&gt;string('tx_ruta', 50);</v>
      </c>
    </row>
    <row r="695" spans="1:2" s="94" customFormat="1">
      <c r="A695" s="94" t="s">
        <v>3060</v>
      </c>
      <c r="B695" s="94" t="str">
        <f t="shared" ref="B695:B697" si="12">"$table-&gt;string('"&amp;A695&amp;"', 50);"</f>
        <v>$table-&gt;string('tx_path', 50);</v>
      </c>
    </row>
    <row r="696" spans="1:2" s="94" customFormat="1">
      <c r="A696" s="94" t="s">
        <v>42</v>
      </c>
      <c r="B696" s="94" t="str">
        <f t="shared" si="12"/>
        <v>$table-&gt;string('tx_icono', 50);</v>
      </c>
    </row>
    <row r="697" spans="1:2" s="94" customFormat="1">
      <c r="A697" s="94" t="s">
        <v>3986</v>
      </c>
      <c r="B697" s="94" t="str">
        <f t="shared" si="12"/>
        <v>$table-&gt;string('tx_target', 50);</v>
      </c>
    </row>
    <row r="698" spans="1:2" s="94" customFormat="1">
      <c r="A698" s="94" t="s">
        <v>13</v>
      </c>
      <c r="B698" s="94" t="str">
        <f>"$table-&gt;string('"&amp;A698&amp;"', 100)-&gt;nullable();"</f>
        <v>$table-&gt;string('tx_observaciones', 100)-&gt;nullable();</v>
      </c>
    </row>
    <row r="699" spans="1:2" s="94" customFormat="1">
      <c r="A699" s="94" t="s">
        <v>26</v>
      </c>
      <c r="B699" s="94" t="str">
        <f>"$table-&gt;integer('"&amp;A699&amp;"');"</f>
        <v>$table-&gt;integer('id_status');</v>
      </c>
    </row>
    <row r="700" spans="1:2" s="94" customFormat="1">
      <c r="A700" s="94" t="s">
        <v>27</v>
      </c>
      <c r="B700" s="94" t="str">
        <f>"$table-&gt;integer('"&amp;A700&amp;"');"</f>
        <v>$table-&gt;integer('id_usuario');</v>
      </c>
    </row>
    <row r="701" spans="1:2" s="94" customFormat="1">
      <c r="A701" s="94" t="s">
        <v>3054</v>
      </c>
      <c r="B701" s="94" t="s">
        <v>3055</v>
      </c>
    </row>
    <row r="705" spans="1:2">
      <c r="A705" s="1" t="s">
        <v>3971</v>
      </c>
    </row>
    <row r="706" spans="1:2">
      <c r="A706" s="94" t="s">
        <v>0</v>
      </c>
      <c r="B706" s="94" t="s">
        <v>3056</v>
      </c>
    </row>
    <row r="707" spans="1:2">
      <c r="A707" s="94" t="s">
        <v>3987</v>
      </c>
      <c r="B707" s="94" t="str">
        <f>"$table-&gt;string('"&amp;A707&amp;"', 50);"</f>
        <v>$table-&gt;string('nb_modulo', 50);</v>
      </c>
    </row>
    <row r="708" spans="1:2" s="94" customFormat="1">
      <c r="A708" s="94" t="s">
        <v>3985</v>
      </c>
      <c r="B708" s="94" t="str">
        <f>"$table-&gt;string('"&amp;A708&amp;"', 50);"</f>
        <v>$table-&gt;string('tx_grupo', 50);</v>
      </c>
    </row>
    <row r="709" spans="1:2">
      <c r="A709" s="94" t="s">
        <v>13</v>
      </c>
      <c r="B709" s="94" t="str">
        <f>"$table-&gt;string('"&amp;A709&amp;"', 100)-&gt;nullable();"</f>
        <v>$table-&gt;string('tx_observaciones', 100)-&gt;nullable();</v>
      </c>
    </row>
    <row r="710" spans="1:2">
      <c r="A710" s="94" t="s">
        <v>26</v>
      </c>
      <c r="B710" s="94" t="str">
        <f>"$table-&gt;integer('"&amp;A710&amp;"');"</f>
        <v>$table-&gt;integer('id_status');</v>
      </c>
    </row>
    <row r="711" spans="1:2">
      <c r="A711" s="94" t="s">
        <v>27</v>
      </c>
      <c r="B711" s="94" t="str">
        <f>"$table-&gt;integer('"&amp;A711&amp;"');"</f>
        <v>$table-&gt;integer('id_usuario');</v>
      </c>
    </row>
    <row r="712" spans="1:2">
      <c r="A712" s="94" t="s">
        <v>3054</v>
      </c>
      <c r="B712" s="94" t="s">
        <v>3055</v>
      </c>
    </row>
    <row r="714" spans="1:2">
      <c r="A714" s="1" t="s">
        <v>3988</v>
      </c>
    </row>
    <row r="715" spans="1:2">
      <c r="A715" t="s">
        <v>0</v>
      </c>
      <c r="B715" t="s">
        <v>3056</v>
      </c>
    </row>
    <row r="716" spans="1:2">
      <c r="A716" t="s">
        <v>3989</v>
      </c>
      <c r="B716" t="str">
        <f>"$table-&gt;integer('"&amp;A716&amp;"');"</f>
        <v>$table-&gt;integer('id_docente');</v>
      </c>
    </row>
    <row r="717" spans="1:2">
      <c r="A717" t="s">
        <v>3562</v>
      </c>
      <c r="B717" t="str">
        <f>"$table-&gt;integer('"&amp;A717&amp;"');"</f>
        <v>$table-&gt;integer('id_materia');</v>
      </c>
    </row>
    <row r="718" spans="1:2">
      <c r="A718" t="s">
        <v>13</v>
      </c>
      <c r="B718" t="str">
        <f>"$table-&gt;string('"&amp;A718&amp;"', 100)-&gt;nullable();"</f>
        <v>$table-&gt;string('tx_observaciones', 100)-&gt;nullable();</v>
      </c>
    </row>
    <row r="719" spans="1:2">
      <c r="A719" t="s">
        <v>26</v>
      </c>
      <c r="B719" t="str">
        <f>"$table-&gt;integer('"&amp;A719&amp;"');"</f>
        <v>$table-&gt;integer('id_status');</v>
      </c>
    </row>
    <row r="720" spans="1:2">
      <c r="A720" t="s">
        <v>27</v>
      </c>
      <c r="B720" t="str">
        <f>"$table-&gt;integer('"&amp;A720&amp;"');"</f>
        <v>$table-&gt;integer('id_usuario');</v>
      </c>
    </row>
    <row r="721" spans="1:2">
      <c r="A721" t="s">
        <v>3054</v>
      </c>
      <c r="B721" t="s">
        <v>3055</v>
      </c>
    </row>
    <row r="724" spans="1:2">
      <c r="A724" s="1" t="s">
        <v>3990</v>
      </c>
      <c r="B724" s="96"/>
    </row>
    <row r="725" spans="1:2">
      <c r="A725" s="96" t="s">
        <v>0</v>
      </c>
      <c r="B725" s="96" t="s">
        <v>3056</v>
      </c>
    </row>
    <row r="726" spans="1:2">
      <c r="A726" s="96" t="s">
        <v>3989</v>
      </c>
      <c r="B726" s="96" t="str">
        <f>"$table-&gt;integer('"&amp;A726&amp;"');"</f>
        <v>$table-&gt;integer('id_docente');</v>
      </c>
    </row>
    <row r="727" spans="1:2">
      <c r="A727" s="96" t="s">
        <v>3587</v>
      </c>
      <c r="B727" s="96" t="str">
        <f>"$table-&gt;integer('"&amp;A727&amp;"');"</f>
        <v>$table-&gt;integer('id_grupo');</v>
      </c>
    </row>
    <row r="728" spans="1:2">
      <c r="A728" s="96" t="s">
        <v>13</v>
      </c>
      <c r="B728" s="96" t="str">
        <f>"$table-&gt;string('"&amp;A728&amp;"', 100)-&gt;nullable();"</f>
        <v>$table-&gt;string('tx_observaciones', 100)-&gt;nullable();</v>
      </c>
    </row>
    <row r="729" spans="1:2">
      <c r="A729" s="96" t="s">
        <v>26</v>
      </c>
      <c r="B729" s="96" t="str">
        <f>"$table-&gt;integer('"&amp;A729&amp;"');"</f>
        <v>$table-&gt;integer('id_status');</v>
      </c>
    </row>
    <row r="730" spans="1:2">
      <c r="A730" s="96" t="s">
        <v>27</v>
      </c>
      <c r="B730" s="96" t="str">
        <f>"$table-&gt;integer('"&amp;A730&amp;"');"</f>
        <v>$table-&gt;integer('id_usuario');</v>
      </c>
    </row>
    <row r="731" spans="1:2">
      <c r="A731" s="96" t="s">
        <v>3054</v>
      </c>
      <c r="B731" s="96" t="s">
        <v>3055</v>
      </c>
    </row>
    <row r="733" spans="1:2">
      <c r="A733" s="1" t="s">
        <v>3992</v>
      </c>
      <c r="B733" s="97"/>
    </row>
    <row r="734" spans="1:2">
      <c r="A734" s="97" t="s">
        <v>0</v>
      </c>
      <c r="B734" s="97" t="s">
        <v>3056</v>
      </c>
    </row>
    <row r="735" spans="1:2">
      <c r="A735" s="97" t="s">
        <v>3993</v>
      </c>
      <c r="B735" s="97" t="str">
        <f>"$table-&gt;string('"&amp;A735&amp;"', 30);"</f>
        <v>$table-&gt;string('nb_tipo_agenda', 30);</v>
      </c>
    </row>
    <row r="736" spans="1:2">
      <c r="A736" s="97" t="s">
        <v>13</v>
      </c>
      <c r="B736" s="97" t="str">
        <f>"$table-&gt;string('"&amp;A736&amp;"', 100)-&gt;nullable();"</f>
        <v>$table-&gt;string('tx_observaciones', 100)-&gt;nullable();</v>
      </c>
    </row>
    <row r="737" spans="1:2">
      <c r="A737" s="97" t="s">
        <v>26</v>
      </c>
      <c r="B737" s="97" t="str">
        <f>"$table-&gt;integer('"&amp;A737&amp;"');"</f>
        <v>$table-&gt;integer('id_status');</v>
      </c>
    </row>
    <row r="738" spans="1:2">
      <c r="A738" s="97" t="s">
        <v>27</v>
      </c>
      <c r="B738" s="97" t="str">
        <f>"$table-&gt;integer('"&amp;A738&amp;"');"</f>
        <v>$table-&gt;integer('id_usuario');</v>
      </c>
    </row>
    <row r="739" spans="1:2">
      <c r="A739" s="97" t="s">
        <v>3054</v>
      </c>
      <c r="B739" s="97" t="s">
        <v>3055</v>
      </c>
    </row>
    <row r="741" spans="1:2">
      <c r="A741" s="1" t="s">
        <v>3991</v>
      </c>
      <c r="B741" s="97"/>
    </row>
    <row r="742" spans="1:2">
      <c r="A742" s="97" t="s">
        <v>0</v>
      </c>
      <c r="B742" s="97" t="s">
        <v>3056</v>
      </c>
    </row>
    <row r="743" spans="1:2" s="97" customFormat="1">
      <c r="A743" s="97" t="s">
        <v>3996</v>
      </c>
      <c r="B743" s="97" t="str">
        <f>"$table-&gt;string('"&amp;A743&amp;"', 200);"</f>
        <v>$table-&gt;string('nb_agenda', 200);</v>
      </c>
    </row>
    <row r="744" spans="1:2" s="97" customFormat="1">
      <c r="A744" s="97" t="s">
        <v>3564</v>
      </c>
      <c r="B744" s="97" t="str">
        <f>"$table-&gt;integer('"&amp;A744&amp;"');"</f>
        <v>$table-&gt;integer('id_calendario');</v>
      </c>
    </row>
    <row r="745" spans="1:2">
      <c r="A745" s="97" t="s">
        <v>3994</v>
      </c>
      <c r="B745" s="97" t="str">
        <f>"$table-&gt;integer('"&amp;A745&amp;"');"</f>
        <v>$table-&gt;integer('id_tipo_agenda');</v>
      </c>
    </row>
    <row r="746" spans="1:2">
      <c r="A746" s="97" t="s">
        <v>3995</v>
      </c>
      <c r="B746" s="97" t="str">
        <f>"$table-&gt;date('"&amp;A746&amp;"');"</f>
        <v>$table-&gt;date('fe_agenda');</v>
      </c>
    </row>
    <row r="747" spans="1:2" s="97" customFormat="1">
      <c r="A747" s="97" t="s">
        <v>3622</v>
      </c>
      <c r="B747" s="97" t="str">
        <f>"$table-&gt;date('"&amp;A747&amp;"');"</f>
        <v>$table-&gt;date('hh_inicio');</v>
      </c>
    </row>
    <row r="748" spans="1:2" s="98" customFormat="1">
      <c r="A748" s="98" t="s">
        <v>3623</v>
      </c>
      <c r="B748" s="98" t="str">
        <f>"$table-&gt;date('"&amp;A748&amp;"');"</f>
        <v>$table-&gt;date('hh_fin');</v>
      </c>
    </row>
    <row r="749" spans="1:2" s="98" customFormat="1">
      <c r="A749" s="98" t="s">
        <v>4005</v>
      </c>
      <c r="B749" s="98" t="str">
        <f>"$table-&gt;integer('"&amp;A749&amp;"');"</f>
        <v>$table-&gt;integer('id_origen');</v>
      </c>
    </row>
    <row r="750" spans="1:2">
      <c r="A750" s="97" t="s">
        <v>13</v>
      </c>
      <c r="B750" s="97" t="str">
        <f>"$table-&gt;string('"&amp;A750&amp;"', 100)-&gt;nullable();"</f>
        <v>$table-&gt;string('tx_observaciones', 100)-&gt;nullable();</v>
      </c>
    </row>
    <row r="751" spans="1:2">
      <c r="A751" s="97" t="s">
        <v>26</v>
      </c>
      <c r="B751" s="97" t="str">
        <f>"$table-&gt;integer('"&amp;A751&amp;"');"</f>
        <v>$table-&gt;integer('id_status');</v>
      </c>
    </row>
    <row r="752" spans="1:2">
      <c r="A752" s="97" t="s">
        <v>27</v>
      </c>
      <c r="B752" s="97" t="str">
        <f>"$table-&gt;integer('"&amp;A752&amp;"');"</f>
        <v>$table-&gt;integer('id_usuario');</v>
      </c>
    </row>
    <row r="753" spans="1:2">
      <c r="A753" s="97" t="s">
        <v>3054</v>
      </c>
      <c r="B753" s="97" t="s">
        <v>3055</v>
      </c>
    </row>
    <row r="755" spans="1:2">
      <c r="A755" s="1" t="s">
        <v>3997</v>
      </c>
    </row>
    <row r="756" spans="1:2">
      <c r="A756" s="97" t="s">
        <v>0</v>
      </c>
      <c r="B756" s="97" t="s">
        <v>3056</v>
      </c>
    </row>
    <row r="757" spans="1:2">
      <c r="A757" s="97" t="s">
        <v>3998</v>
      </c>
      <c r="B757" s="97" t="str">
        <f>"$table-&gt;string('"&amp;A757&amp;"', 200);"</f>
        <v>$table-&gt;string('nb_feriado', 200);</v>
      </c>
    </row>
    <row r="758" spans="1:2" s="97" customFormat="1">
      <c r="A758" s="97" t="s">
        <v>4002</v>
      </c>
      <c r="B758" s="97" t="str">
        <f>"$table-&gt;integer('"&amp;A758&amp;"');"</f>
        <v>$table-&gt;integer('id_tipo_feriado');</v>
      </c>
    </row>
    <row r="759" spans="1:2">
      <c r="A759" s="97" t="s">
        <v>3999</v>
      </c>
      <c r="B759" s="97" t="str">
        <f>"$table-&gt;date('"&amp;A759&amp;"');"</f>
        <v>$table-&gt;date('fe_feriado');</v>
      </c>
    </row>
    <row r="760" spans="1:2" s="97" customFormat="1">
      <c r="A760" s="97" t="s">
        <v>4001</v>
      </c>
      <c r="B760" s="97" t="str">
        <f>"$table-&gt;date('"&amp;A760&amp;"');"</f>
        <v>$table-&gt;date('aa_feriado');</v>
      </c>
    </row>
    <row r="761" spans="1:2">
      <c r="A761" s="97" t="s">
        <v>13</v>
      </c>
      <c r="B761" s="97" t="str">
        <f>"$table-&gt;string('"&amp;A761&amp;"', 100)-&gt;nullable();"</f>
        <v>$table-&gt;string('tx_observaciones', 100)-&gt;nullable();</v>
      </c>
    </row>
    <row r="762" spans="1:2">
      <c r="A762" s="97" t="s">
        <v>26</v>
      </c>
      <c r="B762" s="97" t="str">
        <f>"$table-&gt;integer('"&amp;A762&amp;"');"</f>
        <v>$table-&gt;integer('id_status');</v>
      </c>
    </row>
    <row r="763" spans="1:2">
      <c r="A763" s="97" t="s">
        <v>27</v>
      </c>
      <c r="B763" s="45" t="str">
        <f>"$table-&gt;integer('"&amp;A763&amp;"');"</f>
        <v>$table-&gt;integer('id_usuario');</v>
      </c>
    </row>
    <row r="764" spans="1:2">
      <c r="A764" s="97" t="s">
        <v>3054</v>
      </c>
      <c r="B764" s="97" t="s">
        <v>3055</v>
      </c>
    </row>
    <row r="766" spans="1:2">
      <c r="A766" s="1" t="s">
        <v>4003</v>
      </c>
      <c r="B766" s="97"/>
    </row>
    <row r="767" spans="1:2">
      <c r="A767" s="97" t="s">
        <v>0</v>
      </c>
      <c r="B767" s="97" t="s">
        <v>3056</v>
      </c>
    </row>
    <row r="768" spans="1:2">
      <c r="A768" s="97" t="s">
        <v>4004</v>
      </c>
      <c r="B768" s="97" t="str">
        <f>"$table-&gt;string('"&amp;A768&amp;"', 30);"</f>
        <v>$table-&gt;string('nb_tipo_feriado', 30);</v>
      </c>
    </row>
    <row r="769" spans="1:2">
      <c r="A769" s="97" t="s">
        <v>13</v>
      </c>
      <c r="B769" s="97" t="str">
        <f>"$table-&gt;string('"&amp;A769&amp;"', 100)-&gt;nullable();"</f>
        <v>$table-&gt;string('tx_observaciones', 100)-&gt;nullable();</v>
      </c>
    </row>
    <row r="770" spans="1:2">
      <c r="A770" s="97" t="s">
        <v>26</v>
      </c>
      <c r="B770" s="97" t="str">
        <f>"$table-&gt;integer('"&amp;A770&amp;"');"</f>
        <v>$table-&gt;integer('id_status');</v>
      </c>
    </row>
    <row r="771" spans="1:2">
      <c r="A771" s="97" t="s">
        <v>27</v>
      </c>
      <c r="B771" s="97" t="str">
        <f>"$table-&gt;integer('"&amp;A771&amp;"');"</f>
        <v>$table-&gt;integer('id_usuario');</v>
      </c>
    </row>
    <row r="772" spans="1:2">
      <c r="A772" s="97" t="s">
        <v>3054</v>
      </c>
      <c r="B772" s="97" t="s">
        <v>3055</v>
      </c>
    </row>
    <row r="774" spans="1:2">
      <c r="A774" s="1" t="s">
        <v>4006</v>
      </c>
    </row>
    <row r="775" spans="1:2">
      <c r="A775" s="99" t="s">
        <v>0</v>
      </c>
      <c r="B775" s="99" t="s">
        <v>3056</v>
      </c>
    </row>
    <row r="776" spans="1:2">
      <c r="A776" s="99" t="s">
        <v>4007</v>
      </c>
      <c r="B776" s="99" t="str">
        <f>"$table-&gt;string('"&amp;A776&amp;"', 30);"</f>
        <v>$table-&gt;string('nb_tipo_actividad', 30);</v>
      </c>
    </row>
    <row r="777" spans="1:2" s="99" customFormat="1">
      <c r="A777" s="99" t="s">
        <v>42</v>
      </c>
      <c r="B777" s="99" t="str">
        <f>"$table-&gt;string('"&amp;A777&amp;"', 30);"</f>
        <v>$table-&gt;string('tx_icono', 30);</v>
      </c>
    </row>
    <row r="778" spans="1:2">
      <c r="A778" s="99" t="s">
        <v>13</v>
      </c>
      <c r="B778" s="99" t="str">
        <f>"$table-&gt;string('"&amp;A778&amp;"', 100)-&gt;nullable();"</f>
        <v>$table-&gt;string('tx_observaciones', 100)-&gt;nullable();</v>
      </c>
    </row>
    <row r="779" spans="1:2">
      <c r="A779" s="99" t="s">
        <v>26</v>
      </c>
      <c r="B779" s="99" t="str">
        <f>"$table-&gt;integer('"&amp;A779&amp;"');"</f>
        <v>$table-&gt;integer('id_status');</v>
      </c>
    </row>
    <row r="780" spans="1:2">
      <c r="A780" s="99" t="s">
        <v>27</v>
      </c>
      <c r="B780" s="99" t="str">
        <f>"$table-&gt;integer('"&amp;A780&amp;"');"</f>
        <v>$table-&gt;integer('id_usuario');</v>
      </c>
    </row>
    <row r="781" spans="1:2">
      <c r="A781" s="99" t="s">
        <v>3054</v>
      </c>
      <c r="B781" s="99" t="s">
        <v>3055</v>
      </c>
    </row>
    <row r="783" spans="1:2">
      <c r="A783" s="1" t="s">
        <v>4009</v>
      </c>
      <c r="B783" s="101"/>
    </row>
    <row r="784" spans="1:2">
      <c r="A784" s="101" t="s">
        <v>0</v>
      </c>
      <c r="B784" s="101" t="s">
        <v>3056</v>
      </c>
    </row>
    <row r="785" spans="1:2" s="101" customFormat="1">
      <c r="A785" s="101" t="s">
        <v>4010</v>
      </c>
      <c r="B785" s="101" t="str">
        <f>"$table-&gt;integer('"&amp;A785&amp;"');"</f>
        <v>$table-&gt;integer('id_detalle_evaluacion');</v>
      </c>
    </row>
    <row r="786" spans="1:2" s="101" customFormat="1">
      <c r="A786" s="101" t="s">
        <v>3961</v>
      </c>
      <c r="B786" s="101" t="str">
        <f>"$table-&gt;date('"&amp;A786&amp;"');"</f>
        <v>$table-&gt;date('fe_evaluacion');</v>
      </c>
    </row>
    <row r="787" spans="1:2" s="101" customFormat="1">
      <c r="A787" s="101" t="s">
        <v>3622</v>
      </c>
      <c r="B787" s="101" t="str">
        <f>"$table-&gt;time('"&amp;A787&amp;"');"</f>
        <v>$table-&gt;time('hh_inicio');</v>
      </c>
    </row>
    <row r="788" spans="1:2" s="101" customFormat="1">
      <c r="A788" s="101" t="s">
        <v>3623</v>
      </c>
      <c r="B788" s="101" t="str">
        <f t="shared" ref="B788" si="13">"$table-&gt;time('"&amp;A788&amp;"');"</f>
        <v>$table-&gt;time('hh_fin');</v>
      </c>
    </row>
    <row r="789" spans="1:2">
      <c r="A789" s="101" t="s">
        <v>3960</v>
      </c>
      <c r="B789" s="101" t="str">
        <f>"$table-&gt;integer('"&amp;A789&amp;"');"</f>
        <v>$table-&gt;integer('nu_peso');</v>
      </c>
    </row>
    <row r="790" spans="1:2">
      <c r="A790" s="101" t="s">
        <v>13</v>
      </c>
      <c r="B790" s="101" t="str">
        <f>"$table-&gt;string('"&amp;A790&amp;"', 100)-&gt;nullable();"</f>
        <v>$table-&gt;string('tx_observaciones', 100)-&gt;nullable();</v>
      </c>
    </row>
    <row r="791" spans="1:2">
      <c r="A791" s="101" t="s">
        <v>26</v>
      </c>
      <c r="B791" s="101" t="str">
        <f>"$table-&gt;integer('"&amp;A791&amp;"');"</f>
        <v>$table-&gt;integer('id_status');</v>
      </c>
    </row>
    <row r="792" spans="1:2">
      <c r="A792" s="101" t="s">
        <v>27</v>
      </c>
      <c r="B792" s="101" t="str">
        <f>"$table-&gt;integer('"&amp;A792&amp;"');"</f>
        <v>$table-&gt;integer('id_usuario');</v>
      </c>
    </row>
    <row r="793" spans="1:2">
      <c r="A793" s="101" t="s">
        <v>3054</v>
      </c>
      <c r="B793" s="101" t="s">
        <v>3055</v>
      </c>
    </row>
    <row r="795" spans="1:2">
      <c r="A795" s="1" t="s">
        <v>4011</v>
      </c>
    </row>
    <row r="796" spans="1:2">
      <c r="A796" s="101" t="s">
        <v>0</v>
      </c>
      <c r="B796" s="101" t="s">
        <v>3056</v>
      </c>
    </row>
    <row r="797" spans="1:2">
      <c r="A797" s="101" t="s">
        <v>4012</v>
      </c>
      <c r="B797" s="101" t="str">
        <f>"$table-&gt;integer('"&amp;A797&amp;"');"</f>
        <v>$table-&gt;integer('id_evaluacion');</v>
      </c>
    </row>
    <row r="798" spans="1:2" s="101" customFormat="1">
      <c r="A798" s="101" t="s">
        <v>3576</v>
      </c>
      <c r="B798" s="101" t="str">
        <f>"$table-&gt;integer('"&amp;A798&amp;"');"</f>
        <v>$table-&gt;integer('id_alumno');</v>
      </c>
    </row>
    <row r="799" spans="1:2">
      <c r="A799" s="101" t="s">
        <v>4013</v>
      </c>
      <c r="B799" s="101" t="str">
        <f>"$table-&gt;integer('"&amp;A799&amp;"');"</f>
        <v>$table-&gt;integer('id_calificacion');</v>
      </c>
    </row>
    <row r="800" spans="1:2">
      <c r="A800" s="101" t="s">
        <v>13</v>
      </c>
      <c r="B800" s="101" t="str">
        <f>"$table-&gt;string('"&amp;A800&amp;"', 200)-&gt;nullable();"</f>
        <v>$table-&gt;string('tx_observaciones', 200)-&gt;nullable();</v>
      </c>
    </row>
    <row r="801" spans="1:2">
      <c r="A801" s="101" t="s">
        <v>26</v>
      </c>
      <c r="B801" s="101" t="str">
        <f>"$table-&gt;integer('"&amp;A801&amp;"');"</f>
        <v>$table-&gt;integer('id_status');</v>
      </c>
    </row>
    <row r="802" spans="1:2">
      <c r="A802" s="101" t="s">
        <v>27</v>
      </c>
      <c r="B802" s="101" t="str">
        <f>"$table-&gt;integer('"&amp;A802&amp;"');"</f>
        <v>$table-&gt;integer('id_usuario');</v>
      </c>
    </row>
    <row r="803" spans="1:2">
      <c r="A803" s="101" t="s">
        <v>3054</v>
      </c>
      <c r="B803" s="101" t="s">
        <v>3055</v>
      </c>
    </row>
    <row r="805" spans="1:2">
      <c r="A805" s="1" t="s">
        <v>4015</v>
      </c>
    </row>
    <row r="806" spans="1:2">
      <c r="A806" s="108" t="s">
        <v>0</v>
      </c>
      <c r="B806" s="108" t="s">
        <v>3056</v>
      </c>
    </row>
    <row r="807" spans="1:2" s="108" customFormat="1">
      <c r="A807" s="108" t="s">
        <v>4019</v>
      </c>
      <c r="B807" s="108" t="str">
        <f>"$table-&gt;integer('"&amp;A807&amp;"');"</f>
        <v>$table-&gt;integer('id_tipo_recurso');</v>
      </c>
    </row>
    <row r="808" spans="1:2" s="108" customFormat="1">
      <c r="A808" s="108" t="s">
        <v>3560</v>
      </c>
      <c r="B808" s="108" t="str">
        <f>"$table-&gt;integer('"&amp;A808&amp;"');"</f>
        <v>$table-&gt;integer('id_grado');</v>
      </c>
    </row>
    <row r="809" spans="1:2" s="108" customFormat="1">
      <c r="A809" s="108" t="s">
        <v>3587</v>
      </c>
      <c r="B809" s="108" t="str">
        <f>"$table-&gt;integer('"&amp;A809&amp;"');"</f>
        <v>$table-&gt;integer('id_grupo');</v>
      </c>
    </row>
    <row r="810" spans="1:2" s="108" customFormat="1">
      <c r="A810" s="108" t="s">
        <v>13</v>
      </c>
      <c r="B810" s="108" t="str">
        <f>"$table-&gt;string('"&amp;A810&amp;"', 200)-&gt;nullable();"</f>
        <v>$table-&gt;string('tx_observaciones', 200)-&gt;nullable();</v>
      </c>
    </row>
    <row r="811" spans="1:2" s="108" customFormat="1">
      <c r="A811" s="108" t="s">
        <v>26</v>
      </c>
      <c r="B811" s="108" t="str">
        <f>"$table-&gt;integer('"&amp;A811&amp;"');"</f>
        <v>$table-&gt;integer('id_status');</v>
      </c>
    </row>
    <row r="812" spans="1:2">
      <c r="A812" s="108" t="s">
        <v>27</v>
      </c>
      <c r="B812" s="108" t="str">
        <f>"$table-&gt;integer('"&amp;A812&amp;"');"</f>
        <v>$table-&gt;integer('id_usuario');</v>
      </c>
    </row>
    <row r="813" spans="1:2">
      <c r="A813" s="108" t="s">
        <v>3054</v>
      </c>
      <c r="B813" s="108" t="s">
        <v>3055</v>
      </c>
    </row>
    <row r="816" spans="1:2">
      <c r="A816" s="1" t="s">
        <v>4016</v>
      </c>
    </row>
    <row r="817" spans="1:2">
      <c r="A817" s="108" t="s">
        <v>0</v>
      </c>
      <c r="B817" s="108" t="s">
        <v>3056</v>
      </c>
    </row>
    <row r="818" spans="1:2">
      <c r="A818" s="108" t="s">
        <v>4017</v>
      </c>
      <c r="B818" s="108" t="str">
        <f>"$table-&gt;string('"&amp;A818&amp;"', 30);"</f>
        <v>$table-&gt;string('nb_tipo_recurso', 30);</v>
      </c>
    </row>
    <row r="819" spans="1:2">
      <c r="A819" s="108" t="s">
        <v>42</v>
      </c>
      <c r="B819" s="108" t="str">
        <f>"$table-&gt;string('"&amp;A819&amp;"', 30);"</f>
        <v>$table-&gt;string('tx_icono', 30);</v>
      </c>
    </row>
    <row r="820" spans="1:2" s="108" customFormat="1">
      <c r="A820" s="108" t="s">
        <v>4018</v>
      </c>
      <c r="B820" s="108" t="str">
        <f>"$table-&gt;string('"&amp;A820&amp;"', 30);"</f>
        <v>$table-&gt;string('tx_color', 30);</v>
      </c>
    </row>
    <row r="821" spans="1:2">
      <c r="A821" s="108" t="s">
        <v>13</v>
      </c>
      <c r="B821" s="108" t="str">
        <f>"$table-&gt;string('"&amp;A821&amp;"', 100)-&gt;nullable();"</f>
        <v>$table-&gt;string('tx_observaciones', 100)-&gt;nullable();</v>
      </c>
    </row>
    <row r="822" spans="1:2">
      <c r="A822" s="108" t="s">
        <v>26</v>
      </c>
      <c r="B822" s="108" t="str">
        <f>"$table-&gt;integer('"&amp;A822&amp;"');"</f>
        <v>$table-&gt;integer('id_status');</v>
      </c>
    </row>
    <row r="823" spans="1:2">
      <c r="A823" s="108" t="s">
        <v>27</v>
      </c>
      <c r="B823" s="108" t="str">
        <f>"$table-&gt;integer('"&amp;A823&amp;"');"</f>
        <v>$table-&gt;integer('id_usuario');</v>
      </c>
    </row>
    <row r="824" spans="1:2">
      <c r="A824" s="108" t="s">
        <v>3054</v>
      </c>
      <c r="B824" s="108" t="s">
        <v>3055</v>
      </c>
    </row>
    <row r="826" spans="1:2">
      <c r="A826" s="1" t="s">
        <v>4020</v>
      </c>
    </row>
    <row r="827" spans="1:2">
      <c r="A827" s="109" t="s">
        <v>0</v>
      </c>
      <c r="B827" s="109" t="s">
        <v>3056</v>
      </c>
    </row>
    <row r="828" spans="1:2">
      <c r="A828" t="s">
        <v>3564</v>
      </c>
      <c r="B828" s="109" t="str">
        <f>"$table-&gt;integer('"&amp;A828&amp;"');"</f>
        <v>$table-&gt;integer('id_calendario');</v>
      </c>
    </row>
    <row r="829" spans="1:2">
      <c r="A829" t="s">
        <v>3560</v>
      </c>
      <c r="B829" s="109" t="str">
        <f>"$table-&gt;integer('"&amp;A829&amp;"');"</f>
        <v>$table-&gt;integer('id_grado');</v>
      </c>
    </row>
    <row r="830" spans="1:2">
      <c r="A830" t="s">
        <v>3587</v>
      </c>
      <c r="B830" s="109" t="str">
        <f>"$table-&gt;integer('"&amp;A830&amp;"')-&gt;nullable();"</f>
        <v>$table-&gt;integer('id_grupo')-&gt;nullable();</v>
      </c>
    </row>
    <row r="831" spans="1:2">
      <c r="A831" s="109" t="s">
        <v>4021</v>
      </c>
      <c r="B831" s="109" t="str">
        <f>"$table-&gt;date('"&amp;A831&amp;"');"</f>
        <v>$table-&gt;date('fe_matricula');</v>
      </c>
    </row>
    <row r="832" spans="1:2">
      <c r="A832" t="s">
        <v>4022</v>
      </c>
      <c r="B832" s="109" t="str">
        <f>"$table-&gt;integer('"&amp;A832&amp;"');"</f>
        <v>$table-&gt;integer('id_tipo_condicion');</v>
      </c>
    </row>
    <row r="833" spans="1:2">
      <c r="A833" s="109" t="s">
        <v>4025</v>
      </c>
      <c r="B833" s="109" t="str">
        <f>"$table-&gt;integer('"&amp;A833&amp;"')-&gt;nullable();"</f>
        <v>$table-&gt;integer('id_colegio_origen')-&gt;nullable();</v>
      </c>
    </row>
    <row r="834" spans="1:2">
      <c r="A834" s="109" t="s">
        <v>13</v>
      </c>
      <c r="B834" s="109" t="str">
        <f>"$table-&gt;string('"&amp;A834&amp;"', 100)-&gt;nullable();"</f>
        <v>$table-&gt;string('tx_observaciones', 100)-&gt;nullable();</v>
      </c>
    </row>
    <row r="835" spans="1:2">
      <c r="A835" s="109" t="s">
        <v>26</v>
      </c>
      <c r="B835" s="109" t="str">
        <f>"$table-&gt;integer('"&amp;A835&amp;"');"</f>
        <v>$table-&gt;integer('id_status');</v>
      </c>
    </row>
    <row r="836" spans="1:2">
      <c r="A836" s="109" t="s">
        <v>27</v>
      </c>
      <c r="B836" s="109" t="str">
        <f>"$table-&gt;integer('"&amp;A836&amp;"');"</f>
        <v>$table-&gt;integer('id_usuario');</v>
      </c>
    </row>
    <row r="837" spans="1:2">
      <c r="A837" s="109" t="s">
        <v>3054</v>
      </c>
      <c r="B837" s="109" t="s">
        <v>3055</v>
      </c>
    </row>
    <row r="839" spans="1:2">
      <c r="A839" s="1" t="s">
        <v>4023</v>
      </c>
      <c r="B839" s="109"/>
    </row>
    <row r="840" spans="1:2">
      <c r="A840" s="109" t="s">
        <v>0</v>
      </c>
      <c r="B840" s="109" t="s">
        <v>3056</v>
      </c>
    </row>
    <row r="841" spans="1:2">
      <c r="A841" s="109" t="s">
        <v>4024</v>
      </c>
      <c r="B841" s="109" t="str">
        <f>"$table-&gt;string('"&amp;A841&amp;"', 30);"</f>
        <v>$table-&gt;string('nb_tipo_condicion', 30);</v>
      </c>
    </row>
    <row r="842" spans="1:2">
      <c r="A842" s="109" t="s">
        <v>42</v>
      </c>
      <c r="B842" s="109" t="str">
        <f>"$table-&gt;string('"&amp;A842&amp;"', 30);"</f>
        <v>$table-&gt;string('tx_icono', 30);</v>
      </c>
    </row>
    <row r="843" spans="1:2">
      <c r="A843" s="109" t="s">
        <v>13</v>
      </c>
      <c r="B843" s="109" t="str">
        <f>"$table-&gt;string('"&amp;A843&amp;"', 100)-&gt;nullable();"</f>
        <v>$table-&gt;string('tx_observaciones', 100)-&gt;nullable();</v>
      </c>
    </row>
    <row r="844" spans="1:2">
      <c r="A844" s="109" t="s">
        <v>26</v>
      </c>
      <c r="B844" s="109" t="str">
        <f>"$table-&gt;integer('"&amp;A844&amp;"');"</f>
        <v>$table-&gt;integer('id_status');</v>
      </c>
    </row>
    <row r="845" spans="1:2">
      <c r="A845" s="109" t="s">
        <v>27</v>
      </c>
      <c r="B845" s="109" t="str">
        <f>"$table-&gt;integer('"&amp;A845&amp;"');"</f>
        <v>$table-&gt;integer('id_usuario');</v>
      </c>
    </row>
    <row r="846" spans="1:2">
      <c r="A846" s="109" t="s">
        <v>3054</v>
      </c>
      <c r="B846" s="109" t="s">
        <v>3055</v>
      </c>
    </row>
    <row r="848" spans="1:2">
      <c r="A848" s="1" t="s">
        <v>4026</v>
      </c>
    </row>
    <row r="849" spans="1:2">
      <c r="A849" s="110" t="s">
        <v>0</v>
      </c>
      <c r="B849" s="110" t="s">
        <v>3056</v>
      </c>
    </row>
    <row r="850" spans="1:2" s="110" customFormat="1">
      <c r="A850" s="110" t="s">
        <v>3564</v>
      </c>
      <c r="B850" s="110" t="str">
        <f>"$table-&gt;integer('"&amp;A850&amp;"');"</f>
        <v>$table-&gt;integer('id_calendario');</v>
      </c>
    </row>
    <row r="851" spans="1:2">
      <c r="A851" s="110" t="s">
        <v>3576</v>
      </c>
      <c r="B851" s="110" t="str">
        <f>"$table-&gt;integer('"&amp;A851&amp;"');"</f>
        <v>$table-&gt;integer('id_alumno');</v>
      </c>
    </row>
    <row r="852" spans="1:2">
      <c r="A852" s="110" t="s">
        <v>3562</v>
      </c>
      <c r="B852" s="110" t="str">
        <f>"$table-&gt;integer('"&amp;A852&amp;"');"</f>
        <v>$table-&gt;integer('id_materia');</v>
      </c>
    </row>
    <row r="853" spans="1:2">
      <c r="A853" s="110" t="s">
        <v>13</v>
      </c>
      <c r="B853" s="110" t="str">
        <f>"$table-&gt;string('"&amp;A853&amp;"', 100)-&gt;nullable();"</f>
        <v>$table-&gt;string('tx_observaciones', 100)-&gt;nullable();</v>
      </c>
    </row>
    <row r="854" spans="1:2">
      <c r="A854" s="110" t="s">
        <v>26</v>
      </c>
      <c r="B854" s="110" t="str">
        <f>"$table-&gt;integer('"&amp;A854&amp;"');"</f>
        <v>$table-&gt;integer('id_status');</v>
      </c>
    </row>
    <row r="855" spans="1:2">
      <c r="A855" s="110" t="s">
        <v>27</v>
      </c>
      <c r="B855" s="110" t="str">
        <f>"$table-&gt;integer('"&amp;A855&amp;"');"</f>
        <v>$table-&gt;integer('id_usuario');</v>
      </c>
    </row>
    <row r="856" spans="1:2">
      <c r="A856" s="110" t="s">
        <v>3054</v>
      </c>
      <c r="B856" s="110" t="s">
        <v>3055</v>
      </c>
    </row>
    <row r="858" spans="1:2">
      <c r="A858" s="1" t="s">
        <v>4027</v>
      </c>
      <c r="B858" s="111"/>
    </row>
    <row r="859" spans="1:2">
      <c r="A859" s="111" t="s">
        <v>0</v>
      </c>
      <c r="B859" s="111" t="s">
        <v>3056</v>
      </c>
    </row>
    <row r="860" spans="1:2">
      <c r="A860" s="111" t="s">
        <v>3587</v>
      </c>
      <c r="B860" s="111" t="str">
        <f>"$table-&gt;integer('"&amp;A860&amp;"');"</f>
        <v>$table-&gt;integer('id_grupo');</v>
      </c>
    </row>
    <row r="861" spans="1:2">
      <c r="A861" s="111" t="s">
        <v>3562</v>
      </c>
      <c r="B861" s="111" t="str">
        <f>"$table-&gt;integer('"&amp;A861&amp;"');"</f>
        <v>$table-&gt;integer('id_materia');</v>
      </c>
    </row>
    <row r="862" spans="1:2">
      <c r="A862" s="111" t="s">
        <v>13</v>
      </c>
      <c r="B862" s="111" t="str">
        <f>"$table-&gt;string('"&amp;A862&amp;"', 100)-&gt;nullable();"</f>
        <v>$table-&gt;string('tx_observaciones', 100)-&gt;nullable();</v>
      </c>
    </row>
    <row r="863" spans="1:2">
      <c r="A863" s="111" t="s">
        <v>26</v>
      </c>
      <c r="B863" s="111" t="str">
        <f>"$table-&gt;integer('"&amp;A863&amp;"');"</f>
        <v>$table-&gt;integer('id_status');</v>
      </c>
    </row>
    <row r="864" spans="1:2">
      <c r="A864" s="111" t="s">
        <v>27</v>
      </c>
      <c r="B864" s="111" t="str">
        <f>"$table-&gt;integer('"&amp;A864&amp;"');"</f>
        <v>$table-&gt;integer('id_usuario');</v>
      </c>
    </row>
    <row r="865" spans="1:2">
      <c r="A865" s="111" t="s">
        <v>3054</v>
      </c>
      <c r="B865" s="111" t="s">
        <v>3055</v>
      </c>
    </row>
    <row r="867" spans="1:2">
      <c r="A867" s="1" t="s">
        <v>4029</v>
      </c>
    </row>
    <row r="868" spans="1:2">
      <c r="A868" s="113" t="s">
        <v>0</v>
      </c>
      <c r="B868" s="113" t="s">
        <v>3056</v>
      </c>
    </row>
    <row r="869" spans="1:2" s="113" customFormat="1">
      <c r="A869" s="113" t="s">
        <v>4032</v>
      </c>
      <c r="B869" s="113" t="str">
        <f>"$table-&gt;string('"&amp;A869&amp;"', 30);"</f>
        <v>$table-&gt;string('nb_tipo_notificacion', 30);</v>
      </c>
    </row>
    <row r="870" spans="1:2" s="113" customFormat="1">
      <c r="A870" s="113" t="s">
        <v>42</v>
      </c>
      <c r="B870" s="113" t="str">
        <f>"$table-&gt;string('"&amp;A870&amp;"', 30);"</f>
        <v>$table-&gt;string('tx_icono', 30);</v>
      </c>
    </row>
    <row r="871" spans="1:2" s="113" customFormat="1">
      <c r="A871" s="113" t="s">
        <v>4018</v>
      </c>
      <c r="B871" s="113" t="str">
        <f>"$table-&gt;string('"&amp;A871&amp;"', 30);"</f>
        <v>$table-&gt;string('tx_color', 30);</v>
      </c>
    </row>
    <row r="872" spans="1:2" s="113" customFormat="1">
      <c r="A872" s="113" t="s">
        <v>13</v>
      </c>
      <c r="B872" s="113" t="str">
        <f>"$table-&gt;string('"&amp;A872&amp;"', 100)-&gt;nullable();"</f>
        <v>$table-&gt;string('tx_observaciones', 100)-&gt;nullable();</v>
      </c>
    </row>
    <row r="873" spans="1:2" s="113" customFormat="1">
      <c r="A873" s="113" t="s">
        <v>26</v>
      </c>
      <c r="B873" s="113" t="str">
        <f>"$table-&gt;integer('"&amp;A873&amp;"');"</f>
        <v>$table-&gt;integer('id_status');</v>
      </c>
    </row>
    <row r="874" spans="1:2">
      <c r="A874" s="113" t="s">
        <v>27</v>
      </c>
      <c r="B874" s="113" t="str">
        <f>"$table-&gt;integer('"&amp;A874&amp;"');"</f>
        <v>$table-&gt;integer('id_usuario');</v>
      </c>
    </row>
    <row r="875" spans="1:2">
      <c r="A875" s="113" t="s">
        <v>3054</v>
      </c>
      <c r="B875" s="113" t="s">
        <v>3055</v>
      </c>
    </row>
    <row r="878" spans="1:2">
      <c r="A878" s="1" t="s">
        <v>4030</v>
      </c>
    </row>
    <row r="879" spans="1:2" s="113" customFormat="1">
      <c r="A879" s="113" t="s">
        <v>0</v>
      </c>
      <c r="B879" s="113" t="s">
        <v>3056</v>
      </c>
    </row>
    <row r="880" spans="1:2" s="113" customFormat="1">
      <c r="A880" s="113" t="s">
        <v>4031</v>
      </c>
      <c r="B880" s="113" t="str">
        <f>"$table-&gt;string('"&amp;A880&amp;"', 30);"</f>
        <v>$table-&gt;string('nb_tipo_prioridad', 30);</v>
      </c>
    </row>
    <row r="881" spans="1:2" s="113" customFormat="1">
      <c r="A881" s="113" t="s">
        <v>42</v>
      </c>
      <c r="B881" s="113" t="str">
        <f>"$table-&gt;string('"&amp;A881&amp;"', 30);"</f>
        <v>$table-&gt;string('tx_icono', 30);</v>
      </c>
    </row>
    <row r="882" spans="1:2" s="113" customFormat="1">
      <c r="A882" s="113" t="s">
        <v>4018</v>
      </c>
      <c r="B882" s="113" t="str">
        <f>"$table-&gt;string('"&amp;A882&amp;"', 30);"</f>
        <v>$table-&gt;string('tx_color', 30);</v>
      </c>
    </row>
    <row r="883" spans="1:2" s="113" customFormat="1">
      <c r="A883" s="113" t="s">
        <v>13</v>
      </c>
      <c r="B883" s="113" t="str">
        <f>"$table-&gt;string('"&amp;A883&amp;"', 100)-&gt;nullable();"</f>
        <v>$table-&gt;string('tx_observaciones', 100)-&gt;nullable();</v>
      </c>
    </row>
    <row r="884" spans="1:2">
      <c r="A884" s="113" t="s">
        <v>26</v>
      </c>
      <c r="B884" s="113" t="str">
        <f>"$table-&gt;integer('"&amp;A884&amp;"');"</f>
        <v>$table-&gt;integer('id_status');</v>
      </c>
    </row>
    <row r="885" spans="1:2">
      <c r="A885" s="113" t="s">
        <v>27</v>
      </c>
      <c r="B885" s="113" t="str">
        <f>"$table-&gt;integer('"&amp;A885&amp;"');"</f>
        <v>$table-&gt;integer('id_usuario');</v>
      </c>
    </row>
    <row r="886" spans="1:2">
      <c r="A886" s="113" t="s">
        <v>3054</v>
      </c>
      <c r="B886" s="113" t="s">
        <v>3055</v>
      </c>
    </row>
    <row r="888" spans="1:2">
      <c r="A888" s="1" t="s">
        <v>4040</v>
      </c>
    </row>
    <row r="889" spans="1:2">
      <c r="A889" s="113" t="s">
        <v>0</v>
      </c>
      <c r="B889" s="113" t="s">
        <v>3056</v>
      </c>
    </row>
    <row r="890" spans="1:2" s="113" customFormat="1">
      <c r="A890" s="113" t="s">
        <v>4043</v>
      </c>
      <c r="B890" s="113" t="str">
        <f>"$table-&gt;string('"&amp;A890&amp;"', 30);"</f>
        <v>$table-&gt;string('nb_tipo_destinatario', 30);</v>
      </c>
    </row>
    <row r="891" spans="1:2" s="113" customFormat="1">
      <c r="A891" s="113" t="s">
        <v>42</v>
      </c>
      <c r="B891" s="113" t="str">
        <f>"$table-&gt;string('"&amp;A891&amp;"', 30);"</f>
        <v>$table-&gt;string('tx_icono', 30);</v>
      </c>
    </row>
    <row r="892" spans="1:2" s="113" customFormat="1">
      <c r="A892" s="113" t="s">
        <v>4018</v>
      </c>
      <c r="B892" s="113" t="str">
        <f>"$table-&gt;string('"&amp;A892&amp;"', 30);"</f>
        <v>$table-&gt;string('tx_color', 30);</v>
      </c>
    </row>
    <row r="893" spans="1:2" s="113" customFormat="1">
      <c r="A893" s="113" t="s">
        <v>13</v>
      </c>
      <c r="B893" s="113" t="str">
        <f>"$table-&gt;string('"&amp;A893&amp;"', 100)-&gt;nullable();"</f>
        <v>$table-&gt;string('tx_observaciones', 100)-&gt;nullable();</v>
      </c>
    </row>
    <row r="894" spans="1:2">
      <c r="A894" s="113" t="s">
        <v>26</v>
      </c>
      <c r="B894" s="113" t="str">
        <f>"$table-&gt;integer('"&amp;A894&amp;"');"</f>
        <v>$table-&gt;integer('id_status');</v>
      </c>
    </row>
    <row r="895" spans="1:2">
      <c r="A895" s="113" t="s">
        <v>27</v>
      </c>
      <c r="B895" s="113" t="str">
        <f>"$table-&gt;integer('"&amp;A895&amp;"');"</f>
        <v>$table-&gt;integer('id_usuario');</v>
      </c>
    </row>
    <row r="896" spans="1:2">
      <c r="A896" s="113" t="s">
        <v>3054</v>
      </c>
      <c r="B896" s="113" t="s">
        <v>3055</v>
      </c>
    </row>
    <row r="899" spans="1:2" s="113" customFormat="1">
      <c r="A899" s="1" t="s">
        <v>4028</v>
      </c>
      <c r="B899"/>
    </row>
    <row r="900" spans="1:2">
      <c r="A900" s="113" t="s">
        <v>0</v>
      </c>
      <c r="B900" s="113" t="s">
        <v>3056</v>
      </c>
    </row>
    <row r="901" spans="1:2" s="113" customFormat="1">
      <c r="A901" s="113" t="s">
        <v>4042</v>
      </c>
      <c r="B901" s="113" t="str">
        <f>"$table-&gt;integer('"&amp;A901&amp;"');"</f>
        <v>$table-&gt;integer('co_notificacion');</v>
      </c>
    </row>
    <row r="902" spans="1:2" s="113" customFormat="1">
      <c r="A902" s="113" t="s">
        <v>4041</v>
      </c>
      <c r="B902" s="113" t="str">
        <f>"$table-&gt;integer('"&amp;A902&amp;"');"</f>
        <v>$table-&gt;integer('id_tipo_destinatario');</v>
      </c>
    </row>
    <row r="903" spans="1:2">
      <c r="A903" s="113" t="s">
        <v>4038</v>
      </c>
      <c r="B903" s="113" t="str">
        <f>"$table-&gt;integer('"&amp;A903&amp;"');"</f>
        <v>$table-&gt;integer('id_destinatario');</v>
      </c>
    </row>
    <row r="904" spans="1:2">
      <c r="A904" s="113" t="s">
        <v>4033</v>
      </c>
      <c r="B904" s="113" t="str">
        <f>"$table-&gt;string('"&amp;A904&amp;"', 100);"</f>
        <v>$table-&gt;string('tx_asunto', 100);</v>
      </c>
    </row>
    <row r="905" spans="1:2">
      <c r="A905" s="113" t="s">
        <v>4034</v>
      </c>
      <c r="B905" s="113" t="str">
        <f>"$table-&gt;string('"&amp;A905&amp;"', 300);"</f>
        <v>$table-&gt;string('tx_mensaje', 300);</v>
      </c>
    </row>
    <row r="906" spans="1:2">
      <c r="A906" t="s">
        <v>4039</v>
      </c>
      <c r="B906" s="113" t="str">
        <f>"$table-&gt;string('"&amp;A906&amp;"', 80);"</f>
        <v>$table-&gt;string('tx_lugar', 80);</v>
      </c>
    </row>
    <row r="907" spans="1:2">
      <c r="A907" s="113" t="s">
        <v>4035</v>
      </c>
      <c r="B907" s="113" t="str">
        <f>"$table-&gt;integer('"&amp;A907&amp;"');"</f>
        <v>$table-&gt;integer('id_tipo_notificacion');</v>
      </c>
    </row>
    <row r="908" spans="1:2">
      <c r="A908" s="113" t="s">
        <v>4036</v>
      </c>
      <c r="B908" s="113" t="str">
        <f>"$table-&gt;integer('"&amp;A908&amp;"');"</f>
        <v>$table-&gt;integer('id_tipo_priodidad');</v>
      </c>
    </row>
    <row r="909" spans="1:2">
      <c r="A909" t="s">
        <v>4037</v>
      </c>
      <c r="B909" s="113" t="str">
        <f>"$table-&gt;date('"&amp;A909&amp;"');"</f>
        <v>$table-&gt;date('fe_notificacion');</v>
      </c>
    </row>
    <row r="910" spans="1:2">
      <c r="A910" t="s">
        <v>3622</v>
      </c>
      <c r="B910" s="113" t="str">
        <f>"$table-&gt;time('"&amp;A910&amp;"');"</f>
        <v>$table-&gt;time('hh_inicio');</v>
      </c>
    </row>
    <row r="911" spans="1:2">
      <c r="A911" s="113" t="s">
        <v>3623</v>
      </c>
      <c r="B911" s="113" t="str">
        <f t="shared" ref="B911" si="14">"$table-&gt;time('"&amp;A911&amp;"');"</f>
        <v>$table-&gt;time('hh_fin');</v>
      </c>
    </row>
    <row r="912" spans="1:2">
      <c r="A912" s="113" t="s">
        <v>13</v>
      </c>
      <c r="B912" s="113" t="str">
        <f>"$table-&gt;string('"&amp;A912&amp;"', 100)-&gt;nullable();"</f>
        <v>$table-&gt;string('tx_observaciones', 100)-&gt;nullable();</v>
      </c>
    </row>
    <row r="913" spans="1:2">
      <c r="A913" s="113" t="s">
        <v>26</v>
      </c>
      <c r="B913" s="113" t="str">
        <f>"$table-&gt;integer('"&amp;A913&amp;"');"</f>
        <v>$table-&gt;integer('id_status');</v>
      </c>
    </row>
    <row r="914" spans="1:2">
      <c r="A914" s="113" t="s">
        <v>27</v>
      </c>
      <c r="B914" s="113" t="str">
        <f>"$table-&gt;integer('"&amp;A914&amp;"');"</f>
        <v>$table-&gt;integer('id_usuario');</v>
      </c>
    </row>
    <row r="915" spans="1:2">
      <c r="A915" s="113" t="s">
        <v>3054</v>
      </c>
      <c r="B915" s="113" t="s">
        <v>3055</v>
      </c>
    </row>
    <row r="917" spans="1:2">
      <c r="A917" s="1" t="s">
        <v>4044</v>
      </c>
      <c r="B917" s="114"/>
    </row>
    <row r="918" spans="1:2">
      <c r="A918" s="114" t="s">
        <v>0</v>
      </c>
      <c r="B918" s="114" t="s">
        <v>3056</v>
      </c>
    </row>
    <row r="919" spans="1:2" s="114" customFormat="1">
      <c r="A919" s="114" t="s">
        <v>3576</v>
      </c>
      <c r="B919" s="114" t="str">
        <f>"$table-&gt;integer('"&amp;A919&amp;"');"</f>
        <v>$table-&gt;integer('id_alumno');</v>
      </c>
    </row>
    <row r="920" spans="1:2" s="114" customFormat="1">
      <c r="A920" s="114" t="s">
        <v>4045</v>
      </c>
      <c r="B920" s="114" t="str">
        <f>"$table-&gt;integer('"&amp;A920&amp;"');"</f>
        <v>$table-&gt;integer('id_pariente');</v>
      </c>
    </row>
    <row r="921" spans="1:2" s="114" customFormat="1">
      <c r="A921" s="114" t="s">
        <v>4046</v>
      </c>
      <c r="B921" s="114" t="str">
        <f>"$table-&gt;boolean('"&amp;A921&amp;"');"</f>
        <v>$table-&gt;boolean('bo_acudiente');</v>
      </c>
    </row>
    <row r="922" spans="1:2">
      <c r="A922" s="114" t="s">
        <v>13</v>
      </c>
      <c r="B922" s="114" t="str">
        <f>"$table-&gt;string('"&amp;A922&amp;"', 100)-&gt;nullable();"</f>
        <v>$table-&gt;string('tx_observaciones', 100)-&gt;nullable();</v>
      </c>
    </row>
    <row r="923" spans="1:2">
      <c r="A923" s="114" t="s">
        <v>26</v>
      </c>
      <c r="B923" s="114" t="str">
        <f>"$table-&gt;integer('"&amp;A923&amp;"');"</f>
        <v>$table-&gt;integer('id_status');</v>
      </c>
    </row>
    <row r="924" spans="1:2">
      <c r="A924" s="114" t="s">
        <v>27</v>
      </c>
      <c r="B924" s="114" t="str">
        <f>"$table-&gt;integer('"&amp;A924&amp;"');"</f>
        <v>$table-&gt;integer('id_usuario');</v>
      </c>
    </row>
    <row r="925" spans="1:2">
      <c r="A925" s="114" t="s">
        <v>3054</v>
      </c>
      <c r="B925" s="114" t="s">
        <v>3055</v>
      </c>
    </row>
    <row r="927" spans="1:2">
      <c r="A927" s="1" t="s">
        <v>4049</v>
      </c>
      <c r="B927" s="115"/>
    </row>
    <row r="928" spans="1:2">
      <c r="A928" s="115" t="s">
        <v>0</v>
      </c>
      <c r="B928" s="115" t="s">
        <v>3056</v>
      </c>
    </row>
    <row r="929" spans="1:2">
      <c r="A929" s="115" t="s">
        <v>4051</v>
      </c>
      <c r="B929" s="115" t="str">
        <f>"$table-&gt;string('"&amp;A929&amp;"', 30);"</f>
        <v>$table-&gt;string('nb_tipo_falta', 30);</v>
      </c>
    </row>
    <row r="930" spans="1:2">
      <c r="A930" s="115" t="s">
        <v>42</v>
      </c>
      <c r="B930" s="115" t="str">
        <f>"$table-&gt;string('"&amp;A930&amp;"', 30);"</f>
        <v>$table-&gt;string('tx_icono', 30);</v>
      </c>
    </row>
    <row r="931" spans="1:2">
      <c r="A931" s="115" t="s">
        <v>4018</v>
      </c>
      <c r="B931" s="115" t="str">
        <f>"$table-&gt;string('"&amp;A931&amp;"', 30);"</f>
        <v>$table-&gt;string('tx_color', 30);</v>
      </c>
    </row>
    <row r="932" spans="1:2">
      <c r="A932" s="115" t="s">
        <v>13</v>
      </c>
      <c r="B932" s="115" t="str">
        <f>"$table-&gt;string('"&amp;A932&amp;"', 100)-&gt;nullable();"</f>
        <v>$table-&gt;string('tx_observaciones', 100)-&gt;nullable();</v>
      </c>
    </row>
    <row r="933" spans="1:2">
      <c r="A933" s="115" t="s">
        <v>26</v>
      </c>
      <c r="B933" s="115" t="str">
        <f>"$table-&gt;integer('"&amp;A933&amp;"');"</f>
        <v>$table-&gt;integer('id_status');</v>
      </c>
    </row>
    <row r="934" spans="1:2">
      <c r="A934" s="115" t="s">
        <v>27</v>
      </c>
      <c r="B934" s="115" t="str">
        <f>"$table-&gt;integer('"&amp;A934&amp;"');"</f>
        <v>$table-&gt;integer('id_usuario');</v>
      </c>
    </row>
    <row r="935" spans="1:2">
      <c r="A935" s="115" t="s">
        <v>3054</v>
      </c>
      <c r="B935" s="115" t="s">
        <v>3055</v>
      </c>
    </row>
    <row r="937" spans="1:2">
      <c r="A937" s="1" t="s">
        <v>4050</v>
      </c>
      <c r="B937" s="115"/>
    </row>
    <row r="938" spans="1:2">
      <c r="A938" s="115" t="s">
        <v>0</v>
      </c>
      <c r="B938" s="115" t="s">
        <v>3056</v>
      </c>
    </row>
    <row r="939" spans="1:2">
      <c r="A939" s="115" t="s">
        <v>4052</v>
      </c>
      <c r="B939" s="115" t="str">
        <f>"$table-&gt;string('"&amp;A939&amp;"', 30);"</f>
        <v>$table-&gt;string('nb_tipo_sancion', 30);</v>
      </c>
    </row>
    <row r="940" spans="1:2">
      <c r="A940" s="115" t="s">
        <v>13</v>
      </c>
      <c r="B940" s="115" t="str">
        <f>"$table-&gt;string('"&amp;A940&amp;"', 100)-&gt;nullable();"</f>
        <v>$table-&gt;string('tx_observaciones', 100)-&gt;nullable();</v>
      </c>
    </row>
    <row r="941" spans="1:2">
      <c r="A941" s="115" t="s">
        <v>26</v>
      </c>
      <c r="B941" s="115" t="str">
        <f>"$table-&gt;integer('"&amp;A941&amp;"');"</f>
        <v>$table-&gt;integer('id_status');</v>
      </c>
    </row>
    <row r="942" spans="1:2">
      <c r="A942" s="115" t="s">
        <v>27</v>
      </c>
      <c r="B942" s="115" t="str">
        <f>"$table-&gt;integer('"&amp;A942&amp;"');"</f>
        <v>$table-&gt;integer('id_usuario');</v>
      </c>
    </row>
    <row r="943" spans="1:2">
      <c r="A943" s="115" t="s">
        <v>3054</v>
      </c>
      <c r="B943" s="115" t="s">
        <v>3055</v>
      </c>
    </row>
    <row r="946" spans="1:2">
      <c r="A946" s="1" t="s">
        <v>4048</v>
      </c>
    </row>
    <row r="947" spans="1:2">
      <c r="A947" s="115" t="s">
        <v>0</v>
      </c>
      <c r="B947" s="115" t="s">
        <v>3056</v>
      </c>
    </row>
    <row r="948" spans="1:2">
      <c r="A948" s="115" t="s">
        <v>3576</v>
      </c>
      <c r="B948" s="115" t="str">
        <f>"$table-&gt;integer('"&amp;A948&amp;"');"</f>
        <v>$table-&gt;integer('id_alumno');</v>
      </c>
    </row>
    <row r="949" spans="1:2" s="115" customFormat="1">
      <c r="A949" s="115" t="s">
        <v>4056</v>
      </c>
      <c r="B949" s="115" t="str">
        <f>"$table-&gt;date('"&amp;A949&amp;"');"</f>
        <v>$table-&gt;date('fe_incidencia');</v>
      </c>
    </row>
    <row r="950" spans="1:2" s="115" customFormat="1">
      <c r="A950" s="115" t="s">
        <v>4053</v>
      </c>
      <c r="B950" s="115" t="str">
        <f>"$table-&gt;integer('"&amp;A950&amp;"');"</f>
        <v>$table-&gt;integer('id_tipo_falta');</v>
      </c>
    </row>
    <row r="951" spans="1:2" s="115" customFormat="1">
      <c r="A951" s="115" t="s">
        <v>6</v>
      </c>
      <c r="B951" s="115" t="str">
        <f>"$table-&gt;string('"&amp;A951&amp;"', 200)-&gt;nullable();"</f>
        <v>$table-&gt;string('tx_descripcion', 200)-&gt;nullable();</v>
      </c>
    </row>
    <row r="952" spans="1:2" s="115" customFormat="1">
      <c r="A952" s="115" t="s">
        <v>4054</v>
      </c>
      <c r="B952" s="115" t="str">
        <f>"$table-&gt;integer('"&amp;A952&amp;"');"</f>
        <v>$table-&gt;integer('id_tipo_sancion');</v>
      </c>
    </row>
    <row r="953" spans="1:2" s="115" customFormat="1">
      <c r="A953" s="115" t="s">
        <v>4055</v>
      </c>
      <c r="B953" s="115" t="str">
        <f>"$table-&gt;string('"&amp;A953&amp;"', 100)-&gt;nullable();"</f>
        <v>$table-&gt;string('tx_sancion', 100)-&gt;nullable();</v>
      </c>
    </row>
    <row r="954" spans="1:2">
      <c r="A954" s="115" t="s">
        <v>13</v>
      </c>
      <c r="B954" s="115" t="str">
        <f>"$table-&gt;string('"&amp;A954&amp;"', 100)-&gt;nullable();"</f>
        <v>$table-&gt;string('tx_observaciones', 100)-&gt;nullable();</v>
      </c>
    </row>
    <row r="955" spans="1:2">
      <c r="A955" s="115" t="s">
        <v>26</v>
      </c>
      <c r="B955" s="115" t="str">
        <f>"$table-&gt;integer('"&amp;A955&amp;"');"</f>
        <v>$table-&gt;integer('id_status');</v>
      </c>
    </row>
    <row r="956" spans="1:2">
      <c r="A956" s="115" t="s">
        <v>27</v>
      </c>
      <c r="B956" s="115" t="str">
        <f>"$table-&gt;integer('"&amp;A956&amp;"');"</f>
        <v>$table-&gt;integer('id_usuario');</v>
      </c>
    </row>
    <row r="957" spans="1:2">
      <c r="A957" s="115" t="s">
        <v>3054</v>
      </c>
      <c r="B957" s="115" t="s">
        <v>3055</v>
      </c>
    </row>
    <row r="958" spans="1:2" s="118" customFormat="1"/>
    <row r="959" spans="1:2">
      <c r="A959" s="1" t="s">
        <v>4057</v>
      </c>
      <c r="B959" s="116"/>
    </row>
    <row r="960" spans="1:2">
      <c r="A960" s="116" t="s">
        <v>0</v>
      </c>
      <c r="B960" s="116" t="s">
        <v>3056</v>
      </c>
    </row>
    <row r="961" spans="1:4">
      <c r="A961" s="116" t="s">
        <v>4058</v>
      </c>
      <c r="B961" s="116" t="str">
        <f>"$table-&gt;string('"&amp;A961&amp;"', 30);"</f>
        <v>$table-&gt;string('nb_tipo_pregunta', 30);</v>
      </c>
      <c r="D961" s="1" t="s">
        <v>4057</v>
      </c>
    </row>
    <row r="962" spans="1:4" s="116" customFormat="1">
      <c r="A962" s="116" t="s">
        <v>42</v>
      </c>
      <c r="B962" s="116" t="str">
        <f>"$table-&gt;string('"&amp;A962&amp;"', 30);"</f>
        <v>$table-&gt;string('tx_icono', 30);</v>
      </c>
      <c r="D962" s="1" t="s">
        <v>4059</v>
      </c>
    </row>
    <row r="963" spans="1:4" s="116" customFormat="1">
      <c r="A963" s="116" t="s">
        <v>4018</v>
      </c>
      <c r="B963" s="116" t="str">
        <f>"$table-&gt;string('"&amp;A963&amp;"', 30);"</f>
        <v>$table-&gt;string('tx_color', 30);</v>
      </c>
      <c r="D963" s="1" t="s">
        <v>4067</v>
      </c>
    </row>
    <row r="964" spans="1:4">
      <c r="A964" s="116" t="s">
        <v>13</v>
      </c>
      <c r="B964" s="116" t="str">
        <f>"$table-&gt;string('"&amp;A964&amp;"', 100)-&gt;nullable();"</f>
        <v>$table-&gt;string('tx_observaciones', 100)-&gt;nullable();</v>
      </c>
      <c r="D964" s="1" t="s">
        <v>4082</v>
      </c>
    </row>
    <row r="965" spans="1:4">
      <c r="A965" s="116" t="s">
        <v>26</v>
      </c>
      <c r="B965" s="116" t="str">
        <f>"$table-&gt;integer('"&amp;A965&amp;"');"</f>
        <v>$table-&gt;integer('id_status');</v>
      </c>
      <c r="D965" s="1" t="s">
        <v>4071</v>
      </c>
    </row>
    <row r="966" spans="1:4">
      <c r="A966" s="116" t="s">
        <v>27</v>
      </c>
      <c r="B966" s="116" t="str">
        <f>"$table-&gt;integer('"&amp;A966&amp;"');"</f>
        <v>$table-&gt;integer('id_usuario');</v>
      </c>
      <c r="D966" s="1" t="s">
        <v>4072</v>
      </c>
    </row>
    <row r="967" spans="1:4">
      <c r="A967" s="116" t="s">
        <v>3054</v>
      </c>
      <c r="B967" s="116" t="s">
        <v>3055</v>
      </c>
    </row>
    <row r="969" spans="1:4">
      <c r="A969" s="1" t="s">
        <v>4059</v>
      </c>
      <c r="B969" s="116"/>
    </row>
    <row r="970" spans="1:4">
      <c r="A970" s="116" t="s">
        <v>0</v>
      </c>
      <c r="B970" s="116" t="s">
        <v>3056</v>
      </c>
    </row>
    <row r="971" spans="1:4">
      <c r="A971" s="116" t="s">
        <v>4060</v>
      </c>
      <c r="B971" s="116" t="str">
        <f>"$table-&gt;string('"&amp;A971&amp;"', 100);"</f>
        <v>$table-&gt;string('nb_prueba', 100);</v>
      </c>
    </row>
    <row r="972" spans="1:4" s="116" customFormat="1">
      <c r="A972" s="116" t="s">
        <v>3587</v>
      </c>
      <c r="B972" s="116" t="str">
        <f>"$table-&gt;integer('"&amp;A972&amp;"');"</f>
        <v>$table-&gt;integer('id_grupo');</v>
      </c>
    </row>
    <row r="973" spans="1:4" s="116" customFormat="1">
      <c r="A973" s="116" t="s">
        <v>4062</v>
      </c>
      <c r="B973" s="116" t="str">
        <f>"$table-&gt;integer('"&amp;A973&amp;"');"</f>
        <v>$table-&gt;integer('id_evaluacion_detalle');</v>
      </c>
    </row>
    <row r="974" spans="1:4" s="116" customFormat="1">
      <c r="A974" s="116" t="s">
        <v>4061</v>
      </c>
      <c r="B974" s="116" t="str">
        <f t="shared" ref="B974" si="15">"$table-&gt;boolean('"&amp;A974&amp;"');"</f>
        <v>$table-&gt;boolean('bo_ver_resultado');</v>
      </c>
    </row>
    <row r="975" spans="1:4" s="116" customFormat="1">
      <c r="A975" s="116" t="s">
        <v>4063</v>
      </c>
      <c r="B975" s="116" t="str">
        <f>"$table-&gt;integer('"&amp;A975&amp;"');"</f>
        <v>$table-&gt;integer('nu_minutos');</v>
      </c>
    </row>
    <row r="976" spans="1:4" s="116" customFormat="1">
      <c r="A976" s="116" t="s">
        <v>4064</v>
      </c>
      <c r="B976" s="116" t="str">
        <f>"$table-&gt;date('"&amp;A976&amp;"');"</f>
        <v>$table-&gt;date('fe_prueba');</v>
      </c>
    </row>
    <row r="977" spans="1:2" s="116" customFormat="1">
      <c r="A977" s="116" t="s">
        <v>3622</v>
      </c>
      <c r="B977" s="116" t="str">
        <f>"$table-&gt;time('"&amp;A977&amp;"');"</f>
        <v>$table-&gt;time('hh_inicio');</v>
      </c>
    </row>
    <row r="978" spans="1:2" s="116" customFormat="1">
      <c r="A978" s="116" t="s">
        <v>3623</v>
      </c>
      <c r="B978" s="116" t="str">
        <f>"$table-&gt;time('"&amp;A978&amp;"');"</f>
        <v>$table-&gt;time('hh_fin');</v>
      </c>
    </row>
    <row r="979" spans="1:2" s="116" customFormat="1">
      <c r="A979" s="116" t="s">
        <v>4066</v>
      </c>
      <c r="B979" s="116" t="str">
        <f>"$table-&gt;integer('"&amp;A979&amp;"');"</f>
        <v>$table-&gt;integer('nu_valor_total');</v>
      </c>
    </row>
    <row r="980" spans="1:2">
      <c r="A980" s="116" t="s">
        <v>13</v>
      </c>
      <c r="B980" s="116" t="str">
        <f>"$table-&gt;string('"&amp;A980&amp;"', 100)-&gt;nullable();"</f>
        <v>$table-&gt;string('tx_observaciones', 100)-&gt;nullable();</v>
      </c>
    </row>
    <row r="981" spans="1:2">
      <c r="A981" s="116" t="s">
        <v>26</v>
      </c>
      <c r="B981" s="116" t="str">
        <f>"$table-&gt;integer('"&amp;A981&amp;"');"</f>
        <v>$table-&gt;integer('id_status');</v>
      </c>
    </row>
    <row r="982" spans="1:2">
      <c r="A982" s="116" t="s">
        <v>27</v>
      </c>
      <c r="B982" s="116" t="str">
        <f>"$table-&gt;integer('"&amp;A982&amp;"');"</f>
        <v>$table-&gt;integer('id_usuario');</v>
      </c>
    </row>
    <row r="983" spans="1:2">
      <c r="A983" s="116" t="s">
        <v>3054</v>
      </c>
      <c r="B983" s="116" t="s">
        <v>3055</v>
      </c>
    </row>
    <row r="985" spans="1:2">
      <c r="A985" s="1" t="s">
        <v>4067</v>
      </c>
      <c r="B985" s="116"/>
    </row>
    <row r="986" spans="1:2">
      <c r="A986" s="116" t="s">
        <v>0</v>
      </c>
      <c r="B986" s="116" t="s">
        <v>3056</v>
      </c>
    </row>
    <row r="987" spans="1:2">
      <c r="A987" s="116" t="s">
        <v>4068</v>
      </c>
      <c r="B987" s="116" t="str">
        <f>"$table-&gt;string('"&amp;A987&amp;"', 100);"</f>
        <v>$table-&gt;string('nb_pregunta', 100);</v>
      </c>
    </row>
    <row r="988" spans="1:2" s="116" customFormat="1">
      <c r="A988" s="116" t="s">
        <v>4076</v>
      </c>
      <c r="B988" s="116" t="str">
        <f>"$table-&gt;integer('"&amp;A988&amp;"');"</f>
        <v>$table-&gt;integer('id_tipo_pregunta');</v>
      </c>
    </row>
    <row r="989" spans="1:2">
      <c r="A989" s="116" t="s">
        <v>4069</v>
      </c>
      <c r="B989" s="116" t="str">
        <f t="shared" ref="B989" si="16">"$table-&gt;boolean('"&amp;A989&amp;"');"</f>
        <v>$table-&gt;boolean('bo_correcta');</v>
      </c>
    </row>
    <row r="990" spans="1:2">
      <c r="A990" s="116" t="s">
        <v>4065</v>
      </c>
      <c r="B990" s="116" t="str">
        <f>"$table-&gt;decimal('"&amp;A990&amp;"', 2,8);"</f>
        <v>$table-&gt;decimal('nu_valor', 2,8);</v>
      </c>
    </row>
    <row r="991" spans="1:2">
      <c r="A991" s="116" t="s">
        <v>4070</v>
      </c>
      <c r="B991" s="116" t="str">
        <f>"$table-&gt;integer('"&amp;A991&amp;"');"</f>
        <v>$table-&gt;integer('un_orden');</v>
      </c>
    </row>
    <row r="992" spans="1:2">
      <c r="A992" s="116" t="s">
        <v>13</v>
      </c>
      <c r="B992" s="116" t="str">
        <f>"$table-&gt;string('"&amp;A992&amp;"', 100)-&gt;nullable();"</f>
        <v>$table-&gt;string('tx_observaciones', 100)-&gt;nullable();</v>
      </c>
    </row>
    <row r="993" spans="1:2">
      <c r="A993" s="116" t="s">
        <v>26</v>
      </c>
      <c r="B993" s="116" t="str">
        <f>"$table-&gt;integer('"&amp;A993&amp;"');"</f>
        <v>$table-&gt;integer('id_status');</v>
      </c>
    </row>
    <row r="994" spans="1:2">
      <c r="A994" s="116" t="s">
        <v>27</v>
      </c>
      <c r="B994" s="116" t="str">
        <f>"$table-&gt;integer('"&amp;A994&amp;"');"</f>
        <v>$table-&gt;integer('id_usuario');</v>
      </c>
    </row>
    <row r="995" spans="1:2">
      <c r="A995" s="116" t="s">
        <v>3054</v>
      </c>
      <c r="B995" s="116" t="s">
        <v>3055</v>
      </c>
    </row>
    <row r="997" spans="1:2">
      <c r="A997" s="1" t="s">
        <v>4082</v>
      </c>
      <c r="B997" s="116"/>
    </row>
    <row r="998" spans="1:2">
      <c r="A998" s="116" t="s">
        <v>0</v>
      </c>
      <c r="B998" s="116" t="s">
        <v>3056</v>
      </c>
    </row>
    <row r="999" spans="1:2" s="116" customFormat="1">
      <c r="A999" s="116" t="s">
        <v>4084</v>
      </c>
      <c r="B999" s="116" t="str">
        <f>"$table-&gt;string('"&amp;A999&amp;"', 600)-&gt;nullable();"</f>
        <v>$table-&gt;string('nb_respuesta', 600)-&gt;nullable();</v>
      </c>
    </row>
    <row r="1000" spans="1:2">
      <c r="A1000" s="116" t="s">
        <v>4083</v>
      </c>
      <c r="B1000" s="116" t="str">
        <f>"$table-&gt;integer('"&amp;A1000&amp;"');"</f>
        <v>$table-&gt;integer('id_pregunta');</v>
      </c>
    </row>
    <row r="1001" spans="1:2">
      <c r="A1001" s="116" t="s">
        <v>4069</v>
      </c>
      <c r="B1001" s="116" t="str">
        <f t="shared" ref="B1001" si="17">"$table-&gt;boolean('"&amp;A1001&amp;"');"</f>
        <v>$table-&gt;boolean('bo_correcta');</v>
      </c>
    </row>
    <row r="1002" spans="1:2">
      <c r="A1002" s="116" t="s">
        <v>4065</v>
      </c>
      <c r="B1002" s="116" t="str">
        <f>"$table-&gt;decimal('"&amp;A1002&amp;"', 2,8);"</f>
        <v>$table-&gt;decimal('nu_valor', 2,8);</v>
      </c>
    </row>
    <row r="1003" spans="1:2">
      <c r="A1003" s="116" t="s">
        <v>13</v>
      </c>
      <c r="B1003" s="116" t="str">
        <f>"$table-&gt;string('"&amp;A1003&amp;"', 100)-&gt;nullable();"</f>
        <v>$table-&gt;string('tx_observaciones', 100)-&gt;nullable();</v>
      </c>
    </row>
    <row r="1004" spans="1:2">
      <c r="A1004" s="116" t="s">
        <v>26</v>
      </c>
      <c r="B1004" s="116" t="str">
        <f>"$table-&gt;integer('"&amp;A1004&amp;"');"</f>
        <v>$table-&gt;integer('id_status');</v>
      </c>
    </row>
    <row r="1005" spans="1:2">
      <c r="A1005" s="116" t="s">
        <v>27</v>
      </c>
      <c r="B1005" s="116" t="str">
        <f>"$table-&gt;integer('"&amp;A1005&amp;"');"</f>
        <v>$table-&gt;integer('id_usuario');</v>
      </c>
    </row>
    <row r="1006" spans="1:2">
      <c r="A1006" s="116" t="s">
        <v>3054</v>
      </c>
      <c r="B1006" s="116" t="s">
        <v>3055</v>
      </c>
    </row>
    <row r="1009" spans="1:2" s="116" customFormat="1">
      <c r="A1009" s="1" t="s">
        <v>4071</v>
      </c>
      <c r="B1009"/>
    </row>
    <row r="1010" spans="1:2">
      <c r="A1010" s="116" t="s">
        <v>0</v>
      </c>
      <c r="B1010" s="116" t="s">
        <v>3056</v>
      </c>
    </row>
    <row r="1011" spans="1:2">
      <c r="A1011" s="116" t="s">
        <v>4074</v>
      </c>
      <c r="B1011" s="116" t="str">
        <f>"$table-&gt;integer('"&amp;A1011&amp;"');"</f>
        <v>$table-&gt;integer('id_prueba');</v>
      </c>
    </row>
    <row r="1012" spans="1:2">
      <c r="A1012" s="116" t="s">
        <v>4064</v>
      </c>
      <c r="B1012" s="116" t="str">
        <f>"$table-&gt;date('"&amp;A1012&amp;"');"</f>
        <v>$table-&gt;date('fe_prueba');</v>
      </c>
    </row>
    <row r="1013" spans="1:2">
      <c r="A1013" s="116" t="s">
        <v>3622</v>
      </c>
      <c r="B1013" s="116" t="str">
        <f>"$table-&gt;time('"&amp;A1013&amp;"');"</f>
        <v>$table-&gt;time('hh_inicio');</v>
      </c>
    </row>
    <row r="1014" spans="1:2">
      <c r="A1014" s="116" t="s">
        <v>3623</v>
      </c>
      <c r="B1014" s="116" t="str">
        <f>"$table-&gt;time('"&amp;A1014&amp;"');"</f>
        <v>$table-&gt;time('hh_fin');</v>
      </c>
    </row>
    <row r="1015" spans="1:2">
      <c r="A1015" t="s">
        <v>4013</v>
      </c>
      <c r="B1015" s="116" t="str">
        <f>"$table-&gt;integer('"&amp;A1015&amp;"');"</f>
        <v>$table-&gt;integer('id_calificacion');</v>
      </c>
    </row>
    <row r="1016" spans="1:2">
      <c r="A1016" s="116" t="s">
        <v>13</v>
      </c>
      <c r="B1016" s="116" t="str">
        <f>"$table-&gt;string('"&amp;A1016&amp;"', 100)-&gt;nullable();"</f>
        <v>$table-&gt;string('tx_observaciones', 100)-&gt;nullable();</v>
      </c>
    </row>
    <row r="1017" spans="1:2">
      <c r="A1017" s="116" t="s">
        <v>26</v>
      </c>
      <c r="B1017" s="116" t="str">
        <f>"$table-&gt;integer('"&amp;A1017&amp;"');"</f>
        <v>$table-&gt;integer('id_status');</v>
      </c>
    </row>
    <row r="1018" spans="1:2">
      <c r="A1018" s="116" t="s">
        <v>27</v>
      </c>
      <c r="B1018" s="116" t="str">
        <f>"$table-&gt;integer('"&amp;A1018&amp;"');"</f>
        <v>$table-&gt;integer('id_usuario');</v>
      </c>
    </row>
    <row r="1019" spans="1:2">
      <c r="A1019" s="116" t="s">
        <v>3054</v>
      </c>
      <c r="B1019" s="116" t="s">
        <v>3055</v>
      </c>
    </row>
    <row r="1021" spans="1:2">
      <c r="A1021" s="1" t="s">
        <v>4072</v>
      </c>
    </row>
    <row r="1022" spans="1:2">
      <c r="A1022" s="116" t="s">
        <v>0</v>
      </c>
      <c r="B1022" s="116" t="s">
        <v>3056</v>
      </c>
    </row>
    <row r="1023" spans="1:2">
      <c r="A1023" s="116" t="s">
        <v>4074</v>
      </c>
      <c r="B1023" s="116" t="str">
        <f>"$table-&gt;integer('"&amp;A1023&amp;"');"</f>
        <v>$table-&gt;integer('id_prueba');</v>
      </c>
    </row>
    <row r="1024" spans="1:2">
      <c r="A1024" s="116" t="s">
        <v>4073</v>
      </c>
      <c r="B1024" s="116" t="str">
        <f>"$table-&gt;date('"&amp;A1024&amp;"');"</f>
        <v>$table-&gt;date('id_respuesta');</v>
      </c>
    </row>
    <row r="1025" spans="1:2">
      <c r="A1025" s="116" t="s">
        <v>4075</v>
      </c>
      <c r="B1025" s="116" t="str">
        <f>"$table-&gt;string('"&amp;A1025&amp;"', 600)-&gt;nullable();"</f>
        <v>$table-&gt;string('tx_respuesta', 600)-&gt;nullable();</v>
      </c>
    </row>
    <row r="1026" spans="1:2">
      <c r="A1026" s="116" t="s">
        <v>4069</v>
      </c>
      <c r="B1026" s="116" t="str">
        <f t="shared" ref="B1026" si="18">"$table-&gt;boolean('"&amp;A1026&amp;"');"</f>
        <v>$table-&gt;boolean('bo_correcta');</v>
      </c>
    </row>
    <row r="1027" spans="1:2">
      <c r="A1027" s="116" t="s">
        <v>4065</v>
      </c>
      <c r="B1027" s="116" t="str">
        <f>"$table-&gt;decimal('"&amp;A1027&amp;"', 2,8);"</f>
        <v>$table-&gt;decimal('nu_valor', 2,8);</v>
      </c>
    </row>
    <row r="1028" spans="1:2">
      <c r="A1028" s="116" t="s">
        <v>13</v>
      </c>
      <c r="B1028" s="116" t="str">
        <f>"$table-&gt;string('"&amp;A1028&amp;"', 100)-&gt;nullable();"</f>
        <v>$table-&gt;string('tx_observaciones', 100)-&gt;nullable();</v>
      </c>
    </row>
    <row r="1029" spans="1:2">
      <c r="A1029" s="116" t="s">
        <v>26</v>
      </c>
      <c r="B1029" s="116" t="str">
        <f>"$table-&gt;integer('"&amp;A1029&amp;"');"</f>
        <v>$table-&gt;integer('id_status');</v>
      </c>
    </row>
    <row r="1030" spans="1:2">
      <c r="A1030" s="116" t="s">
        <v>27</v>
      </c>
      <c r="B1030" s="116" t="str">
        <f>"$table-&gt;integer('"&amp;A1030&amp;"');"</f>
        <v>$table-&gt;integer('id_usuario');</v>
      </c>
    </row>
    <row r="1031" spans="1:2">
      <c r="A1031" s="116" t="s">
        <v>3054</v>
      </c>
      <c r="B1031" s="116" t="s">
        <v>3055</v>
      </c>
    </row>
    <row r="1033" spans="1:2">
      <c r="A1033" s="72" t="s">
        <v>4077</v>
      </c>
    </row>
    <row r="1034" spans="1:2">
      <c r="A1034" s="72" t="s">
        <v>4078</v>
      </c>
    </row>
    <row r="1036" spans="1:2">
      <c r="A1036" s="72" t="s">
        <v>4080</v>
      </c>
    </row>
    <row r="1039" spans="1:2">
      <c r="A1039" s="72" t="s">
        <v>4079</v>
      </c>
    </row>
    <row r="1040" spans="1:2">
      <c r="A1040" s="72" t="s">
        <v>4081</v>
      </c>
    </row>
    <row r="1042" spans="1:2">
      <c r="A1042" s="1" t="s">
        <v>4011</v>
      </c>
    </row>
    <row r="1043" spans="1:2">
      <c r="A1043" s="117" t="s">
        <v>0</v>
      </c>
      <c r="B1043" s="117" t="s">
        <v>3056</v>
      </c>
    </row>
    <row r="1044" spans="1:2">
      <c r="A1044" s="117" t="s">
        <v>4012</v>
      </c>
      <c r="B1044" s="117" t="str">
        <f>"$table-&gt;integer('"&amp;A1044&amp;"');"</f>
        <v>$table-&gt;integer('id_evaluacion');</v>
      </c>
    </row>
    <row r="1045" spans="1:2">
      <c r="B1045" s="117"/>
    </row>
    <row r="1046" spans="1:2">
      <c r="A1046" s="117" t="s">
        <v>3649</v>
      </c>
      <c r="B1046" s="117"/>
    </row>
    <row r="1047" spans="1:2">
      <c r="A1047" s="117" t="s">
        <v>4086</v>
      </c>
      <c r="B1047" s="117"/>
    </row>
    <row r="1048" spans="1:2">
      <c r="A1048" s="117" t="s">
        <v>13</v>
      </c>
      <c r="B1048" s="117" t="str">
        <f>"$table-&gt;string('"&amp;A1048&amp;"', 100)-&gt;nullable();"</f>
        <v>$table-&gt;string('tx_observaciones', 100)-&gt;nullable();</v>
      </c>
    </row>
    <row r="1049" spans="1:2">
      <c r="A1049" s="117" t="s">
        <v>26</v>
      </c>
      <c r="B1049" s="117" t="str">
        <f>"$table-&gt;integer('"&amp;A1049&amp;"');"</f>
        <v>$table-&gt;integer('id_status');</v>
      </c>
    </row>
    <row r="1050" spans="1:2">
      <c r="A1050" s="117" t="s">
        <v>27</v>
      </c>
      <c r="B1050" s="117" t="str">
        <f>"$table-&gt;integer('"&amp;A1050&amp;"');"</f>
        <v>$table-&gt;integer('id_usuario');</v>
      </c>
    </row>
    <row r="1051" spans="1:2">
      <c r="A1051" s="117" t="s">
        <v>3054</v>
      </c>
      <c r="B1051" s="117" t="s">
        <v>3055</v>
      </c>
    </row>
    <row r="1054" spans="1:2">
      <c r="A1054" s="1" t="s">
        <v>4087</v>
      </c>
      <c r="B1054" s="117"/>
    </row>
    <row r="1055" spans="1:2">
      <c r="A1055" s="117" t="s">
        <v>0</v>
      </c>
      <c r="B1055" s="117" t="s">
        <v>3056</v>
      </c>
    </row>
    <row r="1056" spans="1:2">
      <c r="A1056" s="117" t="s">
        <v>4088</v>
      </c>
      <c r="B1056" s="117" t="str">
        <f>"$table-&gt;string('"&amp;A1056&amp;"', 30);"</f>
        <v>$table-&gt;string('nb_evaluacion_metodo', 30);</v>
      </c>
    </row>
    <row r="1057" spans="1:2">
      <c r="A1057" s="117" t="s">
        <v>42</v>
      </c>
      <c r="B1057" s="117" t="str">
        <f>"$table-&gt;string('"&amp;A1057&amp;"', 30);"</f>
        <v>$table-&gt;string('tx_icono', 30);</v>
      </c>
    </row>
    <row r="1058" spans="1:2">
      <c r="A1058" s="117" t="s">
        <v>4018</v>
      </c>
      <c r="B1058" s="117" t="str">
        <f>"$table-&gt;string('"&amp;A1058&amp;"', 30);"</f>
        <v>$table-&gt;string('tx_color', 30);</v>
      </c>
    </row>
    <row r="1059" spans="1:2">
      <c r="A1059" s="117" t="s">
        <v>13</v>
      </c>
      <c r="B1059" s="117" t="str">
        <f>"$table-&gt;string('"&amp;A1059&amp;"', 100)-&gt;nullable();"</f>
        <v>$table-&gt;string('tx_observaciones', 100)-&gt;nullable();</v>
      </c>
    </row>
    <row r="1060" spans="1:2">
      <c r="A1060" s="117" t="s">
        <v>26</v>
      </c>
      <c r="B1060" s="117" t="str">
        <f>"$table-&gt;integer('"&amp;A1060&amp;"');"</f>
        <v>$table-&gt;integer('id_status');</v>
      </c>
    </row>
    <row r="1061" spans="1:2">
      <c r="A1061" s="117" t="s">
        <v>27</v>
      </c>
      <c r="B1061" s="117" t="str">
        <f>"$table-&gt;integer('"&amp;A1061&amp;"');"</f>
        <v>$table-&gt;integer('id_usuario');</v>
      </c>
    </row>
    <row r="1062" spans="1:2">
      <c r="A1062" s="117" t="s">
        <v>3054</v>
      </c>
      <c r="B1062" s="117" t="s">
        <v>3055</v>
      </c>
    </row>
    <row r="1064" spans="1:2">
      <c r="A1064" s="72" t="s">
        <v>4089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82" zoomScale="115" zoomScaleNormal="115" workbookViewId="0">
      <selection activeCell="G92" sqref="G92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6" t="s">
        <v>3045</v>
      </c>
      <c r="C45" s="86" t="s">
        <v>3053</v>
      </c>
      <c r="D45" s="86" t="str">
        <f>SUBSTITUTE(PROPER(SUBSTITUTE(A45,"_"," "))," ","")</f>
        <v>CargaHoraria</v>
      </c>
      <c r="E45" s="23" t="s">
        <v>3050</v>
      </c>
      <c r="F45" s="23"/>
      <c r="G45" s="86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7" t="s">
        <v>3045</v>
      </c>
      <c r="C46" s="87" t="s">
        <v>3053</v>
      </c>
      <c r="D46" s="87" t="str">
        <f t="shared" ref="D46:D49" si="14">SUBSTITUTE(PROPER(SUBSTITUTE(A46,"_"," "))," ","")</f>
        <v>Actividad</v>
      </c>
      <c r="E46" s="23" t="s">
        <v>3050</v>
      </c>
      <c r="F46" s="23"/>
      <c r="G46" s="87" t="str">
        <f t="shared" ref="G46:G49" si="15">B46&amp;C46&amp;D46&amp;E46</f>
        <v xml:space="preserve">php artisan make:model Models/Actividad -a --api </v>
      </c>
      <c r="H46" s="87"/>
      <c r="I46" s="87"/>
    </row>
    <row r="47" spans="1:9">
      <c r="A47" s="1" t="s">
        <v>3948</v>
      </c>
      <c r="B47" s="87" t="s">
        <v>3045</v>
      </c>
      <c r="C47" s="87" t="s">
        <v>3053</v>
      </c>
      <c r="D47" s="87" t="str">
        <f t="shared" si="14"/>
        <v>ActividadCargaHoraria</v>
      </c>
      <c r="E47" s="23" t="s">
        <v>3949</v>
      </c>
      <c r="F47" s="23"/>
      <c r="G47" s="87" t="str">
        <f t="shared" si="15"/>
        <v>php artisan make:model Models/ActividadCargaHoraria -a --api  -p</v>
      </c>
      <c r="H47" s="87"/>
      <c r="I47" s="87"/>
    </row>
    <row r="48" spans="1:9">
      <c r="A48" s="1" t="s">
        <v>3675</v>
      </c>
      <c r="B48" s="88" t="s">
        <v>3045</v>
      </c>
      <c r="C48" s="88" t="s">
        <v>3053</v>
      </c>
      <c r="D48" t="str">
        <f t="shared" si="14"/>
        <v>Configuracion</v>
      </c>
      <c r="E48" s="23" t="s">
        <v>3050</v>
      </c>
      <c r="F48" s="23"/>
      <c r="G48" s="88" t="str">
        <f t="shared" si="15"/>
        <v xml:space="preserve">php artisan make:model Models/Configuracion -a --api </v>
      </c>
    </row>
    <row r="49" spans="1:7">
      <c r="A49" s="1" t="s">
        <v>3950</v>
      </c>
      <c r="B49" s="88" t="s">
        <v>3045</v>
      </c>
      <c r="C49" s="88" t="s">
        <v>3053</v>
      </c>
      <c r="D49" t="str">
        <f t="shared" si="14"/>
        <v>GrupoAlumno</v>
      </c>
      <c r="E49" s="23" t="s">
        <v>3050</v>
      </c>
      <c r="F49" s="23"/>
      <c r="G49" s="88" t="str">
        <f t="shared" si="15"/>
        <v xml:space="preserve">php artisan make:model Models/GrupoAlumno -a --api </v>
      </c>
    </row>
    <row r="50" spans="1:7">
      <c r="A50" s="1" t="s">
        <v>3955</v>
      </c>
      <c r="B50" s="89" t="s">
        <v>3045</v>
      </c>
      <c r="C50" s="89" t="s">
        <v>3053</v>
      </c>
      <c r="D50" s="89" t="str">
        <f t="shared" ref="D50" si="16">SUBSTITUTE(PROPER(SUBSTITUTE(A50,"_"," "))," ","")</f>
        <v>GradoAlumno</v>
      </c>
      <c r="E50" s="23" t="s">
        <v>3050</v>
      </c>
      <c r="F50" s="23"/>
      <c r="G50" s="89" t="str">
        <f t="shared" ref="G50:G53" si="17">B50&amp;C50&amp;D50&amp;E50</f>
        <v xml:space="preserve">php artisan make:model Models/GradoAlumno -a --api </v>
      </c>
    </row>
    <row r="51" spans="1:7" s="90" customFormat="1">
      <c r="A51" s="1" t="s">
        <v>3957</v>
      </c>
      <c r="B51" s="90" t="s">
        <v>3045</v>
      </c>
      <c r="C51" s="90" t="s">
        <v>3053</v>
      </c>
      <c r="D51" s="90" t="str">
        <f t="shared" ref="D51" si="18">SUBSTITUTE(PROPER(SUBSTITUTE(A51,"_"," "))," ","")</f>
        <v>TipoEvaluacion</v>
      </c>
      <c r="E51" s="23" t="s">
        <v>3050</v>
      </c>
      <c r="F51" s="23"/>
      <c r="G51" s="90" t="str">
        <f t="shared" si="17"/>
        <v xml:space="preserve">php artisan make:model Models/TipoEvaluacion -a --api </v>
      </c>
    </row>
    <row r="52" spans="1:7" s="90" customFormat="1">
      <c r="A52" s="1" t="s">
        <v>3959</v>
      </c>
      <c r="B52" s="90" t="s">
        <v>3045</v>
      </c>
      <c r="C52" s="90" t="s">
        <v>3053</v>
      </c>
      <c r="D52" s="90" t="str">
        <f t="shared" ref="D52" si="19">SUBSTITUTE(PROPER(SUBSTITUTE(A52,"_"," "))," ","")</f>
        <v>PlanEvaluacion</v>
      </c>
      <c r="E52" s="23" t="s">
        <v>3050</v>
      </c>
      <c r="F52" s="23"/>
      <c r="G52" s="90" t="str">
        <f t="shared" si="17"/>
        <v xml:space="preserve">php artisan make:model Models/PlanEvaluacion -a --api </v>
      </c>
    </row>
    <row r="53" spans="1:7" s="90" customFormat="1">
      <c r="A53" s="1" t="s">
        <v>4014</v>
      </c>
      <c r="B53" s="91" t="s">
        <v>3045</v>
      </c>
      <c r="C53" s="91" t="s">
        <v>3053</v>
      </c>
      <c r="D53" s="91" t="str">
        <f t="shared" ref="D53:D55" si="20">SUBSTITUTE(PROPER(SUBSTITUTE(A53,"_"," "))," ","")</f>
        <v>PlanDetalle</v>
      </c>
      <c r="E53" s="23" t="s">
        <v>3050</v>
      </c>
      <c r="F53" s="23"/>
      <c r="G53" s="91" t="str">
        <f t="shared" si="17"/>
        <v xml:space="preserve">php artisan make:model Models/PlanDetalle -a --api </v>
      </c>
    </row>
    <row r="54" spans="1:7" s="90" customFormat="1">
      <c r="A54" s="1" t="s">
        <v>3965</v>
      </c>
      <c r="B54" s="92" t="s">
        <v>3045</v>
      </c>
      <c r="C54" s="92" t="s">
        <v>3053</v>
      </c>
      <c r="D54" s="90" t="str">
        <f t="shared" si="20"/>
        <v>TipoArchivo</v>
      </c>
      <c r="E54" s="23" t="s">
        <v>3050</v>
      </c>
      <c r="F54" s="23"/>
      <c r="G54" s="92" t="str">
        <f t="shared" ref="G54:G55" si="21">B54&amp;C54&amp;D54&amp;E54</f>
        <v xml:space="preserve">php artisan make:model Models/TipoArchivo -a --api </v>
      </c>
    </row>
    <row r="55" spans="1:7" s="90" customFormat="1">
      <c r="A55" s="1" t="s">
        <v>3966</v>
      </c>
      <c r="B55" s="92" t="s">
        <v>3045</v>
      </c>
      <c r="C55" s="92" t="s">
        <v>3053</v>
      </c>
      <c r="D55" s="90" t="str">
        <f t="shared" si="20"/>
        <v>Archivo</v>
      </c>
      <c r="E55" s="23" t="s">
        <v>3050</v>
      </c>
      <c r="F55" s="23"/>
      <c r="G55" s="92" t="str">
        <f t="shared" si="21"/>
        <v xml:space="preserve">php artisan make:model Models/Archivo -a --api </v>
      </c>
    </row>
    <row r="56" spans="1:7">
      <c r="A56" s="1" t="s">
        <v>3967</v>
      </c>
      <c r="B56" s="93" t="s">
        <v>3045</v>
      </c>
      <c r="C56" s="93" t="s">
        <v>3053</v>
      </c>
      <c r="D56" s="93" t="str">
        <f t="shared" ref="D56:D57" si="22">SUBSTITUTE(PROPER(SUBSTITUTE(A56,"_"," "))," ","")</f>
        <v>TipoContacto</v>
      </c>
      <c r="E56" s="23" t="s">
        <v>3050</v>
      </c>
      <c r="F56" s="23"/>
      <c r="G56" s="93" t="str">
        <f t="shared" ref="G56:G57" si="23">B56&amp;C56&amp;D56&amp;E56</f>
        <v xml:space="preserve">php artisan make:model Models/TipoContacto -a --api </v>
      </c>
    </row>
    <row r="57" spans="1:7" s="93" customFormat="1">
      <c r="A57" s="1" t="s">
        <v>3972</v>
      </c>
      <c r="B57" s="93" t="s">
        <v>3045</v>
      </c>
      <c r="C57" s="93" t="s">
        <v>3053</v>
      </c>
      <c r="D57" s="93" t="str">
        <f t="shared" si="22"/>
        <v>Perfil</v>
      </c>
      <c r="E57" s="23" t="s">
        <v>3050</v>
      </c>
      <c r="F57" s="23"/>
      <c r="G57" s="93" t="str">
        <f t="shared" si="23"/>
        <v xml:space="preserve">php artisan make:model Models/Perfil -a --api </v>
      </c>
    </row>
    <row r="58" spans="1:7" s="94" customFormat="1">
      <c r="A58" s="1" t="s">
        <v>3974</v>
      </c>
      <c r="B58" s="94" t="s">
        <v>3045</v>
      </c>
      <c r="C58" s="94" t="s">
        <v>3053</v>
      </c>
      <c r="D58" s="94" t="str">
        <f t="shared" ref="D58:D62" si="24">SUBSTITUTE(PROPER(SUBSTITUTE(A58,"_"," "))," ","")</f>
        <v>UsuarioPerfil</v>
      </c>
      <c r="E58" s="23" t="s">
        <v>3050</v>
      </c>
      <c r="F58" s="23"/>
      <c r="G58" s="94" t="str">
        <f t="shared" ref="G58:G62" si="25">B58&amp;C58&amp;D58&amp;E58</f>
        <v xml:space="preserve">php artisan make:model Models/UsuarioPerfil -a --api </v>
      </c>
    </row>
    <row r="59" spans="1:7" s="94" customFormat="1">
      <c r="A59" s="1" t="s">
        <v>3969</v>
      </c>
      <c r="B59" s="94" t="s">
        <v>3045</v>
      </c>
      <c r="C59" s="94" t="s">
        <v>3053</v>
      </c>
      <c r="D59" s="94" t="str">
        <f t="shared" si="24"/>
        <v>Permiso</v>
      </c>
      <c r="E59" s="23" t="s">
        <v>3050</v>
      </c>
      <c r="F59" s="23"/>
      <c r="G59" s="94" t="str">
        <f t="shared" si="25"/>
        <v xml:space="preserve">php artisan make:model Models/Permiso -a --api </v>
      </c>
    </row>
    <row r="60" spans="1:7" s="94" customFormat="1">
      <c r="A60" s="1" t="s">
        <v>3970</v>
      </c>
      <c r="B60" s="94" t="s">
        <v>3045</v>
      </c>
      <c r="C60" s="94" t="s">
        <v>3053</v>
      </c>
      <c r="D60" s="94" t="str">
        <f t="shared" si="24"/>
        <v>Menu</v>
      </c>
      <c r="E60" s="23" t="s">
        <v>3050</v>
      </c>
      <c r="F60" s="23"/>
      <c r="G60" s="94" t="str">
        <f t="shared" si="25"/>
        <v xml:space="preserve">php artisan make:model Models/Menu -a --api </v>
      </c>
    </row>
    <row r="61" spans="1:7" s="94" customFormat="1">
      <c r="A61" s="1" t="s">
        <v>3971</v>
      </c>
      <c r="B61" s="94" t="s">
        <v>3045</v>
      </c>
      <c r="C61" s="94" t="s">
        <v>3053</v>
      </c>
      <c r="D61" s="94" t="str">
        <f t="shared" si="24"/>
        <v>Modulo</v>
      </c>
      <c r="E61" s="23" t="s">
        <v>3050</v>
      </c>
      <c r="F61" s="23"/>
      <c r="G61" s="94" t="str">
        <f t="shared" si="25"/>
        <v xml:space="preserve">php artisan make:model Models/Modulo -a --api </v>
      </c>
    </row>
    <row r="62" spans="1:7" s="94" customFormat="1">
      <c r="A62" s="1" t="s">
        <v>3988</v>
      </c>
      <c r="B62" s="95" t="s">
        <v>3045</v>
      </c>
      <c r="C62" s="95" t="s">
        <v>3053</v>
      </c>
      <c r="D62" s="95" t="str">
        <f t="shared" si="24"/>
        <v>DocenteMateria</v>
      </c>
      <c r="E62" s="23" t="s">
        <v>3949</v>
      </c>
      <c r="F62" s="23"/>
      <c r="G62" s="95" t="str">
        <f t="shared" si="25"/>
        <v>php artisan make:model Models/DocenteMateria -a --api  -p</v>
      </c>
    </row>
    <row r="63" spans="1:7" s="93" customFormat="1">
      <c r="A63" s="1" t="s">
        <v>3990</v>
      </c>
      <c r="B63" s="96" t="s">
        <v>3045</v>
      </c>
      <c r="C63" s="96" t="s">
        <v>3053</v>
      </c>
      <c r="D63" s="96" t="str">
        <f t="shared" ref="D63:D65" si="26">SUBSTITUTE(PROPER(SUBSTITUTE(A63,"_"," "))," ","")</f>
        <v>DocenteGrupo</v>
      </c>
      <c r="E63" s="23" t="s">
        <v>3949</v>
      </c>
      <c r="F63" s="23"/>
      <c r="G63" s="96" t="str">
        <f t="shared" ref="G63" si="27">B63&amp;C63&amp;D63&amp;E63</f>
        <v>php artisan make:model Models/DocenteGrupo -a --api  -p</v>
      </c>
    </row>
    <row r="64" spans="1:7" s="97" customFormat="1">
      <c r="A64" s="1" t="s">
        <v>4000</v>
      </c>
      <c r="B64" s="97" t="s">
        <v>3045</v>
      </c>
      <c r="C64" s="97" t="s">
        <v>3053</v>
      </c>
      <c r="D64" s="97" t="str">
        <f t="shared" si="26"/>
        <v>Feriado</v>
      </c>
      <c r="E64" s="23" t="s">
        <v>3733</v>
      </c>
      <c r="F64" s="23"/>
      <c r="G64" s="97" t="str">
        <f t="shared" ref="G64" si="28">B64&amp;C64&amp;D64&amp;E64</f>
        <v>php artisan make:model Models/Feriado -a --api</v>
      </c>
    </row>
    <row r="65" spans="1:8" s="97" customFormat="1">
      <c r="A65" s="1" t="s">
        <v>4003</v>
      </c>
      <c r="B65" s="97" t="s">
        <v>3045</v>
      </c>
      <c r="C65" s="97" t="s">
        <v>3053</v>
      </c>
      <c r="D65" s="97" t="str">
        <f t="shared" si="26"/>
        <v>TipoFeriado</v>
      </c>
      <c r="E65" s="23" t="s">
        <v>3733</v>
      </c>
      <c r="F65" s="23"/>
      <c r="G65" s="97" t="str">
        <f t="shared" ref="G65:G66" si="29">B65&amp;C65&amp;D65&amp;E65</f>
        <v>php artisan make:model Models/TipoFeriado -a --api</v>
      </c>
    </row>
    <row r="66" spans="1:8" s="97" customFormat="1">
      <c r="A66" s="1" t="s">
        <v>3992</v>
      </c>
      <c r="B66" s="98" t="s">
        <v>3045</v>
      </c>
      <c r="C66" s="98" t="s">
        <v>3053</v>
      </c>
      <c r="D66" s="98" t="str">
        <f t="shared" ref="D66" si="30">SUBSTITUTE(PROPER(SUBSTITUTE(A66,"_"," "))," ","")</f>
        <v>TipoAgenda</v>
      </c>
      <c r="E66" s="23" t="s">
        <v>3733</v>
      </c>
      <c r="F66" s="23"/>
      <c r="G66" s="98" t="str">
        <f t="shared" si="29"/>
        <v>php artisan make:model Models/TipoAgenda -a --api</v>
      </c>
    </row>
    <row r="67" spans="1:8" s="97" customFormat="1">
      <c r="A67" s="1" t="s">
        <v>3991</v>
      </c>
      <c r="B67" s="98" t="s">
        <v>3045</v>
      </c>
      <c r="C67" s="98" t="s">
        <v>3053</v>
      </c>
      <c r="D67" s="98" t="str">
        <f t="shared" ref="D67:D71" si="31">SUBSTITUTE(PROPER(SUBSTITUTE(A67,"_"," "))," ","")</f>
        <v>Agenda</v>
      </c>
      <c r="E67" s="23" t="s">
        <v>3733</v>
      </c>
      <c r="F67" s="23"/>
      <c r="G67" s="98" t="str">
        <f t="shared" ref="G67" si="32">B67&amp;C67&amp;D67&amp;E67</f>
        <v>php artisan make:model Models/Agenda -a --api</v>
      </c>
    </row>
    <row r="68" spans="1:8" s="97" customFormat="1">
      <c r="A68" s="1" t="s">
        <v>4006</v>
      </c>
      <c r="B68" s="99" t="s">
        <v>3045</v>
      </c>
      <c r="C68" s="99" t="s">
        <v>3053</v>
      </c>
      <c r="D68" s="97" t="str">
        <f t="shared" si="31"/>
        <v>TipoActividad</v>
      </c>
      <c r="E68" s="23" t="s">
        <v>3733</v>
      </c>
      <c r="F68" s="23"/>
      <c r="G68" s="99" t="str">
        <f t="shared" ref="G68" si="33">B68&amp;C68&amp;D68&amp;E68</f>
        <v>php artisan make:model Models/TipoActividad -a --api</v>
      </c>
    </row>
    <row r="69" spans="1:8" s="97" customFormat="1">
      <c r="A69" s="1" t="s">
        <v>4008</v>
      </c>
      <c r="B69" s="100" t="s">
        <v>3045</v>
      </c>
      <c r="C69" s="100" t="s">
        <v>3053</v>
      </c>
      <c r="D69" s="97" t="str">
        <f t="shared" si="31"/>
        <v>DetalleHorario</v>
      </c>
      <c r="E69" s="23" t="s">
        <v>3733</v>
      </c>
      <c r="F69" s="23"/>
      <c r="G69" s="100" t="str">
        <f t="shared" ref="G69:G73" si="34">B69&amp;C69&amp;D69&amp;E69</f>
        <v>php artisan make:model Models/DetalleHorario -a --api</v>
      </c>
    </row>
    <row r="70" spans="1:8" s="97" customFormat="1">
      <c r="A70" s="1" t="s">
        <v>4009</v>
      </c>
      <c r="B70" s="101" t="s">
        <v>3045</v>
      </c>
      <c r="C70" s="101" t="s">
        <v>3053</v>
      </c>
      <c r="D70" s="97" t="str">
        <f t="shared" si="31"/>
        <v>Evaluacion</v>
      </c>
      <c r="E70" s="23" t="s">
        <v>3733</v>
      </c>
      <c r="F70" s="23"/>
      <c r="G70" s="101" t="str">
        <f t="shared" si="34"/>
        <v>php artisan make:model Models/Evaluacion -a --api</v>
      </c>
    </row>
    <row r="71" spans="1:8" s="97" customFormat="1">
      <c r="A71" s="1" t="s">
        <v>4011</v>
      </c>
      <c r="B71" s="101" t="s">
        <v>3045</v>
      </c>
      <c r="C71" s="101" t="s">
        <v>3053</v>
      </c>
      <c r="D71" s="97" t="str">
        <f t="shared" si="31"/>
        <v>EvaluacionAlumno</v>
      </c>
      <c r="E71" s="23" t="s">
        <v>3733</v>
      </c>
      <c r="F71" s="23"/>
      <c r="G71" s="101" t="str">
        <f t="shared" si="34"/>
        <v>php artisan make:model Models/EvaluacionAlumno -a --api</v>
      </c>
    </row>
    <row r="72" spans="1:8" s="108" customFormat="1">
      <c r="A72" s="1" t="s">
        <v>4015</v>
      </c>
      <c r="B72" s="108" t="s">
        <v>3045</v>
      </c>
      <c r="C72" s="108" t="s">
        <v>3053</v>
      </c>
      <c r="D72" s="108" t="str">
        <f t="shared" ref="D72:D73" si="35">SUBSTITUTE(PROPER(SUBSTITUTE(A72,"_"," "))," ","")</f>
        <v>Recursos</v>
      </c>
      <c r="E72" s="23" t="s">
        <v>3733</v>
      </c>
      <c r="F72" s="23"/>
      <c r="G72" s="108" t="str">
        <f t="shared" si="34"/>
        <v>php artisan make:model Models/Recursos -a --api</v>
      </c>
    </row>
    <row r="73" spans="1:8" s="108" customFormat="1">
      <c r="A73" s="1" t="s">
        <v>4016</v>
      </c>
      <c r="B73" s="108" t="s">
        <v>3045</v>
      </c>
      <c r="C73" s="108" t="s">
        <v>3053</v>
      </c>
      <c r="D73" s="108" t="str">
        <f t="shared" si="35"/>
        <v>TipoRecurso</v>
      </c>
      <c r="E73" s="23" t="s">
        <v>3733</v>
      </c>
      <c r="F73" s="23"/>
      <c r="G73" s="108" t="str">
        <f t="shared" si="34"/>
        <v>php artisan make:model Models/TipoRecurso -a --api</v>
      </c>
    </row>
    <row r="74" spans="1:8" s="108" customFormat="1">
      <c r="A74" s="1" t="s">
        <v>4023</v>
      </c>
      <c r="B74" s="109" t="s">
        <v>3045</v>
      </c>
      <c r="C74" s="109" t="s">
        <v>3053</v>
      </c>
      <c r="D74" s="109" t="str">
        <f t="shared" ref="D74:D78" si="36">SUBSTITUTE(PROPER(SUBSTITUTE(A74,"_"," "))," ","")</f>
        <v>TipoCondicion</v>
      </c>
      <c r="E74" s="23" t="s">
        <v>3733</v>
      </c>
      <c r="F74" s="23"/>
      <c r="G74" s="109" t="str">
        <f t="shared" ref="G74" si="37">B74&amp;C74&amp;D74&amp;E74</f>
        <v>php artisan make:model Models/TipoCondicion -a --api</v>
      </c>
    </row>
    <row r="75" spans="1:8" s="108" customFormat="1">
      <c r="A75" s="1" t="s">
        <v>4020</v>
      </c>
      <c r="B75" s="109" t="s">
        <v>3045</v>
      </c>
      <c r="C75" s="109" t="s">
        <v>3053</v>
      </c>
      <c r="D75" s="108" t="str">
        <f t="shared" si="36"/>
        <v>Matricula</v>
      </c>
      <c r="E75" s="23" t="s">
        <v>3733</v>
      </c>
      <c r="F75" s="23"/>
      <c r="G75" s="109" t="str">
        <f t="shared" ref="G75" si="38">B75&amp;C75&amp;D75&amp;E75</f>
        <v>php artisan make:model Models/Matricula -a --api</v>
      </c>
    </row>
    <row r="76" spans="1:8" s="107" customFormat="1">
      <c r="A76" s="1" t="s">
        <v>4026</v>
      </c>
      <c r="B76" s="110" t="s">
        <v>3045</v>
      </c>
      <c r="C76" s="110" t="s">
        <v>3053</v>
      </c>
      <c r="D76" s="107" t="str">
        <f t="shared" si="36"/>
        <v>AlumnoMateria</v>
      </c>
      <c r="E76" s="23" t="s">
        <v>3733</v>
      </c>
      <c r="F76" s="23"/>
      <c r="G76" s="110" t="str">
        <f t="shared" ref="G76" si="39">B76&amp;C76&amp;D76&amp;E76</f>
        <v>php artisan make:model Models/AlumnoMateria -a --api</v>
      </c>
    </row>
    <row r="77" spans="1:8" s="111" customFormat="1">
      <c r="A77" s="1" t="s">
        <v>4027</v>
      </c>
      <c r="B77" s="111" t="s">
        <v>3045</v>
      </c>
      <c r="C77" s="111" t="s">
        <v>3053</v>
      </c>
      <c r="D77" s="111" t="str">
        <f t="shared" si="36"/>
        <v>GrupoMateria</v>
      </c>
      <c r="E77" s="23" t="s">
        <v>3733</v>
      </c>
      <c r="F77" s="23"/>
      <c r="G77" s="111" t="str">
        <f t="shared" ref="G77" si="40">B77&amp;C77&amp;D77&amp;E77</f>
        <v>php artisan make:model Models/GrupoMateria -a --api</v>
      </c>
    </row>
    <row r="78" spans="1:8" s="112" customFormat="1">
      <c r="A78" s="1" t="s">
        <v>4028</v>
      </c>
      <c r="B78" s="112" t="s">
        <v>3045</v>
      </c>
      <c r="C78" s="112" t="s">
        <v>3053</v>
      </c>
      <c r="D78" s="112" t="str">
        <f t="shared" si="36"/>
        <v>Notificacion</v>
      </c>
      <c r="E78" s="23" t="s">
        <v>3733</v>
      </c>
      <c r="F78" s="23"/>
      <c r="G78" s="112" t="str">
        <f t="shared" ref="G78" si="41">B78&amp;C78&amp;D78&amp;E78</f>
        <v>php artisan make:model Models/Notificacion -a --api</v>
      </c>
    </row>
    <row r="79" spans="1:8" s="112" customFormat="1">
      <c r="A79" s="1" t="s">
        <v>4029</v>
      </c>
      <c r="B79" s="113" t="s">
        <v>3045</v>
      </c>
      <c r="C79" s="113" t="s">
        <v>3053</v>
      </c>
      <c r="D79" s="113" t="str">
        <f t="shared" ref="D79:D80" si="42">SUBSTITUTE(PROPER(SUBSTITUTE(A79,"_"," "))," ","")</f>
        <v>TipoNotificacion</v>
      </c>
      <c r="E79" s="23" t="s">
        <v>3733</v>
      </c>
      <c r="F79" s="23"/>
      <c r="G79" s="113" t="str">
        <f t="shared" ref="G79:G80" si="43">B79&amp;C79&amp;D79&amp;E79</f>
        <v>php artisan make:model Models/TipoNotificacion -a --api</v>
      </c>
      <c r="H79" s="113"/>
    </row>
    <row r="80" spans="1:8" s="112" customFormat="1">
      <c r="A80" s="1" t="s">
        <v>4030</v>
      </c>
      <c r="B80" s="113" t="s">
        <v>3045</v>
      </c>
      <c r="C80" s="113" t="s">
        <v>3053</v>
      </c>
      <c r="D80" s="113" t="str">
        <f t="shared" si="42"/>
        <v>TipoPrioridad</v>
      </c>
      <c r="E80" s="23" t="s">
        <v>3733</v>
      </c>
      <c r="F80" s="23"/>
      <c r="G80" s="113" t="str">
        <f t="shared" si="43"/>
        <v>php artisan make:model Models/TipoPrioridad -a --api</v>
      </c>
      <c r="H80" s="113"/>
    </row>
    <row r="81" spans="1:7" s="113" customFormat="1">
      <c r="A81" s="1" t="s">
        <v>4040</v>
      </c>
      <c r="B81" s="113" t="s">
        <v>3045</v>
      </c>
      <c r="C81" s="113" t="s">
        <v>3053</v>
      </c>
      <c r="D81" s="113" t="str">
        <f t="shared" ref="D81:D84" si="44">SUBSTITUTE(PROPER(SUBSTITUTE(A81,"_"," "))," ","")</f>
        <v>TipoDestinatario</v>
      </c>
      <c r="E81" s="23" t="s">
        <v>3733</v>
      </c>
      <c r="F81" s="23"/>
      <c r="G81" s="113" t="str">
        <f t="shared" ref="G81" si="45">B81&amp;C81&amp;D81&amp;E81</f>
        <v>php artisan make:model Models/TipoDestinatario -a --api</v>
      </c>
    </row>
    <row r="82" spans="1:7" s="113" customFormat="1">
      <c r="A82" s="1" t="s">
        <v>4044</v>
      </c>
      <c r="B82" s="114" t="s">
        <v>3045</v>
      </c>
      <c r="C82" s="114" t="s">
        <v>3053</v>
      </c>
      <c r="D82" s="113" t="str">
        <f t="shared" si="44"/>
        <v>AlumnoPariente</v>
      </c>
      <c r="E82" s="23" t="s">
        <v>3733</v>
      </c>
      <c r="F82" s="23"/>
      <c r="G82" s="114" t="str">
        <f t="shared" ref="G82" si="46">B82&amp;C82&amp;D82&amp;E82</f>
        <v>php artisan make:model Models/AlumnoPariente -a --api</v>
      </c>
    </row>
    <row r="83" spans="1:7" s="115" customFormat="1">
      <c r="A83" s="1" t="s">
        <v>4049</v>
      </c>
      <c r="B83" s="115" t="s">
        <v>3045</v>
      </c>
      <c r="C83" s="115" t="s">
        <v>3053</v>
      </c>
      <c r="D83" s="115" t="str">
        <f t="shared" si="44"/>
        <v>TipoFalta</v>
      </c>
      <c r="E83" s="23" t="s">
        <v>3733</v>
      </c>
      <c r="F83" s="23"/>
      <c r="G83" s="115" t="str">
        <f t="shared" ref="G83:G84" si="47">B83&amp;C83&amp;D83&amp;E83</f>
        <v>php artisan make:model Models/TipoFalta -a --api</v>
      </c>
    </row>
    <row r="84" spans="1:7" s="115" customFormat="1">
      <c r="A84" s="1" t="s">
        <v>4050</v>
      </c>
      <c r="B84" s="115" t="s">
        <v>3045</v>
      </c>
      <c r="C84" s="115" t="s">
        <v>3053</v>
      </c>
      <c r="D84" s="115" t="str">
        <f t="shared" si="44"/>
        <v>TipoSancion</v>
      </c>
      <c r="E84" s="23" t="s">
        <v>3733</v>
      </c>
      <c r="F84" s="23"/>
      <c r="G84" s="115" t="str">
        <f t="shared" si="47"/>
        <v>php artisan make:model Models/TipoSancion -a --api</v>
      </c>
    </row>
    <row r="85" spans="1:7" s="115" customFormat="1">
      <c r="A85" s="1" t="s">
        <v>4048</v>
      </c>
      <c r="B85" s="115" t="s">
        <v>3045</v>
      </c>
      <c r="C85" s="115" t="s">
        <v>3053</v>
      </c>
      <c r="D85" s="113" t="str">
        <f>SUBSTITUTE(PROPER(SUBSTITUTE(A85,"_"," "))," ","")</f>
        <v>Incidencia</v>
      </c>
      <c r="E85" s="23" t="s">
        <v>3733</v>
      </c>
      <c r="F85" s="23"/>
      <c r="G85" s="115" t="str">
        <f t="shared" ref="G85:G90" si="48">B85&amp;C85&amp;D85&amp;E85</f>
        <v>php artisan make:model Models/Incidencia -a --api</v>
      </c>
    </row>
    <row r="86" spans="1:7" s="116" customFormat="1">
      <c r="A86" s="1" t="s">
        <v>4057</v>
      </c>
      <c r="B86" s="116" t="s">
        <v>3045</v>
      </c>
      <c r="C86" s="116" t="s">
        <v>3053</v>
      </c>
      <c r="D86" s="116" t="str">
        <f t="shared" ref="D86:D90" si="49">SUBSTITUTE(PROPER(SUBSTITUTE(A86,"_"," "))," ","")</f>
        <v>TipoPregunta</v>
      </c>
      <c r="E86" s="23" t="s">
        <v>3733</v>
      </c>
      <c r="F86" s="23"/>
      <c r="G86" s="116" t="str">
        <f t="shared" si="48"/>
        <v>php artisan make:model Models/TipoPregunta -a --api</v>
      </c>
    </row>
    <row r="87" spans="1:7" s="116" customFormat="1">
      <c r="A87" s="1" t="s">
        <v>4059</v>
      </c>
      <c r="B87" s="116" t="s">
        <v>3045</v>
      </c>
      <c r="C87" s="116" t="s">
        <v>3053</v>
      </c>
      <c r="D87" s="116" t="str">
        <f t="shared" si="49"/>
        <v>Prueba</v>
      </c>
      <c r="E87" s="23" t="s">
        <v>3733</v>
      </c>
      <c r="F87" s="23"/>
      <c r="G87" s="116" t="str">
        <f t="shared" si="48"/>
        <v>php artisan make:model Models/Prueba -a --api</v>
      </c>
    </row>
    <row r="88" spans="1:7" s="116" customFormat="1">
      <c r="A88" s="1" t="s">
        <v>4067</v>
      </c>
      <c r="B88" s="116" t="s">
        <v>3045</v>
      </c>
      <c r="C88" s="116" t="s">
        <v>3053</v>
      </c>
      <c r="D88" s="116" t="str">
        <f t="shared" si="49"/>
        <v>Pregunta</v>
      </c>
      <c r="E88" s="23" t="s">
        <v>3733</v>
      </c>
      <c r="F88" s="23"/>
      <c r="G88" s="116" t="str">
        <f t="shared" si="48"/>
        <v>php artisan make:model Models/Pregunta -a --api</v>
      </c>
    </row>
    <row r="89" spans="1:7" s="116" customFormat="1">
      <c r="A89" s="1" t="s">
        <v>4071</v>
      </c>
      <c r="B89" s="116" t="s">
        <v>3045</v>
      </c>
      <c r="C89" s="116" t="s">
        <v>3053</v>
      </c>
      <c r="D89" s="116" t="str">
        <f t="shared" si="49"/>
        <v>PruebaAlumno</v>
      </c>
      <c r="E89" s="23" t="s">
        <v>3733</v>
      </c>
      <c r="F89" s="23"/>
      <c r="G89" s="116" t="str">
        <f t="shared" si="48"/>
        <v>php artisan make:model Models/PruebaAlumno -a --api</v>
      </c>
    </row>
    <row r="90" spans="1:7" s="116" customFormat="1">
      <c r="A90" s="1" t="s">
        <v>4072</v>
      </c>
      <c r="B90" s="116" t="s">
        <v>3045</v>
      </c>
      <c r="C90" s="116" t="s">
        <v>3053</v>
      </c>
      <c r="D90" s="116" t="str">
        <f t="shared" si="49"/>
        <v>RespuestaAlumno</v>
      </c>
      <c r="E90" s="23" t="s">
        <v>3733</v>
      </c>
      <c r="F90" s="23"/>
      <c r="G90" s="116" t="str">
        <f t="shared" si="48"/>
        <v>php artisan make:model Models/RespuestaAlumno -a --api</v>
      </c>
    </row>
    <row r="91" spans="1:7" s="116" customFormat="1">
      <c r="A91" s="1" t="s">
        <v>4082</v>
      </c>
      <c r="B91" s="116" t="s">
        <v>3045</v>
      </c>
      <c r="C91" s="116" t="s">
        <v>3053</v>
      </c>
      <c r="D91" s="116" t="str">
        <f t="shared" ref="D91:D92" si="50">SUBSTITUTE(PROPER(SUBSTITUTE(A91,"_"," "))," ","")</f>
        <v>Respuesta</v>
      </c>
      <c r="E91" s="23" t="s">
        <v>3733</v>
      </c>
      <c r="F91" s="23"/>
      <c r="G91" s="116" t="str">
        <f t="shared" ref="G91" si="51">B91&amp;C91&amp;D91&amp;E91</f>
        <v>php artisan make:model Models/Respuesta -a --api</v>
      </c>
    </row>
    <row r="92" spans="1:7" s="115" customFormat="1">
      <c r="A92" s="1" t="s">
        <v>4087</v>
      </c>
      <c r="B92" s="117" t="s">
        <v>3045</v>
      </c>
      <c r="C92" s="117" t="s">
        <v>3053</v>
      </c>
      <c r="D92" s="115" t="str">
        <f t="shared" si="50"/>
        <v>EvaluacionMetodo</v>
      </c>
      <c r="E92" s="23" t="s">
        <v>3733</v>
      </c>
      <c r="F92" s="23"/>
      <c r="G92" s="117" t="str">
        <f t="shared" ref="G92" si="52">B92&amp;C92&amp;D92&amp;E92</f>
        <v>php artisan make:model Models/EvaluacionMetodo -a --api</v>
      </c>
    </row>
    <row r="93" spans="1:7" s="113" customFormat="1"/>
    <row r="94" spans="1:7" s="112" customFormat="1"/>
    <row r="95" spans="1:7">
      <c r="A95" s="72" t="s">
        <v>4085</v>
      </c>
    </row>
    <row r="96" spans="1:7">
      <c r="A96" s="72"/>
    </row>
    <row r="97" spans="1:5">
      <c r="A97" s="1" t="s">
        <v>3135</v>
      </c>
      <c r="B97" s="26" t="s">
        <v>3136</v>
      </c>
      <c r="C97" s="26" t="s">
        <v>3137</v>
      </c>
      <c r="D97" s="26" t="s">
        <v>3138</v>
      </c>
    </row>
    <row r="98" spans="1:5">
      <c r="A98" s="1" t="s">
        <v>3515</v>
      </c>
      <c r="B98" t="str">
        <f>"    public function "&amp;A98&amp;"(){
        return $this-&gt;HasMany('App\Models\"&amp;PROPER(A98)&amp;"', 'id_"&amp;A98&amp;"');
    }"</f>
        <v xml:space="preserve">    public function tipo_colegio(){
        return $this-&gt;HasMany('App\Models\Tipo_Colegio', 'id_tipo_colegio');
    }</v>
      </c>
      <c r="C98" t="str">
        <f>"    public function "&amp;A98&amp;"(){
        return $this-&gt;BelongsTo('App\Models\"&amp;PROPER(A98)&amp;"', 'id_"&amp;A98&amp;"');
    }"</f>
        <v xml:space="preserve">    public function tipo_colegio(){
        return $this-&gt;BelongsTo('App\Models\Tipo_Colegio', 'id_tipo_colegio');
    }</v>
      </c>
      <c r="D98" t="str">
        <f>"    public function "&amp;A98&amp;"(){
        return $this-&gt;HasOne('App\Models\"&amp;PROPER(A98)&amp;"', 'id_"&amp;A98&amp;"');
    }"</f>
        <v xml:space="preserve">    public function tipo_colegio(){
        return $this-&gt;HasOne('App\Models\Tipo_Colegio', 'id_tipo_colegio');
    }</v>
      </c>
      <c r="E98" t="s">
        <v>3134</v>
      </c>
    </row>
    <row r="99" spans="1:5">
      <c r="A99" s="1" t="s">
        <v>3518</v>
      </c>
      <c r="B99" t="str">
        <f t="shared" ref="B99:B122" si="53">"    public function "&amp;A99&amp;"(){
        return $this-&gt;HasMany('App\Models\"&amp;PROPER(A99)&amp;"', 'id_"&amp;A99&amp;"');
    }"</f>
        <v xml:space="preserve">    public function colegio(){
        return $this-&gt;HasMany('App\Models\Colegio', 'id_colegio');
    }</v>
      </c>
      <c r="C99" t="str">
        <f t="shared" ref="C99:C122" si="54">"    public function "&amp;A99&amp;"(){
        return $this-&gt;BelongsTo('App\Models\"&amp;PROPER(A99)&amp;"', 'id_"&amp;A99&amp;"');
    }"</f>
        <v xml:space="preserve">    public function colegio(){
        return $this-&gt;BelongsTo('App\Models\Colegio', 'id_colegio');
    }</v>
      </c>
      <c r="D99" t="str">
        <f t="shared" ref="D99:D122" si="55">"    public function "&amp;A99&amp;"(){
        return $this-&gt;HasOne('App\Models\"&amp;PROPER(A99)&amp;"', 'id_"&amp;A99&amp;"');
    }"</f>
        <v xml:space="preserve">    public function colegio(){
        return $this-&gt;HasOne('App\Models\Colegio', 'id_colegio');
    }</v>
      </c>
      <c r="E99" t="s">
        <v>3134</v>
      </c>
    </row>
    <row r="100" spans="1:5">
      <c r="A100" s="1" t="s">
        <v>3737</v>
      </c>
      <c r="B100" t="str">
        <f t="shared" si="53"/>
        <v xml:space="preserve">    public function subscripcion(){
        return $this-&gt;HasMany('App\Models\Subscripcion', 'id_subscripcion');
    }</v>
      </c>
      <c r="C100" t="str">
        <f t="shared" si="54"/>
        <v xml:space="preserve">    public function subscripcion(){
        return $this-&gt;BelongsTo('App\Models\Subscripcion', 'id_subscripcion');
    }</v>
      </c>
      <c r="D100" t="str">
        <f t="shared" si="55"/>
        <v xml:space="preserve">    public function subscripcion(){
        return $this-&gt;HasOne('App\Models\Subscripcion', 'id_subscripcion');
    }</v>
      </c>
      <c r="E100" t="s">
        <v>3134</v>
      </c>
    </row>
    <row r="101" spans="1:5">
      <c r="A101" s="1" t="s">
        <v>3535</v>
      </c>
      <c r="B101" t="str">
        <f t="shared" si="53"/>
        <v xml:space="preserve">    public function tipo_directiva(){
        return $this-&gt;HasMany('App\Models\Tipo_Directiva', 'id_tipo_directiva');
    }</v>
      </c>
      <c r="C101" t="str">
        <f t="shared" si="54"/>
        <v xml:space="preserve">    public function tipo_directiva(){
        return $this-&gt;BelongsTo('App\Models\Tipo_Directiva', 'id_tipo_directiva');
    }</v>
      </c>
      <c r="D101" t="str">
        <f t="shared" si="55"/>
        <v xml:space="preserve">    public function tipo_directiva(){
        return $this-&gt;HasOne('App\Models\Tipo_Directiva', 'id_tipo_directiva');
    }</v>
      </c>
      <c r="E101" t="s">
        <v>3134</v>
      </c>
    </row>
    <row r="102" spans="1:5">
      <c r="A102" s="1" t="s">
        <v>19</v>
      </c>
      <c r="B102" t="str">
        <f t="shared" si="53"/>
        <v xml:space="preserve">    public function tipo_foto(){
        return $this-&gt;HasMany('App\Models\Tipo_Foto', 'id_tipo_foto');
    }</v>
      </c>
      <c r="C102" t="str">
        <f t="shared" si="54"/>
        <v xml:space="preserve">    public function tipo_foto(){
        return $this-&gt;BelongsTo('App\Models\Tipo_Foto', 'id_tipo_foto');
    }</v>
      </c>
      <c r="D102" t="str">
        <f t="shared" si="55"/>
        <v xml:space="preserve">    public function tipo_foto(){
        return $this-&gt;HasOne('App\Models\Tipo_Foto', 'id_tipo_foto');
    }</v>
      </c>
      <c r="E102" t="s">
        <v>3134</v>
      </c>
    </row>
    <row r="103" spans="1:5">
      <c r="A103" s="1" t="s">
        <v>3273</v>
      </c>
      <c r="B103" t="str">
        <f t="shared" si="53"/>
        <v xml:space="preserve">    public function nivel(){
        return $this-&gt;HasMany('App\Models\Nivel', 'id_nivel');
    }</v>
      </c>
      <c r="C103" t="str">
        <f t="shared" si="54"/>
        <v xml:space="preserve">    public function nivel(){
        return $this-&gt;BelongsTo('App\Models\Nivel', 'id_nivel');
    }</v>
      </c>
      <c r="D103" t="str">
        <f t="shared" si="55"/>
        <v xml:space="preserve">    public function nivel(){
        return $this-&gt;HasOne('App\Models\Nivel', 'id_nivel');
    }</v>
      </c>
      <c r="E103" t="s">
        <v>3134</v>
      </c>
    </row>
    <row r="104" spans="1:5">
      <c r="A104" s="1" t="s">
        <v>3312</v>
      </c>
      <c r="B104" t="str">
        <f t="shared" si="53"/>
        <v xml:space="preserve">    public function grado(){
        return $this-&gt;HasMany('App\Models\Grado', 'id_grado');
    }</v>
      </c>
      <c r="C104" t="str">
        <f t="shared" si="54"/>
        <v xml:space="preserve">    public function grado(){
        return $this-&gt;BelongsTo('App\Models\Grado', 'id_grado');
    }</v>
      </c>
      <c r="D104" t="str">
        <f t="shared" si="55"/>
        <v xml:space="preserve">    public function grado(){
        return $this-&gt;HasOne('App\Models\Grado', 'id_grado');
    }</v>
      </c>
      <c r="E104" t="s">
        <v>3134</v>
      </c>
    </row>
    <row r="105" spans="1:5">
      <c r="A105" s="1" t="s">
        <v>3549</v>
      </c>
      <c r="B105" t="str">
        <f t="shared" si="53"/>
        <v xml:space="preserve">    public function tipo_materia(){
        return $this-&gt;HasMany('App\Models\Tipo_Materia', 'id_tipo_materia');
    }</v>
      </c>
      <c r="C105" t="str">
        <f t="shared" si="54"/>
        <v xml:space="preserve">    public function tipo_materia(){
        return $this-&gt;BelongsTo('App\Models\Tipo_Materia', 'id_tipo_materia');
    }</v>
      </c>
      <c r="D105" t="str">
        <f t="shared" si="55"/>
        <v xml:space="preserve">    public function tipo_materia(){
        return $this-&gt;HasOne('App\Models\Tipo_Materia', 'id_tipo_materia');
    }</v>
      </c>
      <c r="E105" t="s">
        <v>3134</v>
      </c>
    </row>
    <row r="106" spans="1:5">
      <c r="A106" s="1" t="s">
        <v>3277</v>
      </c>
      <c r="B106" t="str">
        <f t="shared" si="53"/>
        <v xml:space="preserve">    public function materia(){
        return $this-&gt;HasMany('App\Models\Materia', 'id_materia');
    }</v>
      </c>
      <c r="C106" t="str">
        <f t="shared" si="54"/>
        <v xml:space="preserve">    public function materia(){
        return $this-&gt;BelongsTo('App\Models\Materia', 'id_materia');
    }</v>
      </c>
      <c r="D106" t="str">
        <f t="shared" si="55"/>
        <v xml:space="preserve">    public function materia(){
        return $this-&gt;HasOne('App\Models\Materia', 'id_materia');
    }</v>
      </c>
      <c r="E106" t="s">
        <v>3134</v>
      </c>
    </row>
    <row r="107" spans="1:5">
      <c r="A107" s="1" t="s">
        <v>3588</v>
      </c>
      <c r="B107" t="str">
        <f t="shared" si="53"/>
        <v xml:space="preserve">    public function tipo_calificacion(){
        return $this-&gt;HasMany('App\Models\Tipo_Calificacion', 'id_tipo_calificacion');
    }</v>
      </c>
      <c r="C107" t="str">
        <f t="shared" si="54"/>
        <v xml:space="preserve">    public function tipo_calificacion(){
        return $this-&gt;BelongsTo('App\Models\Tipo_Calificacion', 'id_tipo_calificacion');
    }</v>
      </c>
      <c r="D107" t="str">
        <f t="shared" si="55"/>
        <v xml:space="preserve">    public function tipo_calificacion(){
        return $this-&gt;HasOne('App\Models\Tipo_Calificacion', 'id_tipo_calificacion');
    }</v>
      </c>
      <c r="E107" t="s">
        <v>3134</v>
      </c>
    </row>
    <row r="108" spans="1:5">
      <c r="A108" s="1" t="s">
        <v>3647</v>
      </c>
      <c r="B108" t="str">
        <f t="shared" si="53"/>
        <v xml:space="preserve">    public function nivel_calificacion(){
        return $this-&gt;HasMany('App\Models\Nivel_Calificacion', 'id_nivel_calificacion');
    }</v>
      </c>
      <c r="C108" t="str">
        <f t="shared" si="54"/>
        <v xml:space="preserve">    public function nivel_calificacion(){
        return $this-&gt;BelongsTo('App\Models\Nivel_Calificacion', 'id_nivel_calificacion');
    }</v>
      </c>
      <c r="D108" t="str">
        <f t="shared" si="55"/>
        <v xml:space="preserve">    public function nivel_calificacion(){
        return $this-&gt;HasOne('App\Models\Nivel_Calificacion', 'id_nivel_calificacion');
    }</v>
      </c>
      <c r="E108" t="s">
        <v>3134</v>
      </c>
    </row>
    <row r="109" spans="1:5">
      <c r="A109" s="1" t="s">
        <v>3648</v>
      </c>
      <c r="B109" t="str">
        <f t="shared" si="53"/>
        <v xml:space="preserve">    public function valor_calificacion(){
        return $this-&gt;HasMany('App\Models\Valor_Calificacion', 'id_valor_calificacion');
    }</v>
      </c>
      <c r="C109" t="str">
        <f t="shared" si="54"/>
        <v xml:space="preserve">    public function valor_calificacion(){
        return $this-&gt;BelongsTo('App\Models\Valor_Calificacion', 'id_valor_calificacion');
    }</v>
      </c>
      <c r="D109" t="str">
        <f t="shared" si="55"/>
        <v xml:space="preserve">    public function valor_calificacion(){
        return $this-&gt;HasOne('App\Models\Valor_Calificacion', 'id_valor_calificacion');
    }</v>
      </c>
      <c r="E109" t="s">
        <v>3134</v>
      </c>
    </row>
    <row r="110" spans="1:5">
      <c r="A110" s="1" t="s">
        <v>3578</v>
      </c>
      <c r="B110" t="str">
        <f t="shared" si="53"/>
        <v xml:space="preserve">    public function parentesco(){
        return $this-&gt;HasMany('App\Models\Parentesco', 'id_parentesco');
    }</v>
      </c>
      <c r="C110" t="str">
        <f t="shared" si="54"/>
        <v xml:space="preserve">    public function parentesco(){
        return $this-&gt;BelongsTo('App\Models\Parentesco', 'id_parentesco');
    }</v>
      </c>
      <c r="D110" t="str">
        <f t="shared" si="55"/>
        <v xml:space="preserve">    public function parentesco(){
        return $this-&gt;HasOne('App\Models\Parentesco', 'id_parentesco');
    }</v>
      </c>
      <c r="E110" t="s">
        <v>3134</v>
      </c>
    </row>
    <row r="111" spans="1:5">
      <c r="A111" s="1" t="s">
        <v>3628</v>
      </c>
      <c r="B111" t="str">
        <f t="shared" si="53"/>
        <v xml:space="preserve">    public function tipo_documento(){
        return $this-&gt;HasMany('App\Models\Tipo_Documento', 'id_tipo_documento');
    }</v>
      </c>
      <c r="C111" t="str">
        <f t="shared" ref="C111" si="56">"    public function "&amp;A111&amp;"(){
        return $this-&gt;BelongsTo('App\Models\"&amp;PROPER(A111)&amp;"', 'id_"&amp;A111&amp;"');
    }"</f>
        <v xml:space="preserve">    public function tipo_documento(){
        return $this-&gt;BelongsTo('App\Models\Tipo_Documento', 'id_tipo_documento');
    }</v>
      </c>
      <c r="D111" t="str">
        <f t="shared" ref="D111" si="57">"    public function "&amp;A111&amp;"(){
        return $this-&gt;HasOne('App\Models\"&amp;PROPER(A111)&amp;"', 'id_"&amp;A111&amp;"');
    }"</f>
        <v xml:space="preserve">    public function tipo_documento(){
        return $this-&gt;HasOne('App\Models\Tipo_Documento', 'id_tipo_documento');
    }</v>
      </c>
      <c r="E111" t="s">
        <v>3134</v>
      </c>
    </row>
    <row r="112" spans="1:5">
      <c r="A112" s="1" t="s">
        <v>3532</v>
      </c>
      <c r="B112" t="str">
        <f t="shared" si="53"/>
        <v xml:space="preserve">    public function directiva(){
        return $this-&gt;HasMany('App\Models\Directiva', 'id_directiva');
    }</v>
      </c>
      <c r="C112" t="str">
        <f t="shared" si="54"/>
        <v xml:space="preserve">    public function directiva(){
        return $this-&gt;BelongsTo('App\Models\Directiva', 'id_directiva');
    }</v>
      </c>
      <c r="D112" t="str">
        <f t="shared" si="55"/>
        <v xml:space="preserve">    public function directiva(){
        return $this-&gt;HasOne('App\Models\Directiva', 'id_directiva');
    }</v>
      </c>
      <c r="E112" t="s">
        <v>3134</v>
      </c>
    </row>
    <row r="113" spans="1:5">
      <c r="A113" s="1" t="s">
        <v>3563</v>
      </c>
      <c r="B113" t="str">
        <f t="shared" si="53"/>
        <v xml:space="preserve">    public function calendario(){
        return $this-&gt;HasMany('App\Models\Calendario', 'id_calendario');
    }</v>
      </c>
      <c r="C113" t="str">
        <f t="shared" si="54"/>
        <v xml:space="preserve">    public function calendario(){
        return $this-&gt;BelongsTo('App\Models\Calendario', 'id_calendario');
    }</v>
      </c>
      <c r="D113" t="str">
        <f t="shared" si="55"/>
        <v xml:space="preserve">    public function calendario(){
        return $this-&gt;HasOne('App\Models\Calendario', 'id_calendario');
    }</v>
      </c>
      <c r="E113" t="s">
        <v>3134</v>
      </c>
    </row>
    <row r="114" spans="1:5">
      <c r="A114" s="1" t="s">
        <v>3558</v>
      </c>
      <c r="B114" t="str">
        <f t="shared" si="53"/>
        <v xml:space="preserve">    public function periodo(){
        return $this-&gt;HasMany('App\Models\Periodo', 'id_periodo');
    }</v>
      </c>
      <c r="C114" t="str">
        <f t="shared" si="54"/>
        <v xml:space="preserve">    public function periodo(){
        return $this-&gt;BelongsTo('App\Models\Periodo', 'id_periodo');
    }</v>
      </c>
      <c r="D114" t="str">
        <f t="shared" si="55"/>
        <v xml:space="preserve">    public function periodo(){
        return $this-&gt;HasOne('App\Models\Periodo', 'id_periodo');
    }</v>
      </c>
      <c r="E114" t="s">
        <v>3134</v>
      </c>
    </row>
    <row r="115" spans="1:5">
      <c r="A115" s="1" t="s">
        <v>3650</v>
      </c>
      <c r="B115" t="str">
        <f t="shared" si="53"/>
        <v xml:space="preserve">    public function profesor(){
        return $this-&gt;HasMany('App\Models\Profesor', 'id_profesor');
    }</v>
      </c>
      <c r="C115" t="str">
        <f t="shared" si="54"/>
        <v xml:space="preserve">    public function profesor(){
        return $this-&gt;BelongsTo('App\Models\Profesor', 'id_profesor');
    }</v>
      </c>
      <c r="D115" t="str">
        <f t="shared" si="55"/>
        <v xml:space="preserve">    public function profesor(){
        return $this-&gt;HasOne('App\Models\Profesor', 'id_profesor');
    }</v>
      </c>
      <c r="E115" t="s">
        <v>3134</v>
      </c>
    </row>
    <row r="116" spans="1:5">
      <c r="A116" s="1" t="s">
        <v>3557</v>
      </c>
      <c r="B116" t="str">
        <f t="shared" si="53"/>
        <v xml:space="preserve">    public function grupo(){
        return $this-&gt;HasMany('App\Models\Grupo', 'id_grupo');
    }</v>
      </c>
      <c r="C116" t="str">
        <f t="shared" si="54"/>
        <v xml:space="preserve">    public function grupo(){
        return $this-&gt;BelongsTo('App\Models\Grupo', 'id_grupo');
    }</v>
      </c>
      <c r="D116" t="str">
        <f t="shared" si="55"/>
        <v xml:space="preserve">    public function grupo(){
        return $this-&gt;HasOne('App\Models\Grupo', 'id_grupo');
    }</v>
      </c>
      <c r="E116" t="s">
        <v>3134</v>
      </c>
    </row>
    <row r="117" spans="1:5">
      <c r="A117" s="1" t="s">
        <v>3561</v>
      </c>
      <c r="B117" t="str">
        <f t="shared" si="53"/>
        <v xml:space="preserve">    public function grado_materia(){
        return $this-&gt;HasMany('App\Models\Grado_Materia', 'id_grado_materia');
    }</v>
      </c>
      <c r="C117" t="str">
        <f t="shared" si="54"/>
        <v xml:space="preserve">    public function grado_materia(){
        return $this-&gt;BelongsTo('App\Models\Grado_Materia', 'id_grado_materia');
    }</v>
      </c>
      <c r="D117" t="str">
        <f t="shared" si="55"/>
        <v xml:space="preserve">    public function grado_materia(){
        return $this-&gt;HasOne('App\Models\Grado_Materia', 'id_grado_materia');
    }</v>
      </c>
      <c r="E117" t="s">
        <v>3134</v>
      </c>
    </row>
    <row r="118" spans="1:5">
      <c r="A118" s="1" t="s">
        <v>3736</v>
      </c>
      <c r="B118" t="str">
        <f t="shared" si="53"/>
        <v xml:space="preserve">    public function alumno(){
        return $this-&gt;HasMany('App\Models\Alumno', 'id_alumno');
    }</v>
      </c>
      <c r="C118" t="str">
        <f t="shared" si="54"/>
        <v xml:space="preserve">    public function alumno(){
        return $this-&gt;BelongsTo('App\Models\Alumno', 'id_alumno');
    }</v>
      </c>
      <c r="D118" t="str">
        <f t="shared" si="55"/>
        <v xml:space="preserve">    public function alumno(){
        return $this-&gt;HasOne('App\Models\Alumno', 'id_alumno');
    }</v>
      </c>
      <c r="E118" t="s">
        <v>3134</v>
      </c>
    </row>
    <row r="119" spans="1:5">
      <c r="A119" s="1" t="s">
        <v>3712</v>
      </c>
      <c r="B119" t="str">
        <f t="shared" si="53"/>
        <v xml:space="preserve">    public function calificacion(){
        return $this-&gt;HasMany('App\Models\Calificacion', 'id_calificacion');
    }</v>
      </c>
      <c r="C119" t="str">
        <f t="shared" si="54"/>
        <v xml:space="preserve">    public function calificacion(){
        return $this-&gt;BelongsTo('App\Models\Calificacion', 'id_calificacion');
    }</v>
      </c>
      <c r="D119" t="str">
        <f t="shared" si="55"/>
        <v xml:space="preserve">    public function calificacion(){
        return $this-&gt;HasOne('App\Models\Calificacion', 'id_calificacion');
    }</v>
      </c>
      <c r="E119" t="s">
        <v>3134</v>
      </c>
    </row>
    <row r="120" spans="1:5">
      <c r="A120" s="1" t="s">
        <v>3612</v>
      </c>
      <c r="B120" t="str">
        <f t="shared" si="53"/>
        <v xml:space="preserve">    public function clase(){
        return $this-&gt;HasMany('App\Models\Clase', 'id_clase');
    }</v>
      </c>
      <c r="C120" t="str">
        <f t="shared" si="54"/>
        <v xml:space="preserve">    public function clase(){
        return $this-&gt;BelongsTo('App\Models\Clase', 'id_clase');
    }</v>
      </c>
      <c r="D120" t="str">
        <f t="shared" si="55"/>
        <v xml:space="preserve">    public function clase(){
        return $this-&gt;HasOne('App\Models\Clase', 'id_clase');
    }</v>
      </c>
      <c r="E120" t="s">
        <v>3134</v>
      </c>
    </row>
    <row r="121" spans="1:5">
      <c r="A121" s="1" t="s">
        <v>3608</v>
      </c>
      <c r="B121" t="str">
        <f t="shared" si="53"/>
        <v xml:space="preserve">    public function inasistencia(){
        return $this-&gt;HasMany('App\Models\Inasistencia', 'id_inasistencia');
    }</v>
      </c>
      <c r="C121" t="str">
        <f t="shared" si="54"/>
        <v xml:space="preserve">    public function inasistencia(){
        return $this-&gt;BelongsTo('App\Models\Inasistencia', 'id_inasistencia');
    }</v>
      </c>
      <c r="D121" t="str">
        <f t="shared" si="55"/>
        <v xml:space="preserve">    public function inasistencia(){
        return $this-&gt;HasOne('App\Models\Inasistencia', 'id_inasistencia');
    }</v>
      </c>
      <c r="E121" t="s">
        <v>3134</v>
      </c>
    </row>
    <row r="122" spans="1:5">
      <c r="A122" s="1" t="s">
        <v>3637</v>
      </c>
      <c r="B122" t="str">
        <f t="shared" si="53"/>
        <v xml:space="preserve">    public function tutor(){
        return $this-&gt;HasMany('App\Models\Tutor', 'id_tutor');
    }</v>
      </c>
      <c r="C122" t="str">
        <f t="shared" si="54"/>
        <v xml:space="preserve">    public function tutor(){
        return $this-&gt;BelongsTo('App\Models\Tutor', 'id_tutor');
    }</v>
      </c>
      <c r="D122" t="str">
        <f t="shared" si="55"/>
        <v xml:space="preserve">    public function tutor(){
        return $this-&gt;HasOne('App\Models\Tutor', 'id_tutor');
    }</v>
      </c>
      <c r="E122" t="s">
        <v>3134</v>
      </c>
    </row>
    <row r="123" spans="1:5">
      <c r="A123" s="1" t="s">
        <v>3735</v>
      </c>
      <c r="B123" t="str">
        <f t="shared" ref="B123:B125" si="58">"    public function "&amp;A123&amp;"(){
        return $this-&gt;HasMany('App\Models\"&amp;PROPER(A123)&amp;"', 'id_"&amp;A123&amp;"');
    }"</f>
        <v xml:space="preserve">    public function profesor_materia(){
        return $this-&gt;HasMany('App\Models\Profesor_Materia', 'id_profesor_materia');
    }</v>
      </c>
      <c r="C123" t="str">
        <f t="shared" ref="C123:C125" si="59">"    public function "&amp;A123&amp;"(){
        return $this-&gt;BelongsTo('App\Models\"&amp;PROPER(A123)&amp;"', 'id_"&amp;A123&amp;"');
    }"</f>
        <v xml:space="preserve">    public function profesor_materia(){
        return $this-&gt;BelongsTo('App\Models\Profesor_Materia', 'id_profesor_materia');
    }</v>
      </c>
      <c r="D123" t="str">
        <f t="shared" ref="D123:D125" si="60">"    public function "&amp;A123&amp;"(){
        return $this-&gt;HasOne('App\Models\"&amp;PROPER(A123)&amp;"', 'id_"&amp;A123&amp;"');
    }"</f>
        <v xml:space="preserve">    public function profesor_materia(){
        return $this-&gt;HasOne('App\Models\Profesor_Materia', 'id_profesor_materia');
    }</v>
      </c>
    </row>
    <row r="124" spans="1:5">
      <c r="A124" s="1" t="s">
        <v>3627</v>
      </c>
      <c r="B124" t="str">
        <f t="shared" si="58"/>
        <v xml:space="preserve">    public function documento(){
        return $this-&gt;HasMany('App\Models\Documento', 'id_documento');
    }</v>
      </c>
      <c r="C124" t="str">
        <f t="shared" si="59"/>
        <v xml:space="preserve">    public function documento(){
        return $this-&gt;BelongsTo('App\Models\Documento', 'id_documento');
    }</v>
      </c>
      <c r="D124" t="str">
        <f t="shared" si="60"/>
        <v xml:space="preserve">    public function documento(){
        return $this-&gt;HasOne('App\Models\Documento', 'id_documento');
    }</v>
      </c>
    </row>
    <row r="125" spans="1:5">
      <c r="A125" s="1" t="s">
        <v>3834</v>
      </c>
      <c r="B125" t="str">
        <f t="shared" si="58"/>
        <v xml:space="preserve">    public function jornada(){
        return $this-&gt;HasMany('App\Models\Jornada', 'id_jornada');
    }</v>
      </c>
      <c r="C125" t="str">
        <f t="shared" si="59"/>
        <v xml:space="preserve">    public function jornada(){
        return $this-&gt;BelongsTo('App\Models\Jornada', 'id_jornada');
    }</v>
      </c>
      <c r="D125" t="str">
        <f t="shared" si="60"/>
        <v xml:space="preserve">    public function jornada(){
        return $this-&gt;HasOne('App\Models\Jornada', 'id_jornada');
    }</v>
      </c>
    </row>
    <row r="126" spans="1:5">
      <c r="A126" s="1" t="s">
        <v>3991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5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5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5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5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5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5" t="s">
        <v>3283</v>
      </c>
      <c r="L41" t="s">
        <v>46</v>
      </c>
      <c r="N41" t="s">
        <v>3630</v>
      </c>
    </row>
    <row r="42" spans="1:16">
      <c r="C42" t="s">
        <v>3275</v>
      </c>
      <c r="F42" s="75" t="s">
        <v>3283</v>
      </c>
      <c r="L42" t="s">
        <v>3626</v>
      </c>
      <c r="N42" t="s">
        <v>3631</v>
      </c>
    </row>
    <row r="43" spans="1:16">
      <c r="C43" t="s">
        <v>3276</v>
      </c>
      <c r="F43" s="75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5" t="s">
        <v>3288</v>
      </c>
      <c r="G45" s="30" t="s">
        <v>3289</v>
      </c>
    </row>
    <row r="46" spans="1:16">
      <c r="C46" t="s">
        <v>3286</v>
      </c>
      <c r="F46" s="75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5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5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5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5" t="s">
        <v>3283</v>
      </c>
    </row>
    <row r="57" spans="2:16">
      <c r="C57" t="s">
        <v>3276</v>
      </c>
      <c r="F57" s="75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5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5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5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5" t="s">
        <v>3283</v>
      </c>
      <c r="L67" t="s">
        <v>17</v>
      </c>
    </row>
    <row r="68" spans="1:21">
      <c r="B68" t="s">
        <v>3286</v>
      </c>
      <c r="C68" t="s">
        <v>3301</v>
      </c>
      <c r="F68" s="75" t="s">
        <v>3283</v>
      </c>
      <c r="L68" t="s">
        <v>17</v>
      </c>
    </row>
    <row r="69" spans="1:21">
      <c r="B69" t="s">
        <v>3287</v>
      </c>
      <c r="C69" t="s">
        <v>3302</v>
      </c>
      <c r="F69" s="75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5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5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5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5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5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5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5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5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5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5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5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5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5" t="s">
        <v>3283</v>
      </c>
    </row>
    <row r="93" spans="2:20">
      <c r="B93" t="s">
        <v>3286</v>
      </c>
      <c r="C93" t="s">
        <v>3312</v>
      </c>
      <c r="F93" s="75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5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8"/>
      <c r="E107" s="78"/>
      <c r="F107" s="75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5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5" t="s">
        <v>3393</v>
      </c>
    </row>
    <row r="110" spans="2:16">
      <c r="B110" s="37" t="s">
        <v>3383</v>
      </c>
      <c r="C110" s="38" t="s">
        <v>3384</v>
      </c>
      <c r="D110" s="79"/>
      <c r="E110" s="79"/>
      <c r="F110" s="75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5" t="s">
        <v>3393</v>
      </c>
    </row>
    <row r="112" spans="2:16">
      <c r="B112" s="37" t="s">
        <v>3386</v>
      </c>
      <c r="C112" s="38" t="s">
        <v>3387</v>
      </c>
      <c r="D112" s="79"/>
      <c r="E112" s="79"/>
      <c r="F112" s="75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5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5" t="s">
        <v>3393</v>
      </c>
    </row>
    <row r="115" spans="2:6">
      <c r="B115" s="37" t="s">
        <v>3389</v>
      </c>
      <c r="C115" s="38" t="s">
        <v>3390</v>
      </c>
      <c r="D115" s="79"/>
      <c r="E115" s="79"/>
      <c r="F115" s="75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5" t="s">
        <v>3393</v>
      </c>
    </row>
    <row r="118" spans="2:6">
      <c r="B118" s="39" t="s">
        <v>3377</v>
      </c>
      <c r="C118" s="39" t="s">
        <v>3394</v>
      </c>
      <c r="D118" s="80"/>
      <c r="E118" s="80"/>
      <c r="F118" s="76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7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7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7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7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7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7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7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7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7" t="s">
        <v>3413</v>
      </c>
    </row>
    <row r="129" spans="2:6">
      <c r="B129" s="39" t="s">
        <v>3377</v>
      </c>
      <c r="C129" s="39" t="s">
        <v>3394</v>
      </c>
      <c r="D129" s="80"/>
      <c r="E129" s="80"/>
      <c r="F129" s="76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6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6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6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6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6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6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6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6" t="s">
        <v>3429</v>
      </c>
    </row>
    <row r="139" spans="2:6">
      <c r="B139" s="39" t="s">
        <v>3377</v>
      </c>
      <c r="C139" s="39" t="s">
        <v>3394</v>
      </c>
      <c r="D139" s="80"/>
      <c r="E139" s="80"/>
      <c r="F139" s="76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6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6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6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6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6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6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6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6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6" t="s">
        <v>3445</v>
      </c>
    </row>
    <row r="150" spans="2:7">
      <c r="B150" t="s">
        <v>3448</v>
      </c>
    </row>
    <row r="151" spans="2:7">
      <c r="B151" t="s">
        <v>3449</v>
      </c>
      <c r="F151" s="76" t="s">
        <v>3450</v>
      </c>
    </row>
    <row r="154" spans="2:7">
      <c r="B154" s="128" t="s">
        <v>3451</v>
      </c>
      <c r="C154" s="128"/>
      <c r="D154" s="81"/>
      <c r="E154" s="81"/>
      <c r="F154" s="75" t="s">
        <v>3482</v>
      </c>
    </row>
    <row r="155" spans="2:7">
      <c r="B155" s="129" t="s">
        <v>3452</v>
      </c>
      <c r="C155" s="130"/>
      <c r="D155" s="73"/>
      <c r="E155" s="73"/>
      <c r="F155" s="123" t="s">
        <v>3453</v>
      </c>
      <c r="G155" s="124"/>
    </row>
    <row r="156" spans="2:7">
      <c r="B156" s="126" t="s">
        <v>3454</v>
      </c>
      <c r="C156" s="127"/>
      <c r="D156" s="82"/>
      <c r="E156" s="82"/>
      <c r="F156" s="123" t="s">
        <v>3455</v>
      </c>
      <c r="G156" s="124"/>
    </row>
    <row r="157" spans="2:7">
      <c r="B157" s="126" t="s">
        <v>3456</v>
      </c>
      <c r="C157" s="127"/>
      <c r="D157" s="82"/>
      <c r="E157" s="82"/>
      <c r="F157" s="123" t="s">
        <v>3457</v>
      </c>
      <c r="G157" s="124"/>
    </row>
    <row r="158" spans="2:7">
      <c r="B158" s="126" t="s">
        <v>3458</v>
      </c>
      <c r="C158" s="127"/>
      <c r="D158" s="82"/>
      <c r="E158" s="82"/>
      <c r="F158" s="123" t="s">
        <v>3459</v>
      </c>
      <c r="G158" s="124"/>
    </row>
    <row r="159" spans="2:7">
      <c r="B159" s="123" t="s">
        <v>3460</v>
      </c>
      <c r="C159" s="125"/>
      <c r="D159" s="73"/>
      <c r="E159" s="73"/>
      <c r="F159" s="123" t="s">
        <v>3461</v>
      </c>
      <c r="G159" s="124"/>
    </row>
    <row r="160" spans="2:7">
      <c r="B160" s="123" t="s">
        <v>3462</v>
      </c>
      <c r="C160" s="125"/>
      <c r="D160" s="73"/>
      <c r="E160" s="73"/>
      <c r="F160" s="123" t="s">
        <v>3463</v>
      </c>
      <c r="G160" s="124"/>
    </row>
    <row r="161" spans="2:7">
      <c r="B161" s="126" t="s">
        <v>3464</v>
      </c>
      <c r="C161" s="127"/>
      <c r="D161" s="82"/>
      <c r="E161" s="82"/>
      <c r="F161" s="123" t="s">
        <v>3465</v>
      </c>
      <c r="G161" s="124"/>
    </row>
    <row r="162" spans="2:7">
      <c r="B162" s="123" t="s">
        <v>3466</v>
      </c>
      <c r="C162" s="125"/>
      <c r="D162" s="73"/>
      <c r="E162" s="73"/>
      <c r="F162" s="123" t="s">
        <v>3467</v>
      </c>
      <c r="G162" s="124"/>
    </row>
    <row r="163" spans="2:7">
      <c r="B163" s="123" t="s">
        <v>3468</v>
      </c>
      <c r="C163" s="125"/>
      <c r="D163" s="73"/>
      <c r="E163" s="73"/>
      <c r="F163" s="123" t="s">
        <v>3469</v>
      </c>
      <c r="G163" s="124"/>
    </row>
    <row r="164" spans="2:7">
      <c r="B164" s="123" t="s">
        <v>3470</v>
      </c>
      <c r="C164" s="125"/>
      <c r="D164" s="73"/>
      <c r="E164" s="73"/>
      <c r="F164" s="123" t="s">
        <v>3471</v>
      </c>
      <c r="G164" s="124"/>
    </row>
    <row r="165" spans="2:7">
      <c r="B165" s="126" t="s">
        <v>3472</v>
      </c>
      <c r="C165" s="127"/>
      <c r="D165" s="82"/>
      <c r="E165" s="82"/>
      <c r="F165" s="123" t="s">
        <v>3473</v>
      </c>
      <c r="G165" s="124"/>
    </row>
    <row r="166" spans="2:7">
      <c r="B166" s="123" t="s">
        <v>3474</v>
      </c>
      <c r="C166" s="125"/>
      <c r="D166" s="73"/>
      <c r="E166" s="73"/>
      <c r="F166" s="123" t="s">
        <v>3475</v>
      </c>
      <c r="G166" s="124"/>
    </row>
    <row r="167" spans="2:7">
      <c r="B167" s="123" t="s">
        <v>3476</v>
      </c>
      <c r="C167" s="125"/>
      <c r="D167" s="73"/>
      <c r="E167" s="73"/>
      <c r="F167" s="123" t="s">
        <v>3477</v>
      </c>
      <c r="G167" s="124"/>
    </row>
    <row r="168" spans="2:7">
      <c r="B168" s="123" t="s">
        <v>3478</v>
      </c>
      <c r="C168" s="125"/>
      <c r="D168" s="73"/>
      <c r="E168" s="73"/>
      <c r="F168" s="123" t="s">
        <v>3479</v>
      </c>
      <c r="G168" s="124"/>
    </row>
    <row r="169" spans="2:7">
      <c r="B169" s="123" t="s">
        <v>3480</v>
      </c>
      <c r="C169" s="125"/>
      <c r="D169" s="73"/>
      <c r="E169" s="73"/>
      <c r="F169" s="123" t="s">
        <v>3481</v>
      </c>
      <c r="G169" s="124"/>
    </row>
    <row r="171" spans="2:7">
      <c r="B171" t="s">
        <v>3483</v>
      </c>
      <c r="C171" t="s">
        <v>3482</v>
      </c>
      <c r="F171" s="75" t="s">
        <v>3484</v>
      </c>
      <c r="G171" s="30" t="s">
        <v>3485</v>
      </c>
    </row>
    <row r="172" spans="2:7">
      <c r="B172" t="s">
        <v>3486</v>
      </c>
      <c r="C172" t="s">
        <v>3487</v>
      </c>
      <c r="F172" s="75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5" t="s">
        <v>3513</v>
      </c>
    </row>
  </sheetData>
  <mergeCells count="31">
    <mergeCell ref="B159:C159"/>
    <mergeCell ref="B154:C154"/>
    <mergeCell ref="B155:C155"/>
    <mergeCell ref="B156:C156"/>
    <mergeCell ref="B157:C157"/>
    <mergeCell ref="B158:C158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2021-04-01T22:53:01Z</dcterms:modified>
</cp:coreProperties>
</file>