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ABAJO\classrrom\APP\misc\"/>
    </mc:Choice>
  </mc:AlternateContent>
  <bookViews>
    <workbookView xWindow="0" yWindow="0" windowWidth="9825" windowHeight="7680" tabRatio="737" activeTab="1"/>
  </bookViews>
  <sheets>
    <sheet name="materia" sheetId="20" r:id="rId1"/>
    <sheet name="cotizar" sheetId="19" r:id="rId2"/>
    <sheet name="tables_new" sheetId="18" r:id="rId3"/>
    <sheet name="migrations_relations" sheetId="11" r:id="rId4"/>
    <sheet name="escuela" sheetId="16" r:id="rId5"/>
    <sheet name="festivos" sheetId="17" r:id="rId6"/>
    <sheet name="tables" sheetId="1" r:id="rId7"/>
    <sheet name="controlles" sheetId="12" r:id="rId8"/>
    <sheet name="departamento" sheetId="2" r:id="rId9"/>
    <sheet name="municipio" sheetId="3" r:id="rId10"/>
    <sheet name="centro poblado" sheetId="4" r:id="rId11"/>
    <sheet name="zonas" sheetId="9" r:id="rId12"/>
    <sheet name="barrio comunas" sheetId="10" r:id="rId13"/>
    <sheet name="barrio" sheetId="14" r:id="rId14"/>
    <sheet name="comnas" sheetId="6" r:id="rId15"/>
    <sheet name="Hoja1" sheetId="15" r:id="rId16"/>
    <sheet name="corregimientos" sheetId="8" r:id="rId17"/>
    <sheet name="veredas" sheetId="7" r:id="rId18"/>
  </sheets>
  <definedNames>
    <definedName name="_xlnm._FilterDatabase" localSheetId="13" hidden="1">barrio!$A$1:$G$391</definedName>
    <definedName name="_xlnm._FilterDatabase" localSheetId="12" hidden="1">'barrio comunas'!$A$1:$F$391</definedName>
    <definedName name="_xlnm._FilterDatabase" localSheetId="7" hidden="1">controlles!$A$1:$G$2</definedName>
    <definedName name="_xlnm._FilterDatabase" localSheetId="6" hidden="1">tables!$A$1:$G$166</definedName>
    <definedName name="_xlnm._FilterDatabase" localSheetId="2" hidden="1">tables_new!$A$1:$A$454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1" l="1"/>
  <c r="D69" i="11"/>
  <c r="B777" i="18" l="1"/>
  <c r="B780" i="18"/>
  <c r="B779" i="18"/>
  <c r="B778" i="18"/>
  <c r="B776" i="18"/>
  <c r="D68" i="11"/>
  <c r="G68" i="11" s="1"/>
  <c r="D67" i="11" l="1"/>
  <c r="G67" i="11" s="1"/>
  <c r="B749" i="18"/>
  <c r="B748" i="18"/>
  <c r="G66" i="11"/>
  <c r="D66" i="11"/>
  <c r="G65" i="11" l="1"/>
  <c r="D65" i="11"/>
  <c r="B771" i="18"/>
  <c r="B770" i="18"/>
  <c r="B769" i="18"/>
  <c r="B768" i="18"/>
  <c r="B760" i="18"/>
  <c r="B758" i="18"/>
  <c r="G64" i="11"/>
  <c r="D64" i="11"/>
  <c r="B763" i="18"/>
  <c r="B762" i="18"/>
  <c r="B761" i="18"/>
  <c r="B759" i="18"/>
  <c r="B757" i="18"/>
  <c r="B744" i="18"/>
  <c r="B747" i="18"/>
  <c r="B746" i="18"/>
  <c r="B743" i="18"/>
  <c r="B735" i="18"/>
  <c r="B736" i="18"/>
  <c r="B737" i="18"/>
  <c r="B738" i="18"/>
  <c r="B752" i="18"/>
  <c r="B751" i="18"/>
  <c r="B750" i="18"/>
  <c r="B745" i="18"/>
  <c r="D63" i="11" l="1"/>
  <c r="G63" i="11"/>
  <c r="B730" i="18"/>
  <c r="B729" i="18"/>
  <c r="B728" i="18"/>
  <c r="B727" i="18"/>
  <c r="B726" i="18"/>
  <c r="D62" i="11" l="1"/>
  <c r="G62" i="11" s="1"/>
  <c r="D58" i="11" l="1"/>
  <c r="G58" i="11"/>
  <c r="D59" i="11"/>
  <c r="G59" i="11" s="1"/>
  <c r="D60" i="11"/>
  <c r="G60" i="11" s="1"/>
  <c r="D61" i="11"/>
  <c r="G61" i="11" s="1"/>
  <c r="B658" i="18"/>
  <c r="B693" i="18"/>
  <c r="B708" i="18"/>
  <c r="B707" i="18"/>
  <c r="B697" i="18"/>
  <c r="B696" i="18"/>
  <c r="B695" i="18"/>
  <c r="B694" i="18"/>
  <c r="B678" i="18"/>
  <c r="B677" i="18"/>
  <c r="B684" i="18"/>
  <c r="B683" i="18"/>
  <c r="B682" i="18"/>
  <c r="B681" i="18"/>
  <c r="B680" i="18"/>
  <c r="B679" i="18"/>
  <c r="B668" i="18"/>
  <c r="B667" i="18"/>
  <c r="B711" i="18"/>
  <c r="B710" i="18"/>
  <c r="B709" i="18"/>
  <c r="B700" i="18"/>
  <c r="B699" i="18"/>
  <c r="B698" i="18"/>
  <c r="B687" i="18"/>
  <c r="B686" i="18"/>
  <c r="B685" i="18"/>
  <c r="B671" i="18"/>
  <c r="B670" i="18"/>
  <c r="B669" i="18"/>
  <c r="B661" i="18"/>
  <c r="B660" i="18"/>
  <c r="B659" i="18"/>
  <c r="D56" i="11" l="1"/>
  <c r="G56" i="11" s="1"/>
  <c r="D57" i="11"/>
  <c r="G57" i="11" s="1"/>
  <c r="B652" i="18"/>
  <c r="B651" i="18"/>
  <c r="B650" i="18"/>
  <c r="B649" i="18"/>
  <c r="D55" i="11" l="1"/>
  <c r="G55" i="11" s="1"/>
  <c r="D54" i="11"/>
  <c r="G54" i="11" s="1"/>
  <c r="D53" i="11" l="1"/>
  <c r="G53" i="11" s="1"/>
  <c r="B638" i="18"/>
  <c r="D52" i="11" l="1"/>
  <c r="G52" i="11" s="1"/>
  <c r="B641" i="18"/>
  <c r="B640" i="18"/>
  <c r="B639" i="18"/>
  <c r="B644" i="18"/>
  <c r="B643" i="18"/>
  <c r="B642" i="18"/>
  <c r="D51" i="11"/>
  <c r="G51" i="11" s="1"/>
  <c r="B630" i="18"/>
  <c r="B633" i="18"/>
  <c r="B632" i="18"/>
  <c r="B631" i="18"/>
  <c r="B625" i="18" l="1"/>
  <c r="B624" i="18"/>
  <c r="B623" i="18"/>
  <c r="B622" i="18"/>
  <c r="B621" i="18"/>
  <c r="D50" i="11"/>
  <c r="G50" i="11" s="1"/>
  <c r="B604" i="18" l="1"/>
  <c r="B602" i="18"/>
  <c r="B603" i="18"/>
  <c r="B613" i="18"/>
  <c r="B612" i="18"/>
  <c r="B616" i="18"/>
  <c r="B615" i="18"/>
  <c r="B614" i="18"/>
  <c r="B607" i="18"/>
  <c r="B606" i="18"/>
  <c r="B605" i="18"/>
  <c r="G48" i="11"/>
  <c r="D49" i="11"/>
  <c r="G49" i="11" s="1"/>
  <c r="D48" i="11"/>
  <c r="D46" i="11" l="1"/>
  <c r="G46" i="11"/>
  <c r="D47" i="11"/>
  <c r="G47" i="11"/>
  <c r="D45" i="11" l="1"/>
  <c r="G45" i="11"/>
  <c r="D44" i="11" l="1"/>
  <c r="G44" i="11" s="1"/>
  <c r="B212" i="18"/>
  <c r="B201" i="18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B210" i="18"/>
  <c r="B213" i="18"/>
  <c r="B209" i="18"/>
  <c r="D43" i="11" l="1"/>
  <c r="G43" i="11" s="1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G42" i="11" l="1"/>
  <c r="B573" i="18"/>
  <c r="B572" i="18"/>
  <c r="B571" i="18"/>
  <c r="B570" i="18"/>
  <c r="G41" i="11" l="1"/>
  <c r="B562" i="18"/>
  <c r="B565" i="18"/>
  <c r="B564" i="18"/>
  <c r="B563" i="18"/>
  <c r="G40" i="11"/>
  <c r="B553" i="18"/>
  <c r="B552" i="18"/>
  <c r="B547" i="18"/>
  <c r="B551" i="18"/>
  <c r="B548" i="18"/>
  <c r="B546" i="18"/>
  <c r="B545" i="18"/>
  <c r="B544" i="18"/>
  <c r="B543" i="18"/>
  <c r="B540" i="18"/>
  <c r="B538" i="18"/>
  <c r="B541" i="18"/>
  <c r="B539" i="18"/>
  <c r="B542" i="18"/>
  <c r="B550" i="18"/>
  <c r="B549" i="18"/>
  <c r="B554" i="18"/>
  <c r="B557" i="18"/>
  <c r="B556" i="18"/>
  <c r="B555" i="18"/>
  <c r="B530" i="18"/>
  <c r="B533" i="18"/>
  <c r="B532" i="18"/>
  <c r="B531" i="18"/>
  <c r="B529" i="18"/>
  <c r="G39" i="11"/>
  <c r="G38" i="11"/>
  <c r="B520" i="18"/>
  <c r="G37" i="11"/>
  <c r="B521" i="18"/>
  <c r="B519" i="18"/>
  <c r="B524" i="18"/>
  <c r="B523" i="18"/>
  <c r="B522" i="18"/>
  <c r="I87" i="16" l="1"/>
  <c r="I77" i="16"/>
  <c r="I78" i="16"/>
  <c r="I79" i="16"/>
  <c r="I80" i="16"/>
  <c r="I81" i="16"/>
  <c r="I82" i="16"/>
  <c r="I83" i="16"/>
  <c r="I84" i="16"/>
  <c r="I85" i="16"/>
  <c r="I86" i="16"/>
  <c r="I76" i="16"/>
  <c r="B514" i="18" l="1"/>
  <c r="B513" i="18"/>
  <c r="B512" i="18"/>
  <c r="B511" i="18"/>
  <c r="G36" i="11"/>
  <c r="B506" i="18" l="1"/>
  <c r="B505" i="18"/>
  <c r="B504" i="18"/>
  <c r="B503" i="18"/>
  <c r="G35" i="11"/>
  <c r="G34" i="11"/>
  <c r="B494" i="18"/>
  <c r="B495" i="18"/>
  <c r="B498" i="18"/>
  <c r="B497" i="18"/>
  <c r="B496" i="18"/>
  <c r="B493" i="18"/>
  <c r="G22" i="11"/>
  <c r="G33" i="11" l="1"/>
  <c r="B482" i="18"/>
  <c r="B485" i="18"/>
  <c r="B483" i="18"/>
  <c r="B484" i="18"/>
  <c r="B488" i="18"/>
  <c r="B487" i="18"/>
  <c r="B486" i="18"/>
  <c r="B477" i="18"/>
  <c r="B476" i="18"/>
  <c r="B475" i="18"/>
  <c r="B474" i="18"/>
  <c r="G32" i="11"/>
  <c r="B469" i="18"/>
  <c r="B468" i="18"/>
  <c r="B467" i="18"/>
  <c r="B466" i="18"/>
  <c r="G31" i="11"/>
  <c r="G30" i="11" l="1"/>
  <c r="B102" i="11"/>
  <c r="C102" i="11"/>
  <c r="D102" i="11"/>
  <c r="B461" i="18"/>
  <c r="B460" i="18"/>
  <c r="B459" i="18"/>
  <c r="B458" i="18"/>
  <c r="B100" i="11" l="1"/>
  <c r="C100" i="11"/>
  <c r="D100" i="11"/>
  <c r="B101" i="11"/>
  <c r="C101" i="11"/>
  <c r="D101" i="11"/>
  <c r="D118" i="19" l="1"/>
  <c r="D120" i="19" s="1"/>
  <c r="D127" i="19"/>
  <c r="D128" i="19"/>
  <c r="D124" i="19"/>
  <c r="D123" i="19"/>
  <c r="G24" i="11" l="1"/>
  <c r="G25" i="11"/>
  <c r="G26" i="11"/>
  <c r="G27" i="11"/>
  <c r="G28" i="11"/>
  <c r="G29" i="11"/>
  <c r="B150" i="18"/>
  <c r="B149" i="18"/>
  <c r="B140" i="18"/>
  <c r="B139" i="18"/>
  <c r="B138" i="18"/>
  <c r="B125" i="18"/>
  <c r="B124" i="18"/>
  <c r="B118" i="18"/>
  <c r="B117" i="18"/>
  <c r="B128" i="18"/>
  <c r="B127" i="18"/>
  <c r="B126" i="18"/>
  <c r="B148" i="18"/>
  <c r="B137" i="18"/>
  <c r="B136" i="18"/>
  <c r="B123" i="18"/>
  <c r="B122" i="18"/>
  <c r="B121" i="18"/>
  <c r="B120" i="18"/>
  <c r="B119" i="18"/>
  <c r="B116" i="18"/>
  <c r="B115" i="18"/>
  <c r="B153" i="18"/>
  <c r="B152" i="18"/>
  <c r="B151" i="18"/>
  <c r="B143" i="18"/>
  <c r="B142" i="18"/>
  <c r="B141" i="18"/>
  <c r="B131" i="18"/>
  <c r="B130" i="18"/>
  <c r="B129" i="18"/>
  <c r="B450" i="18"/>
  <c r="B429" i="18"/>
  <c r="B428" i="18"/>
  <c r="B427" i="18"/>
  <c r="B426" i="18"/>
  <c r="B425" i="18"/>
  <c r="B424" i="18"/>
  <c r="B421" i="18"/>
  <c r="B399" i="18"/>
  <c r="B398" i="18"/>
  <c r="B376" i="18"/>
  <c r="B375" i="18"/>
  <c r="B373" i="18"/>
  <c r="B362" i="18"/>
  <c r="B361" i="18"/>
  <c r="B360" i="18"/>
  <c r="B359" i="18"/>
  <c r="B358" i="18"/>
  <c r="B357" i="18"/>
  <c r="B346" i="18"/>
  <c r="B336" i="18"/>
  <c r="B335" i="18"/>
  <c r="B325" i="18"/>
  <c r="B324" i="18"/>
  <c r="B323" i="18"/>
  <c r="B322" i="18"/>
  <c r="B321" i="18"/>
  <c r="B320" i="18"/>
  <c r="B410" i="18"/>
  <c r="B387" i="18"/>
  <c r="B310" i="18"/>
  <c r="B309" i="18"/>
  <c r="B300" i="18"/>
  <c r="B448" i="18"/>
  <c r="B449" i="18"/>
  <c r="B420" i="18"/>
  <c r="B419" i="18"/>
  <c r="B356" i="18"/>
  <c r="B355" i="18"/>
  <c r="B345" i="18"/>
  <c r="B333" i="18"/>
  <c r="B319" i="18"/>
  <c r="B318" i="18"/>
  <c r="B308" i="18"/>
  <c r="B299" i="18"/>
  <c r="B291" i="18"/>
  <c r="B290" i="18"/>
  <c r="B289" i="18"/>
  <c r="B288" i="18"/>
  <c r="B287" i="18"/>
  <c r="B411" i="18"/>
  <c r="B278" i="18"/>
  <c r="B716" i="18"/>
  <c r="B717" i="18"/>
  <c r="B422" i="18"/>
  <c r="B423" i="18"/>
  <c r="B409" i="18"/>
  <c r="B407" i="18"/>
  <c r="B408" i="18"/>
  <c r="B397" i="18"/>
  <c r="B396" i="18"/>
  <c r="B395" i="18"/>
  <c r="B386" i="18"/>
  <c r="B385" i="18"/>
  <c r="B384" i="18"/>
  <c r="B374" i="18"/>
  <c r="B372" i="18"/>
  <c r="B371" i="18"/>
  <c r="B370" i="18"/>
  <c r="B347" i="18"/>
  <c r="B344" i="18"/>
  <c r="B334" i="18"/>
  <c r="B286" i="18"/>
  <c r="B277" i="18"/>
  <c r="B276" i="18"/>
  <c r="B265" i="18"/>
  <c r="B263" i="18"/>
  <c r="B453" i="18"/>
  <c r="B452" i="18"/>
  <c r="B451" i="18"/>
  <c r="B720" i="18"/>
  <c r="B719" i="18"/>
  <c r="B718" i="18"/>
  <c r="B432" i="18"/>
  <c r="B431" i="18"/>
  <c r="B430" i="18"/>
  <c r="B414" i="18"/>
  <c r="B413" i="18"/>
  <c r="B412" i="18"/>
  <c r="B402" i="18"/>
  <c r="B401" i="18"/>
  <c r="B400" i="18"/>
  <c r="B390" i="18"/>
  <c r="B389" i="18"/>
  <c r="B388" i="18"/>
  <c r="B379" i="18"/>
  <c r="B378" i="18"/>
  <c r="B377" i="18"/>
  <c r="B365" i="18"/>
  <c r="B364" i="18"/>
  <c r="B363" i="18"/>
  <c r="B350" i="18"/>
  <c r="B349" i="18"/>
  <c r="B348" i="18"/>
  <c r="B339" i="18"/>
  <c r="B338" i="18"/>
  <c r="B337" i="18"/>
  <c r="B328" i="18"/>
  <c r="B327" i="18"/>
  <c r="B326" i="18"/>
  <c r="B313" i="18"/>
  <c r="B312" i="18"/>
  <c r="B311" i="18"/>
  <c r="B303" i="18"/>
  <c r="B302" i="18"/>
  <c r="B301" i="18"/>
  <c r="B294" i="18"/>
  <c r="B293" i="18"/>
  <c r="B292" i="18"/>
  <c r="B281" i="18"/>
  <c r="B280" i="18"/>
  <c r="B279" i="18"/>
  <c r="B275" i="18"/>
  <c r="B266" i="18"/>
  <c r="B267" i="18"/>
  <c r="B268" i="18"/>
  <c r="B269" i="18"/>
  <c r="B270" i="18"/>
  <c r="B264" i="18"/>
  <c r="B255" i="18"/>
  <c r="B256" i="18"/>
  <c r="B257" i="18"/>
  <c r="B258" i="18"/>
  <c r="B254" i="18"/>
  <c r="B249" i="18"/>
  <c r="B248" i="18"/>
  <c r="B247" i="18"/>
  <c r="B246" i="18"/>
  <c r="B241" i="18"/>
  <c r="B240" i="18"/>
  <c r="B239" i="18"/>
  <c r="B238" i="18"/>
  <c r="B237" i="18"/>
  <c r="B229" i="18"/>
  <c r="B228" i="18"/>
  <c r="B232" i="18"/>
  <c r="B231" i="18"/>
  <c r="B230" i="18"/>
  <c r="B223" i="18"/>
  <c r="B222" i="18"/>
  <c r="B221" i="18"/>
  <c r="B220" i="18"/>
  <c r="B215" i="18"/>
  <c r="B214" i="18"/>
  <c r="B211" i="18"/>
  <c r="B204" i="18"/>
  <c r="B203" i="18"/>
  <c r="B202" i="18"/>
  <c r="B193" i="18"/>
  <c r="B194" i="18"/>
  <c r="B195" i="18"/>
  <c r="B196" i="18"/>
  <c r="B192" i="18"/>
  <c r="B187" i="18"/>
  <c r="B186" i="18"/>
  <c r="B185" i="18"/>
  <c r="B184" i="18"/>
  <c r="B176" i="18"/>
  <c r="B175" i="18"/>
  <c r="B177" i="18"/>
  <c r="B179" i="18"/>
  <c r="B178" i="18"/>
  <c r="B174" i="18"/>
  <c r="B169" i="18"/>
  <c r="B168" i="18"/>
  <c r="B167" i="18"/>
  <c r="B166" i="18"/>
  <c r="B161" i="18"/>
  <c r="B160" i="18"/>
  <c r="B159" i="18"/>
  <c r="B158" i="18"/>
  <c r="B110" i="18"/>
  <c r="B109" i="18"/>
  <c r="B108" i="18"/>
  <c r="B107" i="18"/>
  <c r="B6" i="18"/>
  <c r="B5" i="18"/>
  <c r="B4" i="18"/>
  <c r="B3" i="18"/>
  <c r="B102" i="18"/>
  <c r="B101" i="18"/>
  <c r="B100" i="18"/>
  <c r="B99" i="18"/>
  <c r="B98" i="18"/>
  <c r="B97" i="18"/>
  <c r="B96" i="18"/>
  <c r="B95" i="18"/>
  <c r="B90" i="18"/>
  <c r="B89" i="18"/>
  <c r="B88" i="18"/>
  <c r="B87" i="18"/>
  <c r="B86" i="18"/>
  <c r="B85" i="18"/>
  <c r="B84" i="18"/>
  <c r="B83" i="18"/>
  <c r="B78" i="18"/>
  <c r="B77" i="18"/>
  <c r="B76" i="18"/>
  <c r="B75" i="18"/>
  <c r="B74" i="18"/>
  <c r="B73" i="18"/>
  <c r="B72" i="18"/>
  <c r="B71" i="18"/>
  <c r="B66" i="18"/>
  <c r="B65" i="18"/>
  <c r="B64" i="18"/>
  <c r="B63" i="18"/>
  <c r="B62" i="18"/>
  <c r="B61" i="18"/>
  <c r="B60" i="18"/>
  <c r="B59" i="18"/>
  <c r="B54" i="18"/>
  <c r="B53" i="18"/>
  <c r="B52" i="18"/>
  <c r="B51" i="18"/>
  <c r="B50" i="18"/>
  <c r="B49" i="18"/>
  <c r="B48" i="18"/>
  <c r="B47" i="18"/>
  <c r="B42" i="18"/>
  <c r="B41" i="18"/>
  <c r="B40" i="18"/>
  <c r="B39" i="18"/>
  <c r="B38" i="18"/>
  <c r="B37" i="18"/>
  <c r="B32" i="18"/>
  <c r="B31" i="18"/>
  <c r="B30" i="18"/>
  <c r="B29" i="18"/>
  <c r="B28" i="18"/>
  <c r="B27" i="18"/>
  <c r="B26" i="18"/>
  <c r="B25" i="18"/>
  <c r="B20" i="18"/>
  <c r="B19" i="18"/>
  <c r="B17" i="18"/>
  <c r="B16" i="18"/>
  <c r="B15" i="18"/>
  <c r="B14" i="18"/>
  <c r="B13" i="18"/>
  <c r="B12" i="18"/>
  <c r="B11" i="18"/>
  <c r="C26" i="12" l="1"/>
  <c r="D26" i="12"/>
  <c r="E26" i="12"/>
  <c r="F26" i="12"/>
  <c r="H26" i="12"/>
  <c r="I26" i="12"/>
  <c r="B26" i="12"/>
  <c r="G23" i="11"/>
  <c r="B99" i="11"/>
  <c r="C99" i="11"/>
  <c r="D99" i="11"/>
  <c r="B25" i="12" l="1"/>
  <c r="C25" i="12"/>
  <c r="D25" i="12"/>
  <c r="E25" i="12"/>
  <c r="F25" i="12"/>
  <c r="H25" i="12"/>
  <c r="I25" i="12"/>
  <c r="B169" i="1"/>
  <c r="G21" i="11"/>
  <c r="J173" i="1"/>
  <c r="J172" i="1"/>
  <c r="B172" i="1"/>
  <c r="J171" i="1"/>
  <c r="B171" i="1"/>
  <c r="J170" i="1"/>
  <c r="B170" i="1"/>
  <c r="J169" i="1"/>
  <c r="J168" i="1"/>
  <c r="B98" i="11"/>
  <c r="C98" i="11"/>
  <c r="D98" i="11"/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2" i="14"/>
  <c r="O391" i="14"/>
  <c r="M391" i="14"/>
  <c r="K391" i="14"/>
  <c r="O390" i="14"/>
  <c r="M390" i="14"/>
  <c r="K390" i="14"/>
  <c r="O389" i="14"/>
  <c r="M389" i="14"/>
  <c r="K389" i="14"/>
  <c r="O388" i="14"/>
  <c r="M388" i="14"/>
  <c r="K388" i="14"/>
  <c r="O387" i="14"/>
  <c r="M387" i="14"/>
  <c r="K387" i="14"/>
  <c r="O386" i="14"/>
  <c r="M386" i="14"/>
  <c r="K386" i="14"/>
  <c r="O385" i="14"/>
  <c r="M385" i="14"/>
  <c r="K385" i="14"/>
  <c r="O384" i="14"/>
  <c r="M384" i="14"/>
  <c r="K384" i="14"/>
  <c r="O383" i="14"/>
  <c r="M383" i="14"/>
  <c r="K383" i="14"/>
  <c r="O382" i="14"/>
  <c r="M382" i="14"/>
  <c r="K382" i="14"/>
  <c r="O381" i="14"/>
  <c r="M381" i="14"/>
  <c r="K381" i="14"/>
  <c r="O380" i="14"/>
  <c r="M380" i="14"/>
  <c r="K380" i="14"/>
  <c r="O379" i="14"/>
  <c r="M379" i="14"/>
  <c r="K379" i="14"/>
  <c r="O378" i="14"/>
  <c r="M378" i="14"/>
  <c r="K378" i="14"/>
  <c r="O377" i="14"/>
  <c r="M377" i="14"/>
  <c r="K377" i="14"/>
  <c r="O376" i="14"/>
  <c r="M376" i="14"/>
  <c r="K376" i="14"/>
  <c r="O375" i="14"/>
  <c r="M375" i="14"/>
  <c r="K375" i="14"/>
  <c r="O374" i="14"/>
  <c r="M374" i="14"/>
  <c r="K374" i="14"/>
  <c r="O373" i="14"/>
  <c r="M373" i="14"/>
  <c r="K373" i="14"/>
  <c r="O372" i="14"/>
  <c r="M372" i="14"/>
  <c r="K372" i="14"/>
  <c r="O371" i="14"/>
  <c r="M371" i="14"/>
  <c r="K371" i="14"/>
  <c r="O370" i="14"/>
  <c r="M370" i="14"/>
  <c r="K370" i="14"/>
  <c r="O369" i="14"/>
  <c r="M369" i="14"/>
  <c r="K369" i="14"/>
  <c r="O368" i="14"/>
  <c r="M368" i="14"/>
  <c r="K368" i="14"/>
  <c r="O367" i="14"/>
  <c r="M367" i="14"/>
  <c r="K367" i="14"/>
  <c r="O366" i="14"/>
  <c r="M366" i="14"/>
  <c r="K366" i="14"/>
  <c r="O365" i="14"/>
  <c r="M365" i="14"/>
  <c r="K365" i="14"/>
  <c r="O364" i="14"/>
  <c r="M364" i="14"/>
  <c r="K364" i="14"/>
  <c r="O363" i="14"/>
  <c r="M363" i="14"/>
  <c r="K363" i="14"/>
  <c r="O362" i="14"/>
  <c r="M362" i="14"/>
  <c r="K362" i="14"/>
  <c r="O361" i="14"/>
  <c r="M361" i="14"/>
  <c r="K361" i="14"/>
  <c r="O360" i="14"/>
  <c r="M360" i="14"/>
  <c r="K360" i="14"/>
  <c r="O359" i="14"/>
  <c r="M359" i="14"/>
  <c r="K359" i="14"/>
  <c r="O358" i="14"/>
  <c r="M358" i="14"/>
  <c r="K358" i="14"/>
  <c r="O357" i="14"/>
  <c r="M357" i="14"/>
  <c r="K357" i="14"/>
  <c r="O356" i="14"/>
  <c r="M356" i="14"/>
  <c r="K356" i="14"/>
  <c r="O355" i="14"/>
  <c r="M355" i="14"/>
  <c r="K355" i="14"/>
  <c r="O354" i="14"/>
  <c r="M354" i="14"/>
  <c r="K354" i="14"/>
  <c r="O353" i="14"/>
  <c r="M353" i="14"/>
  <c r="K353" i="14"/>
  <c r="O352" i="14"/>
  <c r="M352" i="14"/>
  <c r="K352" i="14"/>
  <c r="O351" i="14"/>
  <c r="M351" i="14"/>
  <c r="K351" i="14"/>
  <c r="O350" i="14"/>
  <c r="M350" i="14"/>
  <c r="K350" i="14"/>
  <c r="O349" i="14"/>
  <c r="M349" i="14"/>
  <c r="K349" i="14"/>
  <c r="O348" i="14"/>
  <c r="M348" i="14"/>
  <c r="K348" i="14"/>
  <c r="O347" i="14"/>
  <c r="M347" i="14"/>
  <c r="K347" i="14"/>
  <c r="O346" i="14"/>
  <c r="M346" i="14"/>
  <c r="K346" i="14"/>
  <c r="O345" i="14"/>
  <c r="M345" i="14"/>
  <c r="K345" i="14"/>
  <c r="O344" i="14"/>
  <c r="M344" i="14"/>
  <c r="K344" i="14"/>
  <c r="O343" i="14"/>
  <c r="M343" i="14"/>
  <c r="K343" i="14"/>
  <c r="O342" i="14"/>
  <c r="M342" i="14"/>
  <c r="K342" i="14"/>
  <c r="O341" i="14"/>
  <c r="M341" i="14"/>
  <c r="K341" i="14"/>
  <c r="O340" i="14"/>
  <c r="M340" i="14"/>
  <c r="K340" i="14"/>
  <c r="O339" i="14"/>
  <c r="M339" i="14"/>
  <c r="K339" i="14"/>
  <c r="O338" i="14"/>
  <c r="M338" i="14"/>
  <c r="K338" i="14"/>
  <c r="O337" i="14"/>
  <c r="M337" i="14"/>
  <c r="K337" i="14"/>
  <c r="O336" i="14"/>
  <c r="M336" i="14"/>
  <c r="K336" i="14"/>
  <c r="O335" i="14"/>
  <c r="M335" i="14"/>
  <c r="K335" i="14"/>
  <c r="O334" i="14"/>
  <c r="M334" i="14"/>
  <c r="K334" i="14"/>
  <c r="O333" i="14"/>
  <c r="M333" i="14"/>
  <c r="K333" i="14"/>
  <c r="O332" i="14"/>
  <c r="M332" i="14"/>
  <c r="K332" i="14"/>
  <c r="O331" i="14"/>
  <c r="M331" i="14"/>
  <c r="K331" i="14"/>
  <c r="O330" i="14"/>
  <c r="M330" i="14"/>
  <c r="K330" i="14"/>
  <c r="O329" i="14"/>
  <c r="M329" i="14"/>
  <c r="K329" i="14"/>
  <c r="O328" i="14"/>
  <c r="M328" i="14"/>
  <c r="K328" i="14"/>
  <c r="O327" i="14"/>
  <c r="M327" i="14"/>
  <c r="K327" i="14"/>
  <c r="O326" i="14"/>
  <c r="M326" i="14"/>
  <c r="K326" i="14"/>
  <c r="O325" i="14"/>
  <c r="M325" i="14"/>
  <c r="K325" i="14"/>
  <c r="O324" i="14"/>
  <c r="M324" i="14"/>
  <c r="K324" i="14"/>
  <c r="O323" i="14"/>
  <c r="M323" i="14"/>
  <c r="K323" i="14"/>
  <c r="O322" i="14"/>
  <c r="M322" i="14"/>
  <c r="K322" i="14"/>
  <c r="O321" i="14"/>
  <c r="M321" i="14"/>
  <c r="K321" i="14"/>
  <c r="O320" i="14"/>
  <c r="M320" i="14"/>
  <c r="K320" i="14"/>
  <c r="O319" i="14"/>
  <c r="M319" i="14"/>
  <c r="K319" i="14"/>
  <c r="O318" i="14"/>
  <c r="M318" i="14"/>
  <c r="K318" i="14"/>
  <c r="O317" i="14"/>
  <c r="M317" i="14"/>
  <c r="K317" i="14"/>
  <c r="O316" i="14"/>
  <c r="M316" i="14"/>
  <c r="K316" i="14"/>
  <c r="O315" i="14"/>
  <c r="M315" i="14"/>
  <c r="K315" i="14"/>
  <c r="O314" i="14"/>
  <c r="M314" i="14"/>
  <c r="K314" i="14"/>
  <c r="O313" i="14"/>
  <c r="M313" i="14"/>
  <c r="K313" i="14"/>
  <c r="O312" i="14"/>
  <c r="M312" i="14"/>
  <c r="K312" i="14"/>
  <c r="O311" i="14"/>
  <c r="M311" i="14"/>
  <c r="K311" i="14"/>
  <c r="O310" i="14"/>
  <c r="M310" i="14"/>
  <c r="K310" i="14"/>
  <c r="O309" i="14"/>
  <c r="M309" i="14"/>
  <c r="K309" i="14"/>
  <c r="O308" i="14"/>
  <c r="M308" i="14"/>
  <c r="K308" i="14"/>
  <c r="O307" i="14"/>
  <c r="M307" i="14"/>
  <c r="K307" i="14"/>
  <c r="O306" i="14"/>
  <c r="M306" i="14"/>
  <c r="K306" i="14"/>
  <c r="O305" i="14"/>
  <c r="M305" i="14"/>
  <c r="K305" i="14"/>
  <c r="O304" i="14"/>
  <c r="M304" i="14"/>
  <c r="K304" i="14"/>
  <c r="O303" i="14"/>
  <c r="M303" i="14"/>
  <c r="K303" i="14"/>
  <c r="O302" i="14"/>
  <c r="M302" i="14"/>
  <c r="K302" i="14"/>
  <c r="O301" i="14"/>
  <c r="M301" i="14"/>
  <c r="K301" i="14"/>
  <c r="O300" i="14"/>
  <c r="M300" i="14"/>
  <c r="K300" i="14"/>
  <c r="O299" i="14"/>
  <c r="M299" i="14"/>
  <c r="K299" i="14"/>
  <c r="O298" i="14"/>
  <c r="M298" i="14"/>
  <c r="K298" i="14"/>
  <c r="O297" i="14"/>
  <c r="M297" i="14"/>
  <c r="K297" i="14"/>
  <c r="O296" i="14"/>
  <c r="M296" i="14"/>
  <c r="K296" i="14"/>
  <c r="O295" i="14"/>
  <c r="M295" i="14"/>
  <c r="K295" i="14"/>
  <c r="O294" i="14"/>
  <c r="M294" i="14"/>
  <c r="K294" i="14"/>
  <c r="O293" i="14"/>
  <c r="M293" i="14"/>
  <c r="K293" i="14"/>
  <c r="O292" i="14"/>
  <c r="M292" i="14"/>
  <c r="K292" i="14"/>
  <c r="O291" i="14"/>
  <c r="M291" i="14"/>
  <c r="K291" i="14"/>
  <c r="O290" i="14"/>
  <c r="M290" i="14"/>
  <c r="K290" i="14"/>
  <c r="O289" i="14"/>
  <c r="M289" i="14"/>
  <c r="K289" i="14"/>
  <c r="O288" i="14"/>
  <c r="M288" i="14"/>
  <c r="K288" i="14"/>
  <c r="O287" i="14"/>
  <c r="M287" i="14"/>
  <c r="K287" i="14"/>
  <c r="O286" i="14"/>
  <c r="M286" i="14"/>
  <c r="K286" i="14"/>
  <c r="O285" i="14"/>
  <c r="M285" i="14"/>
  <c r="K285" i="14"/>
  <c r="O284" i="14"/>
  <c r="M284" i="14"/>
  <c r="K284" i="14"/>
  <c r="O283" i="14"/>
  <c r="M283" i="14"/>
  <c r="K283" i="14"/>
  <c r="O282" i="14"/>
  <c r="M282" i="14"/>
  <c r="K282" i="14"/>
  <c r="O281" i="14"/>
  <c r="M281" i="14"/>
  <c r="K281" i="14"/>
  <c r="O280" i="14"/>
  <c r="M280" i="14"/>
  <c r="K280" i="14"/>
  <c r="O279" i="14"/>
  <c r="M279" i="14"/>
  <c r="K279" i="14"/>
  <c r="O278" i="14"/>
  <c r="M278" i="14"/>
  <c r="K278" i="14"/>
  <c r="O277" i="14"/>
  <c r="M277" i="14"/>
  <c r="K277" i="14"/>
  <c r="O276" i="14"/>
  <c r="M276" i="14"/>
  <c r="K276" i="14"/>
  <c r="O275" i="14"/>
  <c r="M275" i="14"/>
  <c r="K275" i="14"/>
  <c r="O274" i="14"/>
  <c r="M274" i="14"/>
  <c r="K274" i="14"/>
  <c r="O273" i="14"/>
  <c r="M273" i="14"/>
  <c r="K273" i="14"/>
  <c r="O272" i="14"/>
  <c r="M272" i="14"/>
  <c r="K272" i="14"/>
  <c r="O271" i="14"/>
  <c r="M271" i="14"/>
  <c r="K271" i="14"/>
  <c r="O270" i="14"/>
  <c r="M270" i="14"/>
  <c r="K270" i="14"/>
  <c r="O269" i="14"/>
  <c r="M269" i="14"/>
  <c r="K269" i="14"/>
  <c r="O268" i="14"/>
  <c r="M268" i="14"/>
  <c r="K268" i="14"/>
  <c r="O267" i="14"/>
  <c r="M267" i="14"/>
  <c r="K267" i="14"/>
  <c r="O266" i="14"/>
  <c r="M266" i="14"/>
  <c r="K266" i="14"/>
  <c r="O265" i="14"/>
  <c r="M265" i="14"/>
  <c r="K265" i="14"/>
  <c r="O264" i="14"/>
  <c r="M264" i="14"/>
  <c r="K264" i="14"/>
  <c r="O263" i="14"/>
  <c r="M263" i="14"/>
  <c r="K263" i="14"/>
  <c r="O262" i="14"/>
  <c r="M262" i="14"/>
  <c r="K262" i="14"/>
  <c r="O261" i="14"/>
  <c r="M261" i="14"/>
  <c r="K261" i="14"/>
  <c r="O260" i="14"/>
  <c r="M260" i="14"/>
  <c r="K260" i="14"/>
  <c r="O259" i="14"/>
  <c r="M259" i="14"/>
  <c r="K259" i="14"/>
  <c r="O258" i="14"/>
  <c r="M258" i="14"/>
  <c r="K258" i="14"/>
  <c r="O257" i="14"/>
  <c r="M257" i="14"/>
  <c r="K257" i="14"/>
  <c r="O256" i="14"/>
  <c r="M256" i="14"/>
  <c r="K256" i="14"/>
  <c r="O255" i="14"/>
  <c r="M255" i="14"/>
  <c r="K255" i="14"/>
  <c r="O254" i="14"/>
  <c r="M254" i="14"/>
  <c r="K254" i="14"/>
  <c r="O253" i="14"/>
  <c r="M253" i="14"/>
  <c r="K253" i="14"/>
  <c r="O252" i="14"/>
  <c r="M252" i="14"/>
  <c r="K252" i="14"/>
  <c r="O251" i="14"/>
  <c r="M251" i="14"/>
  <c r="K251" i="14"/>
  <c r="O250" i="14"/>
  <c r="M250" i="14"/>
  <c r="K250" i="14"/>
  <c r="O249" i="14"/>
  <c r="M249" i="14"/>
  <c r="K249" i="14"/>
  <c r="O248" i="14"/>
  <c r="M248" i="14"/>
  <c r="K248" i="14"/>
  <c r="O247" i="14"/>
  <c r="M247" i="14"/>
  <c r="K247" i="14"/>
  <c r="O246" i="14"/>
  <c r="M246" i="14"/>
  <c r="K246" i="14"/>
  <c r="O245" i="14"/>
  <c r="M245" i="14"/>
  <c r="K245" i="14"/>
  <c r="O244" i="14"/>
  <c r="M244" i="14"/>
  <c r="K244" i="14"/>
  <c r="O243" i="14"/>
  <c r="M243" i="14"/>
  <c r="K243" i="14"/>
  <c r="O242" i="14"/>
  <c r="M242" i="14"/>
  <c r="K242" i="14"/>
  <c r="O241" i="14"/>
  <c r="M241" i="14"/>
  <c r="K241" i="14"/>
  <c r="O240" i="14"/>
  <c r="M240" i="14"/>
  <c r="K240" i="14"/>
  <c r="O239" i="14"/>
  <c r="M239" i="14"/>
  <c r="K239" i="14"/>
  <c r="O238" i="14"/>
  <c r="M238" i="14"/>
  <c r="K238" i="14"/>
  <c r="O237" i="14"/>
  <c r="M237" i="14"/>
  <c r="K237" i="14"/>
  <c r="O236" i="14"/>
  <c r="M236" i="14"/>
  <c r="K236" i="14"/>
  <c r="O235" i="14"/>
  <c r="M235" i="14"/>
  <c r="K235" i="14"/>
  <c r="O234" i="14"/>
  <c r="M234" i="14"/>
  <c r="K234" i="14"/>
  <c r="O233" i="14"/>
  <c r="M233" i="14"/>
  <c r="K233" i="14"/>
  <c r="O232" i="14"/>
  <c r="M232" i="14"/>
  <c r="K232" i="14"/>
  <c r="O231" i="14"/>
  <c r="M231" i="14"/>
  <c r="K231" i="14"/>
  <c r="O230" i="14"/>
  <c r="M230" i="14"/>
  <c r="K230" i="14"/>
  <c r="O229" i="14"/>
  <c r="M229" i="14"/>
  <c r="K229" i="14"/>
  <c r="O228" i="14"/>
  <c r="M228" i="14"/>
  <c r="K228" i="14"/>
  <c r="O227" i="14"/>
  <c r="M227" i="14"/>
  <c r="K227" i="14"/>
  <c r="O226" i="14"/>
  <c r="M226" i="14"/>
  <c r="K226" i="14"/>
  <c r="O225" i="14"/>
  <c r="M225" i="14"/>
  <c r="K225" i="14"/>
  <c r="O224" i="14"/>
  <c r="M224" i="14"/>
  <c r="K224" i="14"/>
  <c r="O223" i="14"/>
  <c r="M223" i="14"/>
  <c r="K223" i="14"/>
  <c r="O222" i="14"/>
  <c r="M222" i="14"/>
  <c r="K222" i="14"/>
  <c r="O221" i="14"/>
  <c r="M221" i="14"/>
  <c r="K221" i="14"/>
  <c r="O220" i="14"/>
  <c r="M220" i="14"/>
  <c r="K220" i="14"/>
  <c r="O219" i="14"/>
  <c r="M219" i="14"/>
  <c r="K219" i="14"/>
  <c r="O218" i="14"/>
  <c r="M218" i="14"/>
  <c r="K218" i="14"/>
  <c r="O217" i="14"/>
  <c r="M217" i="14"/>
  <c r="K217" i="14"/>
  <c r="O216" i="14"/>
  <c r="M216" i="14"/>
  <c r="K216" i="14"/>
  <c r="O215" i="14"/>
  <c r="M215" i="14"/>
  <c r="K215" i="14"/>
  <c r="O214" i="14"/>
  <c r="M214" i="14"/>
  <c r="K214" i="14"/>
  <c r="O213" i="14"/>
  <c r="M213" i="14"/>
  <c r="K213" i="14"/>
  <c r="O212" i="14"/>
  <c r="M212" i="14"/>
  <c r="K212" i="14"/>
  <c r="O211" i="14"/>
  <c r="M211" i="14"/>
  <c r="K211" i="14"/>
  <c r="O210" i="14"/>
  <c r="M210" i="14"/>
  <c r="K210" i="14"/>
  <c r="O209" i="14"/>
  <c r="M209" i="14"/>
  <c r="K209" i="14"/>
  <c r="O208" i="14"/>
  <c r="M208" i="14"/>
  <c r="K208" i="14"/>
  <c r="O207" i="14"/>
  <c r="M207" i="14"/>
  <c r="K207" i="14"/>
  <c r="O206" i="14"/>
  <c r="M206" i="14"/>
  <c r="K206" i="14"/>
  <c r="O205" i="14"/>
  <c r="M205" i="14"/>
  <c r="K205" i="14"/>
  <c r="O204" i="14"/>
  <c r="M204" i="14"/>
  <c r="K204" i="14"/>
  <c r="O203" i="14"/>
  <c r="M203" i="14"/>
  <c r="K203" i="14"/>
  <c r="O202" i="14"/>
  <c r="M202" i="14"/>
  <c r="K202" i="14"/>
  <c r="O201" i="14"/>
  <c r="M201" i="14"/>
  <c r="K201" i="14"/>
  <c r="O200" i="14"/>
  <c r="M200" i="14"/>
  <c r="K200" i="14"/>
  <c r="O199" i="14"/>
  <c r="M199" i="14"/>
  <c r="K199" i="14"/>
  <c r="O198" i="14"/>
  <c r="M198" i="14"/>
  <c r="K198" i="14"/>
  <c r="O197" i="14"/>
  <c r="M197" i="14"/>
  <c r="K197" i="14"/>
  <c r="O196" i="14"/>
  <c r="M196" i="14"/>
  <c r="K196" i="14"/>
  <c r="O195" i="14"/>
  <c r="M195" i="14"/>
  <c r="K195" i="14"/>
  <c r="O194" i="14"/>
  <c r="M194" i="14"/>
  <c r="K194" i="14"/>
  <c r="O193" i="14"/>
  <c r="M193" i="14"/>
  <c r="K193" i="14"/>
  <c r="O192" i="14"/>
  <c r="M192" i="14"/>
  <c r="K192" i="14"/>
  <c r="O191" i="14"/>
  <c r="M191" i="14"/>
  <c r="K191" i="14"/>
  <c r="O190" i="14"/>
  <c r="M190" i="14"/>
  <c r="K190" i="14"/>
  <c r="O189" i="14"/>
  <c r="M189" i="14"/>
  <c r="K189" i="14"/>
  <c r="O188" i="14"/>
  <c r="M188" i="14"/>
  <c r="K188" i="14"/>
  <c r="O187" i="14"/>
  <c r="M187" i="14"/>
  <c r="K187" i="14"/>
  <c r="O186" i="14"/>
  <c r="M186" i="14"/>
  <c r="K186" i="14"/>
  <c r="O185" i="14"/>
  <c r="M185" i="14"/>
  <c r="K185" i="14"/>
  <c r="O184" i="14"/>
  <c r="M184" i="14"/>
  <c r="K184" i="14"/>
  <c r="O183" i="14"/>
  <c r="M183" i="14"/>
  <c r="K183" i="14"/>
  <c r="O182" i="14"/>
  <c r="M182" i="14"/>
  <c r="K182" i="14"/>
  <c r="O181" i="14"/>
  <c r="M181" i="14"/>
  <c r="K181" i="14"/>
  <c r="O180" i="14"/>
  <c r="M180" i="14"/>
  <c r="K180" i="14"/>
  <c r="O179" i="14"/>
  <c r="M179" i="14"/>
  <c r="K179" i="14"/>
  <c r="O178" i="14"/>
  <c r="M178" i="14"/>
  <c r="K178" i="14"/>
  <c r="O177" i="14"/>
  <c r="M177" i="14"/>
  <c r="K177" i="14"/>
  <c r="O176" i="14"/>
  <c r="M176" i="14"/>
  <c r="K176" i="14"/>
  <c r="O175" i="14"/>
  <c r="M175" i="14"/>
  <c r="K175" i="14"/>
  <c r="O174" i="14"/>
  <c r="M174" i="14"/>
  <c r="K174" i="14"/>
  <c r="O173" i="14"/>
  <c r="M173" i="14"/>
  <c r="K173" i="14"/>
  <c r="O172" i="14"/>
  <c r="M172" i="14"/>
  <c r="K172" i="14"/>
  <c r="O171" i="14"/>
  <c r="M171" i="14"/>
  <c r="K171" i="14"/>
  <c r="O170" i="14"/>
  <c r="M170" i="14"/>
  <c r="K170" i="14"/>
  <c r="O169" i="14"/>
  <c r="M169" i="14"/>
  <c r="K169" i="14"/>
  <c r="O168" i="14"/>
  <c r="M168" i="14"/>
  <c r="K168" i="14"/>
  <c r="O167" i="14"/>
  <c r="M167" i="14"/>
  <c r="K167" i="14"/>
  <c r="O166" i="14"/>
  <c r="M166" i="14"/>
  <c r="K166" i="14"/>
  <c r="O165" i="14"/>
  <c r="M165" i="14"/>
  <c r="K165" i="14"/>
  <c r="O164" i="14"/>
  <c r="M164" i="14"/>
  <c r="K164" i="14"/>
  <c r="O163" i="14"/>
  <c r="M163" i="14"/>
  <c r="K163" i="14"/>
  <c r="O162" i="14"/>
  <c r="M162" i="14"/>
  <c r="K162" i="14"/>
  <c r="O161" i="14"/>
  <c r="M161" i="14"/>
  <c r="K161" i="14"/>
  <c r="O160" i="14"/>
  <c r="M160" i="14"/>
  <c r="K160" i="14"/>
  <c r="O159" i="14"/>
  <c r="M159" i="14"/>
  <c r="K159" i="14"/>
  <c r="O158" i="14"/>
  <c r="M158" i="14"/>
  <c r="K158" i="14"/>
  <c r="O157" i="14"/>
  <c r="M157" i="14"/>
  <c r="K157" i="14"/>
  <c r="O156" i="14"/>
  <c r="M156" i="14"/>
  <c r="K156" i="14"/>
  <c r="O155" i="14"/>
  <c r="M155" i="14"/>
  <c r="K155" i="14"/>
  <c r="O154" i="14"/>
  <c r="M154" i="14"/>
  <c r="K154" i="14"/>
  <c r="O153" i="14"/>
  <c r="M153" i="14"/>
  <c r="K153" i="14"/>
  <c r="O152" i="14"/>
  <c r="M152" i="14"/>
  <c r="K152" i="14"/>
  <c r="O151" i="14"/>
  <c r="M151" i="14"/>
  <c r="K151" i="14"/>
  <c r="O150" i="14"/>
  <c r="M150" i="14"/>
  <c r="K150" i="14"/>
  <c r="O149" i="14"/>
  <c r="M149" i="14"/>
  <c r="K149" i="14"/>
  <c r="O148" i="14"/>
  <c r="M148" i="14"/>
  <c r="K148" i="14"/>
  <c r="O147" i="14"/>
  <c r="M147" i="14"/>
  <c r="K147" i="14"/>
  <c r="O146" i="14"/>
  <c r="M146" i="14"/>
  <c r="K146" i="14"/>
  <c r="O145" i="14"/>
  <c r="M145" i="14"/>
  <c r="K145" i="14"/>
  <c r="O144" i="14"/>
  <c r="M144" i="14"/>
  <c r="K144" i="14"/>
  <c r="O143" i="14"/>
  <c r="M143" i="14"/>
  <c r="K143" i="14"/>
  <c r="O142" i="14"/>
  <c r="M142" i="14"/>
  <c r="K142" i="14"/>
  <c r="O141" i="14"/>
  <c r="M141" i="14"/>
  <c r="K141" i="14"/>
  <c r="O140" i="14"/>
  <c r="M140" i="14"/>
  <c r="K140" i="14"/>
  <c r="O139" i="14"/>
  <c r="M139" i="14"/>
  <c r="K139" i="14"/>
  <c r="O138" i="14"/>
  <c r="M138" i="14"/>
  <c r="K138" i="14"/>
  <c r="O137" i="14"/>
  <c r="M137" i="14"/>
  <c r="K137" i="14"/>
  <c r="O136" i="14"/>
  <c r="M136" i="14"/>
  <c r="K136" i="14"/>
  <c r="O135" i="14"/>
  <c r="M135" i="14"/>
  <c r="K135" i="14"/>
  <c r="O134" i="14"/>
  <c r="M134" i="14"/>
  <c r="K134" i="14"/>
  <c r="O133" i="14"/>
  <c r="M133" i="14"/>
  <c r="K133" i="14"/>
  <c r="O132" i="14"/>
  <c r="M132" i="14"/>
  <c r="K132" i="14"/>
  <c r="O131" i="14"/>
  <c r="M131" i="14"/>
  <c r="K131" i="14"/>
  <c r="O130" i="14"/>
  <c r="M130" i="14"/>
  <c r="K130" i="14"/>
  <c r="O129" i="14"/>
  <c r="M129" i="14"/>
  <c r="K129" i="14"/>
  <c r="O128" i="14"/>
  <c r="M128" i="14"/>
  <c r="K128" i="14"/>
  <c r="O127" i="14"/>
  <c r="M127" i="14"/>
  <c r="K127" i="14"/>
  <c r="O126" i="14"/>
  <c r="M126" i="14"/>
  <c r="K126" i="14"/>
  <c r="O125" i="14"/>
  <c r="M125" i="14"/>
  <c r="K125" i="14"/>
  <c r="O124" i="14"/>
  <c r="M124" i="14"/>
  <c r="K124" i="14"/>
  <c r="O123" i="14"/>
  <c r="M123" i="14"/>
  <c r="K123" i="14"/>
  <c r="O122" i="14"/>
  <c r="M122" i="14"/>
  <c r="K122" i="14"/>
  <c r="O121" i="14"/>
  <c r="M121" i="14"/>
  <c r="K121" i="14"/>
  <c r="O120" i="14"/>
  <c r="M120" i="14"/>
  <c r="K120" i="14"/>
  <c r="O119" i="14"/>
  <c r="M119" i="14"/>
  <c r="K119" i="14"/>
  <c r="O118" i="14"/>
  <c r="M118" i="14"/>
  <c r="K118" i="14"/>
  <c r="O117" i="14"/>
  <c r="M117" i="14"/>
  <c r="K117" i="14"/>
  <c r="O116" i="14"/>
  <c r="M116" i="14"/>
  <c r="K116" i="14"/>
  <c r="O115" i="14"/>
  <c r="M115" i="14"/>
  <c r="K115" i="14"/>
  <c r="O114" i="14"/>
  <c r="M114" i="14"/>
  <c r="K114" i="14"/>
  <c r="O113" i="14"/>
  <c r="M113" i="14"/>
  <c r="K113" i="14"/>
  <c r="O112" i="14"/>
  <c r="M112" i="14"/>
  <c r="K112" i="14"/>
  <c r="O111" i="14"/>
  <c r="M111" i="14"/>
  <c r="K111" i="14"/>
  <c r="O110" i="14"/>
  <c r="M110" i="14"/>
  <c r="K110" i="14"/>
  <c r="O109" i="14"/>
  <c r="M109" i="14"/>
  <c r="K109" i="14"/>
  <c r="O108" i="14"/>
  <c r="M108" i="14"/>
  <c r="K108" i="14"/>
  <c r="O107" i="14"/>
  <c r="M107" i="14"/>
  <c r="K107" i="14"/>
  <c r="O106" i="14"/>
  <c r="M106" i="14"/>
  <c r="K106" i="14"/>
  <c r="O105" i="14"/>
  <c r="M105" i="14"/>
  <c r="K105" i="14"/>
  <c r="O104" i="14"/>
  <c r="M104" i="14"/>
  <c r="K104" i="14"/>
  <c r="O103" i="14"/>
  <c r="M103" i="14"/>
  <c r="K103" i="14"/>
  <c r="O102" i="14"/>
  <c r="M102" i="14"/>
  <c r="K102" i="14"/>
  <c r="O101" i="14"/>
  <c r="M101" i="14"/>
  <c r="K101" i="14"/>
  <c r="O100" i="14"/>
  <c r="M100" i="14"/>
  <c r="K100" i="14"/>
  <c r="O99" i="14"/>
  <c r="M99" i="14"/>
  <c r="K99" i="14"/>
  <c r="O98" i="14"/>
  <c r="M98" i="14"/>
  <c r="K98" i="14"/>
  <c r="O97" i="14"/>
  <c r="M97" i="14"/>
  <c r="K97" i="14"/>
  <c r="O96" i="14"/>
  <c r="M96" i="14"/>
  <c r="K96" i="14"/>
  <c r="O95" i="14"/>
  <c r="M95" i="14"/>
  <c r="K95" i="14"/>
  <c r="O94" i="14"/>
  <c r="M94" i="14"/>
  <c r="K94" i="14"/>
  <c r="O93" i="14"/>
  <c r="M93" i="14"/>
  <c r="K93" i="14"/>
  <c r="O92" i="14"/>
  <c r="M92" i="14"/>
  <c r="K92" i="14"/>
  <c r="O91" i="14"/>
  <c r="M91" i="14"/>
  <c r="K91" i="14"/>
  <c r="O90" i="14"/>
  <c r="M90" i="14"/>
  <c r="K90" i="14"/>
  <c r="O89" i="14"/>
  <c r="M89" i="14"/>
  <c r="K89" i="14"/>
  <c r="O88" i="14"/>
  <c r="M88" i="14"/>
  <c r="K88" i="14"/>
  <c r="O87" i="14"/>
  <c r="M87" i="14"/>
  <c r="K87" i="14"/>
  <c r="O86" i="14"/>
  <c r="M86" i="14"/>
  <c r="K86" i="14"/>
  <c r="O85" i="14"/>
  <c r="M85" i="14"/>
  <c r="K85" i="14"/>
  <c r="O84" i="14"/>
  <c r="M84" i="14"/>
  <c r="K84" i="14"/>
  <c r="O83" i="14"/>
  <c r="M83" i="14"/>
  <c r="K83" i="14"/>
  <c r="O82" i="14"/>
  <c r="M82" i="14"/>
  <c r="K82" i="14"/>
  <c r="O81" i="14"/>
  <c r="M81" i="14"/>
  <c r="K81" i="14"/>
  <c r="O80" i="14"/>
  <c r="M80" i="14"/>
  <c r="K80" i="14"/>
  <c r="O79" i="14"/>
  <c r="M79" i="14"/>
  <c r="K79" i="14"/>
  <c r="O78" i="14"/>
  <c r="M78" i="14"/>
  <c r="K78" i="14"/>
  <c r="O77" i="14"/>
  <c r="M77" i="14"/>
  <c r="K77" i="14"/>
  <c r="O76" i="14"/>
  <c r="M76" i="14"/>
  <c r="K76" i="14"/>
  <c r="O75" i="14"/>
  <c r="M75" i="14"/>
  <c r="K75" i="14"/>
  <c r="O74" i="14"/>
  <c r="M74" i="14"/>
  <c r="K74" i="14"/>
  <c r="O73" i="14"/>
  <c r="M73" i="14"/>
  <c r="K73" i="14"/>
  <c r="O72" i="14"/>
  <c r="M72" i="14"/>
  <c r="K72" i="14"/>
  <c r="O71" i="14"/>
  <c r="M71" i="14"/>
  <c r="K71" i="14"/>
  <c r="O70" i="14"/>
  <c r="M70" i="14"/>
  <c r="K70" i="14"/>
  <c r="O69" i="14"/>
  <c r="M69" i="14"/>
  <c r="K69" i="14"/>
  <c r="O68" i="14"/>
  <c r="M68" i="14"/>
  <c r="K68" i="14"/>
  <c r="O67" i="14"/>
  <c r="M67" i="14"/>
  <c r="K67" i="14"/>
  <c r="O66" i="14"/>
  <c r="M66" i="14"/>
  <c r="K66" i="14"/>
  <c r="O65" i="14"/>
  <c r="M65" i="14"/>
  <c r="K65" i="14"/>
  <c r="O64" i="14"/>
  <c r="M64" i="14"/>
  <c r="K64" i="14"/>
  <c r="O63" i="14"/>
  <c r="M63" i="14"/>
  <c r="K63" i="14"/>
  <c r="O62" i="14"/>
  <c r="M62" i="14"/>
  <c r="K62" i="14"/>
  <c r="O61" i="14"/>
  <c r="M61" i="14"/>
  <c r="K61" i="14"/>
  <c r="O60" i="14"/>
  <c r="M60" i="14"/>
  <c r="K60" i="14"/>
  <c r="O59" i="14"/>
  <c r="M59" i="14"/>
  <c r="K59" i="14"/>
  <c r="O58" i="14"/>
  <c r="M58" i="14"/>
  <c r="K58" i="14"/>
  <c r="O57" i="14"/>
  <c r="M57" i="14"/>
  <c r="K57" i="14"/>
  <c r="O56" i="14"/>
  <c r="M56" i="14"/>
  <c r="K56" i="14"/>
  <c r="O55" i="14"/>
  <c r="M55" i="14"/>
  <c r="K55" i="14"/>
  <c r="O54" i="14"/>
  <c r="M54" i="14"/>
  <c r="K54" i="14"/>
  <c r="O53" i="14"/>
  <c r="M53" i="14"/>
  <c r="K53" i="14"/>
  <c r="O52" i="14"/>
  <c r="M52" i="14"/>
  <c r="K52" i="14"/>
  <c r="O51" i="14"/>
  <c r="M51" i="14"/>
  <c r="K51" i="14"/>
  <c r="O50" i="14"/>
  <c r="M50" i="14"/>
  <c r="K50" i="14"/>
  <c r="O49" i="14"/>
  <c r="M49" i="14"/>
  <c r="K49" i="14"/>
  <c r="O48" i="14"/>
  <c r="M48" i="14"/>
  <c r="K48" i="14"/>
  <c r="O47" i="14"/>
  <c r="M47" i="14"/>
  <c r="K47" i="14"/>
  <c r="O46" i="14"/>
  <c r="M46" i="14"/>
  <c r="K46" i="14"/>
  <c r="O45" i="14"/>
  <c r="M45" i="14"/>
  <c r="K45" i="14"/>
  <c r="O44" i="14"/>
  <c r="M44" i="14"/>
  <c r="K44" i="14"/>
  <c r="O43" i="14"/>
  <c r="M43" i="14"/>
  <c r="K43" i="14"/>
  <c r="O42" i="14"/>
  <c r="M42" i="14"/>
  <c r="K42" i="14"/>
  <c r="O41" i="14"/>
  <c r="M41" i="14"/>
  <c r="K41" i="14"/>
  <c r="O40" i="14"/>
  <c r="M40" i="14"/>
  <c r="K40" i="14"/>
  <c r="O39" i="14"/>
  <c r="M39" i="14"/>
  <c r="K39" i="14"/>
  <c r="O38" i="14"/>
  <c r="M38" i="14"/>
  <c r="K38" i="14"/>
  <c r="O37" i="14"/>
  <c r="M37" i="14"/>
  <c r="K37" i="14"/>
  <c r="O36" i="14"/>
  <c r="M36" i="14"/>
  <c r="K36" i="14"/>
  <c r="O35" i="14"/>
  <c r="M35" i="14"/>
  <c r="K35" i="14"/>
  <c r="O34" i="14"/>
  <c r="M34" i="14"/>
  <c r="K34" i="14"/>
  <c r="O33" i="14"/>
  <c r="M33" i="14"/>
  <c r="K33" i="14"/>
  <c r="O32" i="14"/>
  <c r="M32" i="14"/>
  <c r="K32" i="14"/>
  <c r="O31" i="14"/>
  <c r="M31" i="14"/>
  <c r="K31" i="14"/>
  <c r="O30" i="14"/>
  <c r="M30" i="14"/>
  <c r="K30" i="14"/>
  <c r="O29" i="14"/>
  <c r="M29" i="14"/>
  <c r="K29" i="14"/>
  <c r="O28" i="14"/>
  <c r="M28" i="14"/>
  <c r="K28" i="14"/>
  <c r="O27" i="14"/>
  <c r="M27" i="14"/>
  <c r="K27" i="14"/>
  <c r="O26" i="14"/>
  <c r="M26" i="14"/>
  <c r="K26" i="14"/>
  <c r="O25" i="14"/>
  <c r="M25" i="14"/>
  <c r="K25" i="14"/>
  <c r="O24" i="14"/>
  <c r="M24" i="14"/>
  <c r="K24" i="14"/>
  <c r="O23" i="14"/>
  <c r="M23" i="14"/>
  <c r="K23" i="14"/>
  <c r="O22" i="14"/>
  <c r="M22" i="14"/>
  <c r="K22" i="14"/>
  <c r="O21" i="14"/>
  <c r="M21" i="14"/>
  <c r="K21" i="14"/>
  <c r="O20" i="14"/>
  <c r="M20" i="14"/>
  <c r="K20" i="14"/>
  <c r="O19" i="14"/>
  <c r="M19" i="14"/>
  <c r="K19" i="14"/>
  <c r="O18" i="14"/>
  <c r="M18" i="14"/>
  <c r="K18" i="14"/>
  <c r="O17" i="14"/>
  <c r="M17" i="14"/>
  <c r="K17" i="14"/>
  <c r="O16" i="14"/>
  <c r="M16" i="14"/>
  <c r="K16" i="14"/>
  <c r="O15" i="14"/>
  <c r="M15" i="14"/>
  <c r="K15" i="14"/>
  <c r="O14" i="14"/>
  <c r="M14" i="14"/>
  <c r="K14" i="14"/>
  <c r="O13" i="14"/>
  <c r="M13" i="14"/>
  <c r="K13" i="14"/>
  <c r="O12" i="14"/>
  <c r="M12" i="14"/>
  <c r="K12" i="14"/>
  <c r="O11" i="14"/>
  <c r="M11" i="14"/>
  <c r="K11" i="14"/>
  <c r="O10" i="14"/>
  <c r="M10" i="14"/>
  <c r="K10" i="14"/>
  <c r="O9" i="14"/>
  <c r="M9" i="14"/>
  <c r="K9" i="14"/>
  <c r="O8" i="14"/>
  <c r="M8" i="14"/>
  <c r="K8" i="14"/>
  <c r="O7" i="14"/>
  <c r="M7" i="14"/>
  <c r="K7" i="14"/>
  <c r="O6" i="14"/>
  <c r="M6" i="14"/>
  <c r="K6" i="14"/>
  <c r="O5" i="14"/>
  <c r="M5" i="14"/>
  <c r="K5" i="14"/>
  <c r="O4" i="14"/>
  <c r="M4" i="14"/>
  <c r="K4" i="14"/>
  <c r="O3" i="14"/>
  <c r="M3" i="14"/>
  <c r="K3" i="14"/>
  <c r="O2" i="14"/>
  <c r="M2" i="14"/>
  <c r="K2" i="14"/>
  <c r="B92" i="1"/>
  <c r="B91" i="1"/>
  <c r="B44" i="1"/>
  <c r="B43" i="1"/>
  <c r="B56" i="1"/>
  <c r="B55" i="1"/>
  <c r="B68" i="1"/>
  <c r="B67" i="1"/>
  <c r="B80" i="1"/>
  <c r="B79" i="1"/>
  <c r="J166" i="1" l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" i="12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" i="12"/>
  <c r="D3" i="12"/>
  <c r="C3" i="12"/>
  <c r="E3" i="12"/>
  <c r="F3" i="12"/>
  <c r="D4" i="12"/>
  <c r="C4" i="12"/>
  <c r="E4" i="12"/>
  <c r="F4" i="12"/>
  <c r="D5" i="12"/>
  <c r="C5" i="12"/>
  <c r="E5" i="12"/>
  <c r="F5" i="12"/>
  <c r="D6" i="12"/>
  <c r="C6" i="12"/>
  <c r="E6" i="12"/>
  <c r="F6" i="12"/>
  <c r="D7" i="12"/>
  <c r="C7" i="12"/>
  <c r="E7" i="12"/>
  <c r="F7" i="12"/>
  <c r="D8" i="12"/>
  <c r="C8" i="12"/>
  <c r="E8" i="12"/>
  <c r="F8" i="12"/>
  <c r="D9" i="12"/>
  <c r="C9" i="12"/>
  <c r="E9" i="12"/>
  <c r="F9" i="12"/>
  <c r="D10" i="12"/>
  <c r="C10" i="12"/>
  <c r="E10" i="12"/>
  <c r="F10" i="12"/>
  <c r="D11" i="12"/>
  <c r="C11" i="12"/>
  <c r="E11" i="12"/>
  <c r="F11" i="12"/>
  <c r="D12" i="12"/>
  <c r="C12" i="12"/>
  <c r="E12" i="12"/>
  <c r="F12" i="12"/>
  <c r="D13" i="12"/>
  <c r="C13" i="12"/>
  <c r="E13" i="12"/>
  <c r="F13" i="12"/>
  <c r="D14" i="12"/>
  <c r="C14" i="12"/>
  <c r="E14" i="12"/>
  <c r="F14" i="12"/>
  <c r="D15" i="12"/>
  <c r="C15" i="12"/>
  <c r="E15" i="12"/>
  <c r="F15" i="12"/>
  <c r="D16" i="12"/>
  <c r="C16" i="12"/>
  <c r="E16" i="12"/>
  <c r="F16" i="12"/>
  <c r="D17" i="12"/>
  <c r="C17" i="12"/>
  <c r="E17" i="12"/>
  <c r="F17" i="12"/>
  <c r="D18" i="12"/>
  <c r="C18" i="12"/>
  <c r="E18" i="12"/>
  <c r="F18" i="12"/>
  <c r="D19" i="12"/>
  <c r="C19" i="12"/>
  <c r="E19" i="12"/>
  <c r="F19" i="12"/>
  <c r="D20" i="12"/>
  <c r="C20" i="12"/>
  <c r="E20" i="12"/>
  <c r="F20" i="12"/>
  <c r="D21" i="12"/>
  <c r="C21" i="12"/>
  <c r="E21" i="12"/>
  <c r="F21" i="12"/>
  <c r="D22" i="12"/>
  <c r="C22" i="12"/>
  <c r="E22" i="12"/>
  <c r="F22" i="12"/>
  <c r="D23" i="12"/>
  <c r="C23" i="12"/>
  <c r="E23" i="12"/>
  <c r="F23" i="12"/>
  <c r="D24" i="12"/>
  <c r="C24" i="12"/>
  <c r="E24" i="12"/>
  <c r="F24" i="12"/>
  <c r="D2" i="12"/>
  <c r="F2" i="12"/>
  <c r="E2" i="12"/>
  <c r="C2" i="12"/>
  <c r="B88" i="11"/>
  <c r="C88" i="11"/>
  <c r="D88" i="11"/>
  <c r="G12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9" i="11"/>
  <c r="D90" i="11"/>
  <c r="D91" i="11"/>
  <c r="D92" i="11"/>
  <c r="D93" i="11"/>
  <c r="D94" i="11"/>
  <c r="D95" i="11"/>
  <c r="D96" i="11"/>
  <c r="D97" i="11"/>
  <c r="D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9" i="11"/>
  <c r="C90" i="11"/>
  <c r="C91" i="11"/>
  <c r="C92" i="11"/>
  <c r="C93" i="11"/>
  <c r="C94" i="11"/>
  <c r="C95" i="11"/>
  <c r="C96" i="11"/>
  <c r="C97" i="11"/>
  <c r="C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9" i="11"/>
  <c r="B90" i="11"/>
  <c r="B91" i="11"/>
  <c r="B92" i="11"/>
  <c r="B93" i="11"/>
  <c r="B94" i="11"/>
  <c r="B95" i="11"/>
  <c r="B96" i="11"/>
  <c r="B97" i="11"/>
  <c r="B75" i="11"/>
  <c r="D22" i="1"/>
  <c r="D21" i="1"/>
  <c r="B22" i="1"/>
  <c r="B21" i="1"/>
  <c r="B20" i="1"/>
  <c r="B18" i="1"/>
  <c r="B23" i="1"/>
  <c r="B19" i="1"/>
  <c r="D19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20" i="1"/>
  <c r="D23" i="1"/>
  <c r="D24" i="1"/>
  <c r="D25" i="1"/>
  <c r="D26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51" i="1"/>
  <c r="D52" i="1"/>
  <c r="D53" i="1"/>
  <c r="D54" i="1"/>
  <c r="D55" i="1"/>
  <c r="D56" i="1"/>
  <c r="D57" i="1"/>
  <c r="D58" i="1"/>
  <c r="D59" i="1"/>
  <c r="D60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7" i="1"/>
  <c r="D88" i="1"/>
  <c r="D89" i="1"/>
  <c r="D90" i="1"/>
  <c r="D91" i="1"/>
  <c r="D92" i="1"/>
  <c r="D93" i="1"/>
  <c r="D94" i="1"/>
  <c r="D95" i="1"/>
  <c r="D96" i="1"/>
  <c r="D100" i="1"/>
  <c r="D101" i="1"/>
  <c r="D102" i="1"/>
  <c r="D103" i="1"/>
  <c r="D104" i="1"/>
  <c r="D105" i="1"/>
  <c r="D106" i="1"/>
  <c r="D107" i="1"/>
  <c r="D110" i="1"/>
  <c r="D111" i="1"/>
  <c r="D112" i="1"/>
  <c r="D113" i="1"/>
  <c r="D114" i="1"/>
  <c r="D115" i="1"/>
  <c r="D116" i="1"/>
  <c r="D117" i="1"/>
  <c r="D121" i="1"/>
  <c r="D122" i="1"/>
  <c r="D123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38" i="1"/>
  <c r="D139" i="1"/>
  <c r="D140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7" i="1"/>
  <c r="D158" i="1"/>
  <c r="D159" i="1"/>
  <c r="D160" i="1"/>
  <c r="D161" i="1"/>
  <c r="D162" i="1"/>
  <c r="D163" i="1"/>
  <c r="D164" i="1"/>
  <c r="D165" i="1"/>
  <c r="D3" i="1"/>
  <c r="B41" i="1" l="1"/>
  <c r="B150" i="1"/>
  <c r="B149" i="1"/>
  <c r="B148" i="1"/>
  <c r="B147" i="1"/>
  <c r="B146" i="1"/>
  <c r="B145" i="1"/>
  <c r="B144" i="1"/>
  <c r="B153" i="1"/>
  <c r="B152" i="1"/>
  <c r="B151" i="1"/>
  <c r="B161" i="1"/>
  <c r="B160" i="1"/>
  <c r="B159" i="1"/>
  <c r="B158" i="1"/>
  <c r="B164" i="1"/>
  <c r="B163" i="1"/>
  <c r="B162" i="1"/>
  <c r="B136" i="1"/>
  <c r="B135" i="1"/>
  <c r="B134" i="1"/>
  <c r="B133" i="1"/>
  <c r="B139" i="1"/>
  <c r="B138" i="1"/>
  <c r="B137" i="1"/>
  <c r="B125" i="1"/>
  <c r="B124" i="1"/>
  <c r="B123" i="1"/>
  <c r="B122" i="1"/>
  <c r="B128" i="1"/>
  <c r="B127" i="1"/>
  <c r="B126" i="1"/>
  <c r="B113" i="1"/>
  <c r="B112" i="1"/>
  <c r="B111" i="1"/>
  <c r="B116" i="1"/>
  <c r="B115" i="1"/>
  <c r="B114" i="1"/>
  <c r="B103" i="1"/>
  <c r="B102" i="1"/>
  <c r="B106" i="1"/>
  <c r="B105" i="1"/>
  <c r="B104" i="1"/>
  <c r="B101" i="1"/>
  <c r="B90" i="1"/>
  <c r="B89" i="1"/>
  <c r="B88" i="1"/>
  <c r="B95" i="1"/>
  <c r="B94" i="1"/>
  <c r="B93" i="1"/>
  <c r="B77" i="1"/>
  <c r="B76" i="1"/>
  <c r="B78" i="1"/>
  <c r="B83" i="1"/>
  <c r="B82" i="1"/>
  <c r="B81" i="1"/>
  <c r="B66" i="1"/>
  <c r="B65" i="1"/>
  <c r="B64" i="1"/>
  <c r="B71" i="1"/>
  <c r="B70" i="1"/>
  <c r="B69" i="1"/>
  <c r="B54" i="1"/>
  <c r="B53" i="1"/>
  <c r="B31" i="1"/>
  <c r="B52" i="1"/>
  <c r="B40" i="1"/>
  <c r="B59" i="1"/>
  <c r="B58" i="1"/>
  <c r="B57" i="1"/>
  <c r="B45" i="1"/>
  <c r="B47" i="1"/>
  <c r="B46" i="1"/>
  <c r="B42" i="1"/>
  <c r="F28" i="2"/>
  <c r="B30" i="1"/>
  <c r="B35" i="1"/>
  <c r="B34" i="1"/>
  <c r="B33" i="1"/>
  <c r="B32" i="1"/>
  <c r="B10" i="1"/>
  <c r="B25" i="1"/>
  <c r="B24" i="1"/>
  <c r="B8" i="1"/>
  <c r="B6" i="1"/>
  <c r="B7" i="1"/>
  <c r="B5" i="1"/>
  <c r="B4" i="1"/>
  <c r="B9" i="1"/>
  <c r="B13" i="1"/>
  <c r="B12" i="1"/>
  <c r="G8" i="11"/>
  <c r="G9" i="11"/>
  <c r="G10" i="11"/>
  <c r="G11" i="11"/>
  <c r="G15" i="11"/>
  <c r="G3" i="11"/>
  <c r="G4" i="11"/>
  <c r="G5" i="11"/>
  <c r="G6" i="11"/>
  <c r="G7" i="11"/>
  <c r="G13" i="11"/>
  <c r="G14" i="11"/>
  <c r="G16" i="11"/>
  <c r="G17" i="11"/>
  <c r="G18" i="11"/>
  <c r="G19" i="11"/>
  <c r="G20" i="11"/>
  <c r="G2" i="11"/>
  <c r="K3" i="9" l="1"/>
  <c r="K4" i="9"/>
  <c r="K5" i="9"/>
  <c r="K6" i="9"/>
  <c r="K7" i="9"/>
  <c r="K2" i="9"/>
  <c r="I3" i="9"/>
  <c r="I4" i="9"/>
  <c r="I5" i="9"/>
  <c r="I6" i="9"/>
  <c r="I7" i="9"/>
  <c r="F3" i="9"/>
  <c r="F4" i="9"/>
  <c r="F5" i="9"/>
  <c r="F6" i="9"/>
  <c r="F7" i="9"/>
  <c r="I2" i="9"/>
  <c r="F2" i="9"/>
  <c r="U18" i="10"/>
  <c r="U24" i="10"/>
  <c r="U34" i="10"/>
  <c r="U40" i="10"/>
  <c r="U45" i="10"/>
  <c r="U56" i="10"/>
  <c r="U61" i="10"/>
  <c r="U66" i="10"/>
  <c r="U82" i="10"/>
  <c r="U88" i="10"/>
  <c r="U98" i="10"/>
  <c r="U102" i="10"/>
  <c r="U108" i="10"/>
  <c r="U109" i="10"/>
  <c r="U113" i="10"/>
  <c r="U118" i="10"/>
  <c r="U120" i="10"/>
  <c r="U124" i="10"/>
  <c r="U130" i="10"/>
  <c r="U134" i="10"/>
  <c r="U140" i="10"/>
  <c r="U141" i="10"/>
  <c r="U145" i="10"/>
  <c r="U150" i="10"/>
  <c r="U152" i="10"/>
  <c r="U156" i="10"/>
  <c r="U162" i="10"/>
  <c r="U166" i="10"/>
  <c r="U172" i="10"/>
  <c r="U173" i="10"/>
  <c r="U177" i="10"/>
  <c r="U182" i="10"/>
  <c r="U184" i="10"/>
  <c r="U188" i="10"/>
  <c r="U194" i="10"/>
  <c r="U198" i="10"/>
  <c r="U204" i="10"/>
  <c r="U205" i="10"/>
  <c r="U209" i="10"/>
  <c r="U214" i="10"/>
  <c r="U216" i="10"/>
  <c r="U220" i="10"/>
  <c r="U226" i="10"/>
  <c r="U230" i="10"/>
  <c r="U236" i="10"/>
  <c r="U237" i="10"/>
  <c r="U241" i="10"/>
  <c r="U246" i="10"/>
  <c r="U248" i="10"/>
  <c r="U252" i="10"/>
  <c r="U258" i="10"/>
  <c r="U262" i="10"/>
  <c r="U268" i="10"/>
  <c r="U269" i="10"/>
  <c r="U273" i="10"/>
  <c r="U278" i="10"/>
  <c r="U280" i="10"/>
  <c r="U284" i="10"/>
  <c r="U290" i="10"/>
  <c r="U294" i="10"/>
  <c r="U300" i="10"/>
  <c r="U301" i="10"/>
  <c r="U305" i="10"/>
  <c r="U310" i="10"/>
  <c r="U312" i="10"/>
  <c r="U316" i="10"/>
  <c r="U322" i="10"/>
  <c r="U326" i="10"/>
  <c r="U332" i="10"/>
  <c r="U333" i="10"/>
  <c r="U337" i="10"/>
  <c r="U342" i="10"/>
  <c r="U343" i="10"/>
  <c r="U346" i="10"/>
  <c r="U350" i="10"/>
  <c r="U351" i="10"/>
  <c r="U354" i="10"/>
  <c r="U358" i="10"/>
  <c r="U359" i="10"/>
  <c r="U362" i="10"/>
  <c r="U366" i="10"/>
  <c r="U367" i="10"/>
  <c r="U370" i="10"/>
  <c r="U374" i="10"/>
  <c r="U375" i="10"/>
  <c r="U378" i="10"/>
  <c r="U382" i="10"/>
  <c r="U383" i="10"/>
  <c r="U386" i="10"/>
  <c r="U390" i="10"/>
  <c r="U39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59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2" i="10"/>
  <c r="M3" i="10"/>
  <c r="M4" i="10"/>
  <c r="M5" i="10"/>
  <c r="M6" i="10"/>
  <c r="M7" i="10"/>
  <c r="M8" i="10"/>
  <c r="U8" i="10" s="1"/>
  <c r="M9" i="10"/>
  <c r="M10" i="10"/>
  <c r="M11" i="10"/>
  <c r="M12" i="10"/>
  <c r="U12" i="10" s="1"/>
  <c r="M13" i="10"/>
  <c r="U13" i="10" s="1"/>
  <c r="M14" i="10"/>
  <c r="M15" i="10"/>
  <c r="M16" i="10"/>
  <c r="U16" i="10" s="1"/>
  <c r="M17" i="10"/>
  <c r="U17" i="10" s="1"/>
  <c r="M18" i="10"/>
  <c r="M19" i="10"/>
  <c r="M20" i="10"/>
  <c r="M21" i="10"/>
  <c r="M22" i="10"/>
  <c r="M23" i="10"/>
  <c r="M24" i="10"/>
  <c r="M25" i="10"/>
  <c r="M26" i="10"/>
  <c r="M27" i="10"/>
  <c r="M28" i="10"/>
  <c r="U28" i="10" s="1"/>
  <c r="M29" i="10"/>
  <c r="U29" i="10" s="1"/>
  <c r="M30" i="10"/>
  <c r="M31" i="10"/>
  <c r="M32" i="10"/>
  <c r="U32" i="10" s="1"/>
  <c r="M33" i="10"/>
  <c r="U33" i="10" s="1"/>
  <c r="M34" i="10"/>
  <c r="M35" i="10"/>
  <c r="M36" i="10"/>
  <c r="M37" i="10"/>
  <c r="M38" i="10"/>
  <c r="M39" i="10"/>
  <c r="M40" i="10"/>
  <c r="M41" i="10"/>
  <c r="M42" i="10"/>
  <c r="M43" i="10"/>
  <c r="M44" i="10"/>
  <c r="U44" i="10" s="1"/>
  <c r="M45" i="10"/>
  <c r="M46" i="10"/>
  <c r="M47" i="10"/>
  <c r="M48" i="10"/>
  <c r="U48" i="10" s="1"/>
  <c r="M49" i="10"/>
  <c r="U49" i="10" s="1"/>
  <c r="M50" i="10"/>
  <c r="M51" i="10"/>
  <c r="M52" i="10"/>
  <c r="M53" i="10"/>
  <c r="M54" i="10"/>
  <c r="M55" i="10"/>
  <c r="M56" i="10"/>
  <c r="M57" i="10"/>
  <c r="M58" i="10"/>
  <c r="M59" i="10"/>
  <c r="M60" i="10"/>
  <c r="U60" i="10" s="1"/>
  <c r="M61" i="10"/>
  <c r="M62" i="10"/>
  <c r="M63" i="10"/>
  <c r="M64" i="10"/>
  <c r="U64" i="10" s="1"/>
  <c r="M65" i="10"/>
  <c r="U65" i="10" s="1"/>
  <c r="M66" i="10"/>
  <c r="M67" i="10"/>
  <c r="M68" i="10"/>
  <c r="M69" i="10"/>
  <c r="M70" i="10"/>
  <c r="M71" i="10"/>
  <c r="M72" i="10"/>
  <c r="U72" i="10" s="1"/>
  <c r="M73" i="10"/>
  <c r="M74" i="10"/>
  <c r="M75" i="10"/>
  <c r="M76" i="10"/>
  <c r="U76" i="10" s="1"/>
  <c r="M77" i="10"/>
  <c r="U77" i="10" s="1"/>
  <c r="M78" i="10"/>
  <c r="M79" i="10"/>
  <c r="M80" i="10"/>
  <c r="U80" i="10" s="1"/>
  <c r="M81" i="10"/>
  <c r="U81" i="10" s="1"/>
  <c r="M82" i="10"/>
  <c r="M83" i="10"/>
  <c r="M84" i="10"/>
  <c r="M85" i="10"/>
  <c r="M86" i="10"/>
  <c r="M87" i="10"/>
  <c r="M88" i="10"/>
  <c r="M89" i="10"/>
  <c r="M90" i="10"/>
  <c r="M91" i="10"/>
  <c r="M92" i="10"/>
  <c r="U92" i="10" s="1"/>
  <c r="M93" i="10"/>
  <c r="U93" i="10" s="1"/>
  <c r="M94" i="10"/>
  <c r="M95" i="10"/>
  <c r="M96" i="10"/>
  <c r="U96" i="10" s="1"/>
  <c r="M97" i="10"/>
  <c r="U97" i="10" s="1"/>
  <c r="M98" i="10"/>
  <c r="M99" i="10"/>
  <c r="M100" i="10"/>
  <c r="M101" i="10"/>
  <c r="M102" i="10"/>
  <c r="M103" i="10"/>
  <c r="M104" i="10"/>
  <c r="U104" i="10" s="1"/>
  <c r="M105" i="10"/>
  <c r="M106" i="10"/>
  <c r="M107" i="10"/>
  <c r="M108" i="10"/>
  <c r="M109" i="10"/>
  <c r="M110" i="10"/>
  <c r="M111" i="10"/>
  <c r="M112" i="10"/>
  <c r="U112" i="10" s="1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U125" i="10" s="1"/>
  <c r="M126" i="10"/>
  <c r="M127" i="10"/>
  <c r="M128" i="10"/>
  <c r="U128" i="10" s="1"/>
  <c r="M129" i="10"/>
  <c r="U129" i="10" s="1"/>
  <c r="M130" i="10"/>
  <c r="M131" i="10"/>
  <c r="M132" i="10"/>
  <c r="M133" i="10"/>
  <c r="M134" i="10"/>
  <c r="M135" i="10"/>
  <c r="M136" i="10"/>
  <c r="U136" i="10" s="1"/>
  <c r="M137" i="10"/>
  <c r="M138" i="10"/>
  <c r="M139" i="10"/>
  <c r="M140" i="10"/>
  <c r="M141" i="10"/>
  <c r="M142" i="10"/>
  <c r="M143" i="10"/>
  <c r="M144" i="10"/>
  <c r="U144" i="10" s="1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U157" i="10" s="1"/>
  <c r="M158" i="10"/>
  <c r="M159" i="10"/>
  <c r="M160" i="10"/>
  <c r="U160" i="10" s="1"/>
  <c r="M161" i="10"/>
  <c r="U161" i="10" s="1"/>
  <c r="M162" i="10"/>
  <c r="M163" i="10"/>
  <c r="M164" i="10"/>
  <c r="M165" i="10"/>
  <c r="M166" i="10"/>
  <c r="M167" i="10"/>
  <c r="M168" i="10"/>
  <c r="U168" i="10" s="1"/>
  <c r="M169" i="10"/>
  <c r="M170" i="10"/>
  <c r="M171" i="10"/>
  <c r="M172" i="10"/>
  <c r="M173" i="10"/>
  <c r="M174" i="10"/>
  <c r="M175" i="10"/>
  <c r="M176" i="10"/>
  <c r="U176" i="10" s="1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U189" i="10" s="1"/>
  <c r="M190" i="10"/>
  <c r="M191" i="10"/>
  <c r="M192" i="10"/>
  <c r="U192" i="10" s="1"/>
  <c r="M193" i="10"/>
  <c r="U193" i="10" s="1"/>
  <c r="M194" i="10"/>
  <c r="M195" i="10"/>
  <c r="M196" i="10"/>
  <c r="M197" i="10"/>
  <c r="M198" i="10"/>
  <c r="M199" i="10"/>
  <c r="M200" i="10"/>
  <c r="U200" i="10" s="1"/>
  <c r="M201" i="10"/>
  <c r="M202" i="10"/>
  <c r="M203" i="10"/>
  <c r="M204" i="10"/>
  <c r="M205" i="10"/>
  <c r="M206" i="10"/>
  <c r="M207" i="10"/>
  <c r="M208" i="10"/>
  <c r="U208" i="10" s="1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U221" i="10" s="1"/>
  <c r="M222" i="10"/>
  <c r="M223" i="10"/>
  <c r="M224" i="10"/>
  <c r="U224" i="10" s="1"/>
  <c r="M225" i="10"/>
  <c r="U225" i="10" s="1"/>
  <c r="M226" i="10"/>
  <c r="M227" i="10"/>
  <c r="M228" i="10"/>
  <c r="M229" i="10"/>
  <c r="M230" i="10"/>
  <c r="M231" i="10"/>
  <c r="M232" i="10"/>
  <c r="U232" i="10" s="1"/>
  <c r="M233" i="10"/>
  <c r="M234" i="10"/>
  <c r="M235" i="10"/>
  <c r="M236" i="10"/>
  <c r="M237" i="10"/>
  <c r="M238" i="10"/>
  <c r="M239" i="10"/>
  <c r="M240" i="10"/>
  <c r="U240" i="10" s="1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U253" i="10" s="1"/>
  <c r="M254" i="10"/>
  <c r="M255" i="10"/>
  <c r="M256" i="10"/>
  <c r="U256" i="10" s="1"/>
  <c r="M257" i="10"/>
  <c r="U257" i="10" s="1"/>
  <c r="M258" i="10"/>
  <c r="M259" i="10"/>
  <c r="M260" i="10"/>
  <c r="M261" i="10"/>
  <c r="M262" i="10"/>
  <c r="M263" i="10"/>
  <c r="M264" i="10"/>
  <c r="U264" i="10" s="1"/>
  <c r="M265" i="10"/>
  <c r="M266" i="10"/>
  <c r="M267" i="10"/>
  <c r="M268" i="10"/>
  <c r="M269" i="10"/>
  <c r="M270" i="10"/>
  <c r="M271" i="10"/>
  <c r="M272" i="10"/>
  <c r="U272" i="10" s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U285" i="10" s="1"/>
  <c r="M286" i="10"/>
  <c r="M287" i="10"/>
  <c r="M288" i="10"/>
  <c r="U288" i="10" s="1"/>
  <c r="M289" i="10"/>
  <c r="U289" i="10" s="1"/>
  <c r="M290" i="10"/>
  <c r="M291" i="10"/>
  <c r="M292" i="10"/>
  <c r="M293" i="10"/>
  <c r="M294" i="10"/>
  <c r="M295" i="10"/>
  <c r="M296" i="10"/>
  <c r="U296" i="10" s="1"/>
  <c r="M297" i="10"/>
  <c r="M298" i="10"/>
  <c r="M299" i="10"/>
  <c r="M300" i="10"/>
  <c r="M301" i="10"/>
  <c r="M302" i="10"/>
  <c r="M303" i="10"/>
  <c r="M304" i="10"/>
  <c r="U304" i="10" s="1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U317" i="10" s="1"/>
  <c r="M318" i="10"/>
  <c r="M319" i="10"/>
  <c r="M320" i="10"/>
  <c r="U320" i="10" s="1"/>
  <c r="M321" i="10"/>
  <c r="U321" i="10" s="1"/>
  <c r="M322" i="10"/>
  <c r="M323" i="10"/>
  <c r="M324" i="10"/>
  <c r="M325" i="10"/>
  <c r="M326" i="10"/>
  <c r="M327" i="10"/>
  <c r="M328" i="10"/>
  <c r="U328" i="10" s="1"/>
  <c r="M329" i="10"/>
  <c r="M330" i="10"/>
  <c r="M331" i="10"/>
  <c r="M332" i="10"/>
  <c r="M333" i="10"/>
  <c r="M334" i="10"/>
  <c r="M335" i="10"/>
  <c r="M336" i="10"/>
  <c r="U336" i="10" s="1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2" i="10"/>
  <c r="J3" i="10"/>
  <c r="U3" i="10" s="1"/>
  <c r="J4" i="10"/>
  <c r="U4" i="10" s="1"/>
  <c r="J5" i="10"/>
  <c r="U5" i="10" s="1"/>
  <c r="J6" i="10"/>
  <c r="U6" i="10" s="1"/>
  <c r="J7" i="10"/>
  <c r="U7" i="10" s="1"/>
  <c r="J8" i="10"/>
  <c r="J9" i="10"/>
  <c r="U9" i="10" s="1"/>
  <c r="J10" i="10"/>
  <c r="U10" i="10" s="1"/>
  <c r="J11" i="10"/>
  <c r="U11" i="10" s="1"/>
  <c r="J12" i="10"/>
  <c r="J13" i="10"/>
  <c r="J14" i="10"/>
  <c r="U14" i="10" s="1"/>
  <c r="J15" i="10"/>
  <c r="U15" i="10" s="1"/>
  <c r="J16" i="10"/>
  <c r="J17" i="10"/>
  <c r="J18" i="10"/>
  <c r="J19" i="10"/>
  <c r="U19" i="10" s="1"/>
  <c r="J20" i="10"/>
  <c r="U20" i="10" s="1"/>
  <c r="J21" i="10"/>
  <c r="U21" i="10" s="1"/>
  <c r="J22" i="10"/>
  <c r="U22" i="10" s="1"/>
  <c r="J23" i="10"/>
  <c r="U23" i="10" s="1"/>
  <c r="J24" i="10"/>
  <c r="J25" i="10"/>
  <c r="U25" i="10" s="1"/>
  <c r="J26" i="10"/>
  <c r="U26" i="10" s="1"/>
  <c r="J27" i="10"/>
  <c r="U27" i="10" s="1"/>
  <c r="J28" i="10"/>
  <c r="J29" i="10"/>
  <c r="J30" i="10"/>
  <c r="U30" i="10" s="1"/>
  <c r="J31" i="10"/>
  <c r="U31" i="10" s="1"/>
  <c r="J32" i="10"/>
  <c r="J33" i="10"/>
  <c r="J34" i="10"/>
  <c r="J35" i="10"/>
  <c r="U35" i="10" s="1"/>
  <c r="J36" i="10"/>
  <c r="U36" i="10" s="1"/>
  <c r="J37" i="10"/>
  <c r="U37" i="10" s="1"/>
  <c r="J38" i="10"/>
  <c r="U38" i="10" s="1"/>
  <c r="J39" i="10"/>
  <c r="U39" i="10" s="1"/>
  <c r="J40" i="10"/>
  <c r="J41" i="10"/>
  <c r="U41" i="10" s="1"/>
  <c r="J42" i="10"/>
  <c r="U42" i="10" s="1"/>
  <c r="J43" i="10"/>
  <c r="U43" i="10" s="1"/>
  <c r="J44" i="10"/>
  <c r="J45" i="10"/>
  <c r="J46" i="10"/>
  <c r="U46" i="10" s="1"/>
  <c r="J47" i="10"/>
  <c r="U47" i="10" s="1"/>
  <c r="J48" i="10"/>
  <c r="J49" i="10"/>
  <c r="J50" i="10"/>
  <c r="U50" i="10" s="1"/>
  <c r="J51" i="10"/>
  <c r="U51" i="10" s="1"/>
  <c r="J52" i="10"/>
  <c r="U52" i="10" s="1"/>
  <c r="J53" i="10"/>
  <c r="U53" i="10" s="1"/>
  <c r="J54" i="10"/>
  <c r="U54" i="10" s="1"/>
  <c r="J55" i="10"/>
  <c r="U55" i="10" s="1"/>
  <c r="J56" i="10"/>
  <c r="J57" i="10"/>
  <c r="U57" i="10" s="1"/>
  <c r="J58" i="10"/>
  <c r="U58" i="10" s="1"/>
  <c r="J59" i="10"/>
  <c r="U59" i="10" s="1"/>
  <c r="J60" i="10"/>
  <c r="J61" i="10"/>
  <c r="J62" i="10"/>
  <c r="U62" i="10" s="1"/>
  <c r="J63" i="10"/>
  <c r="U63" i="10" s="1"/>
  <c r="J64" i="10"/>
  <c r="J65" i="10"/>
  <c r="J66" i="10"/>
  <c r="J67" i="10"/>
  <c r="U67" i="10" s="1"/>
  <c r="J68" i="10"/>
  <c r="U68" i="10" s="1"/>
  <c r="J69" i="10"/>
  <c r="U69" i="10" s="1"/>
  <c r="J70" i="10"/>
  <c r="U70" i="10" s="1"/>
  <c r="J71" i="10"/>
  <c r="U71" i="10" s="1"/>
  <c r="J72" i="10"/>
  <c r="J73" i="10"/>
  <c r="U73" i="10" s="1"/>
  <c r="J74" i="10"/>
  <c r="U74" i="10" s="1"/>
  <c r="J75" i="10"/>
  <c r="U75" i="10" s="1"/>
  <c r="J76" i="10"/>
  <c r="J77" i="10"/>
  <c r="J78" i="10"/>
  <c r="U78" i="10" s="1"/>
  <c r="J79" i="10"/>
  <c r="U79" i="10" s="1"/>
  <c r="J80" i="10"/>
  <c r="J81" i="10"/>
  <c r="J82" i="10"/>
  <c r="J83" i="10"/>
  <c r="U83" i="10" s="1"/>
  <c r="J84" i="10"/>
  <c r="U84" i="10" s="1"/>
  <c r="J85" i="10"/>
  <c r="U85" i="10" s="1"/>
  <c r="J86" i="10"/>
  <c r="U86" i="10" s="1"/>
  <c r="J87" i="10"/>
  <c r="U87" i="10" s="1"/>
  <c r="J88" i="10"/>
  <c r="J89" i="10"/>
  <c r="U89" i="10" s="1"/>
  <c r="J90" i="10"/>
  <c r="U90" i="10" s="1"/>
  <c r="J91" i="10"/>
  <c r="U91" i="10" s="1"/>
  <c r="J92" i="10"/>
  <c r="J93" i="10"/>
  <c r="J94" i="10"/>
  <c r="U94" i="10" s="1"/>
  <c r="J95" i="10"/>
  <c r="U95" i="10" s="1"/>
  <c r="J96" i="10"/>
  <c r="J97" i="10"/>
  <c r="J98" i="10"/>
  <c r="J99" i="10"/>
  <c r="U99" i="10" s="1"/>
  <c r="J100" i="10"/>
  <c r="U100" i="10" s="1"/>
  <c r="J101" i="10"/>
  <c r="U101" i="10" s="1"/>
  <c r="J102" i="10"/>
  <c r="J103" i="10"/>
  <c r="U103" i="10" s="1"/>
  <c r="J104" i="10"/>
  <c r="J105" i="10"/>
  <c r="U105" i="10" s="1"/>
  <c r="J106" i="10"/>
  <c r="U106" i="10" s="1"/>
  <c r="J107" i="10"/>
  <c r="U107" i="10" s="1"/>
  <c r="J108" i="10"/>
  <c r="J109" i="10"/>
  <c r="J110" i="10"/>
  <c r="U110" i="10" s="1"/>
  <c r="J111" i="10"/>
  <c r="U111" i="10" s="1"/>
  <c r="J112" i="10"/>
  <c r="J113" i="10"/>
  <c r="J114" i="10"/>
  <c r="U114" i="10" s="1"/>
  <c r="J115" i="10"/>
  <c r="U115" i="10" s="1"/>
  <c r="J116" i="10"/>
  <c r="U116" i="10" s="1"/>
  <c r="J117" i="10"/>
  <c r="U117" i="10" s="1"/>
  <c r="J118" i="10"/>
  <c r="J119" i="10"/>
  <c r="U119" i="10" s="1"/>
  <c r="J120" i="10"/>
  <c r="J121" i="10"/>
  <c r="U121" i="10" s="1"/>
  <c r="J122" i="10"/>
  <c r="U122" i="10" s="1"/>
  <c r="J123" i="10"/>
  <c r="U123" i="10" s="1"/>
  <c r="J124" i="10"/>
  <c r="J125" i="10"/>
  <c r="J126" i="10"/>
  <c r="U126" i="10" s="1"/>
  <c r="J127" i="10"/>
  <c r="U127" i="10" s="1"/>
  <c r="J128" i="10"/>
  <c r="J129" i="10"/>
  <c r="J130" i="10"/>
  <c r="J131" i="10"/>
  <c r="U131" i="10" s="1"/>
  <c r="J132" i="10"/>
  <c r="U132" i="10" s="1"/>
  <c r="J133" i="10"/>
  <c r="U133" i="10" s="1"/>
  <c r="J134" i="10"/>
  <c r="J135" i="10"/>
  <c r="U135" i="10" s="1"/>
  <c r="J136" i="10"/>
  <c r="J137" i="10"/>
  <c r="U137" i="10" s="1"/>
  <c r="J138" i="10"/>
  <c r="U138" i="10" s="1"/>
  <c r="J139" i="10"/>
  <c r="U139" i="10" s="1"/>
  <c r="J140" i="10"/>
  <c r="J141" i="10"/>
  <c r="J142" i="10"/>
  <c r="U142" i="10" s="1"/>
  <c r="J143" i="10"/>
  <c r="U143" i="10" s="1"/>
  <c r="J144" i="10"/>
  <c r="J145" i="10"/>
  <c r="J146" i="10"/>
  <c r="U146" i="10" s="1"/>
  <c r="J147" i="10"/>
  <c r="U147" i="10" s="1"/>
  <c r="J148" i="10"/>
  <c r="U148" i="10" s="1"/>
  <c r="J149" i="10"/>
  <c r="U149" i="10" s="1"/>
  <c r="J150" i="10"/>
  <c r="J151" i="10"/>
  <c r="U151" i="10" s="1"/>
  <c r="J152" i="10"/>
  <c r="J153" i="10"/>
  <c r="U153" i="10" s="1"/>
  <c r="J154" i="10"/>
  <c r="U154" i="10" s="1"/>
  <c r="J155" i="10"/>
  <c r="U155" i="10" s="1"/>
  <c r="J156" i="10"/>
  <c r="J157" i="10"/>
  <c r="J158" i="10"/>
  <c r="U158" i="10" s="1"/>
  <c r="J159" i="10"/>
  <c r="U159" i="10" s="1"/>
  <c r="J160" i="10"/>
  <c r="J161" i="10"/>
  <c r="J162" i="10"/>
  <c r="J163" i="10"/>
  <c r="U163" i="10" s="1"/>
  <c r="J164" i="10"/>
  <c r="U164" i="10" s="1"/>
  <c r="J165" i="10"/>
  <c r="U165" i="10" s="1"/>
  <c r="J166" i="10"/>
  <c r="J167" i="10"/>
  <c r="U167" i="10" s="1"/>
  <c r="J168" i="10"/>
  <c r="J169" i="10"/>
  <c r="U169" i="10" s="1"/>
  <c r="J170" i="10"/>
  <c r="U170" i="10" s="1"/>
  <c r="J171" i="10"/>
  <c r="U171" i="10" s="1"/>
  <c r="J172" i="10"/>
  <c r="J173" i="10"/>
  <c r="J174" i="10"/>
  <c r="U174" i="10" s="1"/>
  <c r="J175" i="10"/>
  <c r="U175" i="10" s="1"/>
  <c r="J176" i="10"/>
  <c r="J177" i="10"/>
  <c r="J178" i="10"/>
  <c r="U178" i="10" s="1"/>
  <c r="J179" i="10"/>
  <c r="U179" i="10" s="1"/>
  <c r="J180" i="10"/>
  <c r="U180" i="10" s="1"/>
  <c r="J181" i="10"/>
  <c r="U181" i="10" s="1"/>
  <c r="J182" i="10"/>
  <c r="J183" i="10"/>
  <c r="U183" i="10" s="1"/>
  <c r="J184" i="10"/>
  <c r="J185" i="10"/>
  <c r="U185" i="10" s="1"/>
  <c r="J186" i="10"/>
  <c r="U186" i="10" s="1"/>
  <c r="J187" i="10"/>
  <c r="U187" i="10" s="1"/>
  <c r="J188" i="10"/>
  <c r="J189" i="10"/>
  <c r="J190" i="10"/>
  <c r="U190" i="10" s="1"/>
  <c r="J191" i="10"/>
  <c r="U191" i="10" s="1"/>
  <c r="J192" i="10"/>
  <c r="J193" i="10"/>
  <c r="J194" i="10"/>
  <c r="J195" i="10"/>
  <c r="U195" i="10" s="1"/>
  <c r="J196" i="10"/>
  <c r="U196" i="10" s="1"/>
  <c r="J197" i="10"/>
  <c r="U197" i="10" s="1"/>
  <c r="J198" i="10"/>
  <c r="J199" i="10"/>
  <c r="U199" i="10" s="1"/>
  <c r="J200" i="10"/>
  <c r="J201" i="10"/>
  <c r="U201" i="10" s="1"/>
  <c r="J202" i="10"/>
  <c r="U202" i="10" s="1"/>
  <c r="J203" i="10"/>
  <c r="U203" i="10" s="1"/>
  <c r="J204" i="10"/>
  <c r="J205" i="10"/>
  <c r="J206" i="10"/>
  <c r="U206" i="10" s="1"/>
  <c r="J207" i="10"/>
  <c r="U207" i="10" s="1"/>
  <c r="J208" i="10"/>
  <c r="J209" i="10"/>
  <c r="J210" i="10"/>
  <c r="U210" i="10" s="1"/>
  <c r="J211" i="10"/>
  <c r="U211" i="10" s="1"/>
  <c r="J212" i="10"/>
  <c r="U212" i="10" s="1"/>
  <c r="J213" i="10"/>
  <c r="U213" i="10" s="1"/>
  <c r="J214" i="10"/>
  <c r="J215" i="10"/>
  <c r="U215" i="10" s="1"/>
  <c r="J216" i="10"/>
  <c r="J217" i="10"/>
  <c r="U217" i="10" s="1"/>
  <c r="J218" i="10"/>
  <c r="U218" i="10" s="1"/>
  <c r="J219" i="10"/>
  <c r="U219" i="10" s="1"/>
  <c r="J220" i="10"/>
  <c r="J221" i="10"/>
  <c r="J222" i="10"/>
  <c r="U222" i="10" s="1"/>
  <c r="J223" i="10"/>
  <c r="U223" i="10" s="1"/>
  <c r="J224" i="10"/>
  <c r="J225" i="10"/>
  <c r="J226" i="10"/>
  <c r="J227" i="10"/>
  <c r="U227" i="10" s="1"/>
  <c r="J228" i="10"/>
  <c r="U228" i="10" s="1"/>
  <c r="J229" i="10"/>
  <c r="U229" i="10" s="1"/>
  <c r="J230" i="10"/>
  <c r="J231" i="10"/>
  <c r="U231" i="10" s="1"/>
  <c r="J232" i="10"/>
  <c r="J233" i="10"/>
  <c r="U233" i="10" s="1"/>
  <c r="J234" i="10"/>
  <c r="U234" i="10" s="1"/>
  <c r="J235" i="10"/>
  <c r="U235" i="10" s="1"/>
  <c r="J236" i="10"/>
  <c r="J237" i="10"/>
  <c r="J238" i="10"/>
  <c r="U238" i="10" s="1"/>
  <c r="J239" i="10"/>
  <c r="U239" i="10" s="1"/>
  <c r="J240" i="10"/>
  <c r="J241" i="10"/>
  <c r="J242" i="10"/>
  <c r="U242" i="10" s="1"/>
  <c r="J243" i="10"/>
  <c r="U243" i="10" s="1"/>
  <c r="J244" i="10"/>
  <c r="U244" i="10" s="1"/>
  <c r="J245" i="10"/>
  <c r="U245" i="10" s="1"/>
  <c r="J246" i="10"/>
  <c r="J247" i="10"/>
  <c r="U247" i="10" s="1"/>
  <c r="J248" i="10"/>
  <c r="J249" i="10"/>
  <c r="U249" i="10" s="1"/>
  <c r="J250" i="10"/>
  <c r="U250" i="10" s="1"/>
  <c r="J251" i="10"/>
  <c r="U251" i="10" s="1"/>
  <c r="J252" i="10"/>
  <c r="J253" i="10"/>
  <c r="J254" i="10"/>
  <c r="U254" i="10" s="1"/>
  <c r="J255" i="10"/>
  <c r="U255" i="10" s="1"/>
  <c r="J256" i="10"/>
  <c r="J257" i="10"/>
  <c r="J258" i="10"/>
  <c r="J259" i="10"/>
  <c r="U259" i="10" s="1"/>
  <c r="J260" i="10"/>
  <c r="U260" i="10" s="1"/>
  <c r="J261" i="10"/>
  <c r="U261" i="10" s="1"/>
  <c r="J262" i="10"/>
  <c r="J263" i="10"/>
  <c r="U263" i="10" s="1"/>
  <c r="J264" i="10"/>
  <c r="J265" i="10"/>
  <c r="U265" i="10" s="1"/>
  <c r="J266" i="10"/>
  <c r="U266" i="10" s="1"/>
  <c r="J267" i="10"/>
  <c r="U267" i="10" s="1"/>
  <c r="J268" i="10"/>
  <c r="J269" i="10"/>
  <c r="J270" i="10"/>
  <c r="U270" i="10" s="1"/>
  <c r="J271" i="10"/>
  <c r="U271" i="10" s="1"/>
  <c r="J272" i="10"/>
  <c r="J273" i="10"/>
  <c r="J274" i="10"/>
  <c r="U274" i="10" s="1"/>
  <c r="J275" i="10"/>
  <c r="U275" i="10" s="1"/>
  <c r="J276" i="10"/>
  <c r="U276" i="10" s="1"/>
  <c r="J277" i="10"/>
  <c r="U277" i="10" s="1"/>
  <c r="J278" i="10"/>
  <c r="J279" i="10"/>
  <c r="U279" i="10" s="1"/>
  <c r="J280" i="10"/>
  <c r="J281" i="10"/>
  <c r="U281" i="10" s="1"/>
  <c r="J282" i="10"/>
  <c r="U282" i="10" s="1"/>
  <c r="J283" i="10"/>
  <c r="U283" i="10" s="1"/>
  <c r="J284" i="10"/>
  <c r="J285" i="10"/>
  <c r="J286" i="10"/>
  <c r="U286" i="10" s="1"/>
  <c r="J287" i="10"/>
  <c r="U287" i="10" s="1"/>
  <c r="J288" i="10"/>
  <c r="J289" i="10"/>
  <c r="J290" i="10"/>
  <c r="J291" i="10"/>
  <c r="U291" i="10" s="1"/>
  <c r="J292" i="10"/>
  <c r="U292" i="10" s="1"/>
  <c r="J293" i="10"/>
  <c r="U293" i="10" s="1"/>
  <c r="J294" i="10"/>
  <c r="J295" i="10"/>
  <c r="U295" i="10" s="1"/>
  <c r="J296" i="10"/>
  <c r="J297" i="10"/>
  <c r="U297" i="10" s="1"/>
  <c r="J298" i="10"/>
  <c r="U298" i="10" s="1"/>
  <c r="J299" i="10"/>
  <c r="U299" i="10" s="1"/>
  <c r="J300" i="10"/>
  <c r="J301" i="10"/>
  <c r="J302" i="10"/>
  <c r="U302" i="10" s="1"/>
  <c r="J303" i="10"/>
  <c r="U303" i="10" s="1"/>
  <c r="J304" i="10"/>
  <c r="J305" i="10"/>
  <c r="J306" i="10"/>
  <c r="U306" i="10" s="1"/>
  <c r="J307" i="10"/>
  <c r="U307" i="10" s="1"/>
  <c r="J308" i="10"/>
  <c r="U308" i="10" s="1"/>
  <c r="J309" i="10"/>
  <c r="U309" i="10" s="1"/>
  <c r="J310" i="10"/>
  <c r="J311" i="10"/>
  <c r="U311" i="10" s="1"/>
  <c r="J312" i="10"/>
  <c r="J313" i="10"/>
  <c r="U313" i="10" s="1"/>
  <c r="J314" i="10"/>
  <c r="U314" i="10" s="1"/>
  <c r="J315" i="10"/>
  <c r="U315" i="10" s="1"/>
  <c r="J316" i="10"/>
  <c r="J317" i="10"/>
  <c r="J318" i="10"/>
  <c r="U318" i="10" s="1"/>
  <c r="J319" i="10"/>
  <c r="U319" i="10" s="1"/>
  <c r="J320" i="10"/>
  <c r="J321" i="10"/>
  <c r="J322" i="10"/>
  <c r="J323" i="10"/>
  <c r="U323" i="10" s="1"/>
  <c r="J324" i="10"/>
  <c r="U324" i="10" s="1"/>
  <c r="J325" i="10"/>
  <c r="U325" i="10" s="1"/>
  <c r="J326" i="10"/>
  <c r="J327" i="10"/>
  <c r="U327" i="10" s="1"/>
  <c r="J328" i="10"/>
  <c r="J329" i="10"/>
  <c r="U329" i="10" s="1"/>
  <c r="J330" i="10"/>
  <c r="U330" i="10" s="1"/>
  <c r="J331" i="10"/>
  <c r="U331" i="10" s="1"/>
  <c r="J332" i="10"/>
  <c r="J333" i="10"/>
  <c r="J334" i="10"/>
  <c r="U334" i="10" s="1"/>
  <c r="J335" i="10"/>
  <c r="U335" i="10" s="1"/>
  <c r="J336" i="10"/>
  <c r="J337" i="10"/>
  <c r="J338" i="10"/>
  <c r="U338" i="10" s="1"/>
  <c r="J339" i="10"/>
  <c r="U339" i="10" s="1"/>
  <c r="J340" i="10"/>
  <c r="U340" i="10" s="1"/>
  <c r="J341" i="10"/>
  <c r="U341" i="10" s="1"/>
  <c r="J342" i="10"/>
  <c r="J343" i="10"/>
  <c r="J344" i="10"/>
  <c r="U344" i="10" s="1"/>
  <c r="J345" i="10"/>
  <c r="U345" i="10" s="1"/>
  <c r="J346" i="10"/>
  <c r="J347" i="10"/>
  <c r="U347" i="10" s="1"/>
  <c r="J348" i="10"/>
  <c r="U348" i="10" s="1"/>
  <c r="J349" i="10"/>
  <c r="U349" i="10" s="1"/>
  <c r="J350" i="10"/>
  <c r="J351" i="10"/>
  <c r="J352" i="10"/>
  <c r="U352" i="10" s="1"/>
  <c r="J353" i="10"/>
  <c r="U353" i="10" s="1"/>
  <c r="J354" i="10"/>
  <c r="J355" i="10"/>
  <c r="U355" i="10" s="1"/>
  <c r="J356" i="10"/>
  <c r="U356" i="10" s="1"/>
  <c r="J357" i="10"/>
  <c r="U357" i="10" s="1"/>
  <c r="J358" i="10"/>
  <c r="J359" i="10"/>
  <c r="J360" i="10"/>
  <c r="U360" i="10" s="1"/>
  <c r="J361" i="10"/>
  <c r="U361" i="10" s="1"/>
  <c r="J362" i="10"/>
  <c r="J363" i="10"/>
  <c r="U363" i="10" s="1"/>
  <c r="J364" i="10"/>
  <c r="U364" i="10" s="1"/>
  <c r="J365" i="10"/>
  <c r="U365" i="10" s="1"/>
  <c r="J366" i="10"/>
  <c r="J367" i="10"/>
  <c r="J368" i="10"/>
  <c r="U368" i="10" s="1"/>
  <c r="J369" i="10"/>
  <c r="U369" i="10" s="1"/>
  <c r="J370" i="10"/>
  <c r="J371" i="10"/>
  <c r="U371" i="10" s="1"/>
  <c r="J372" i="10"/>
  <c r="U372" i="10" s="1"/>
  <c r="J373" i="10"/>
  <c r="U373" i="10" s="1"/>
  <c r="J374" i="10"/>
  <c r="J375" i="10"/>
  <c r="J376" i="10"/>
  <c r="U376" i="10" s="1"/>
  <c r="J377" i="10"/>
  <c r="U377" i="10" s="1"/>
  <c r="J378" i="10"/>
  <c r="J379" i="10"/>
  <c r="U379" i="10" s="1"/>
  <c r="J380" i="10"/>
  <c r="U380" i="10" s="1"/>
  <c r="J381" i="10"/>
  <c r="U381" i="10" s="1"/>
  <c r="J382" i="10"/>
  <c r="J383" i="10"/>
  <c r="J384" i="10"/>
  <c r="U384" i="10" s="1"/>
  <c r="J385" i="10"/>
  <c r="U385" i="10" s="1"/>
  <c r="J386" i="10"/>
  <c r="J387" i="10"/>
  <c r="U387" i="10" s="1"/>
  <c r="J388" i="10"/>
  <c r="U388" i="10" s="1"/>
  <c r="J389" i="10"/>
  <c r="U389" i="10" s="1"/>
  <c r="J390" i="10"/>
  <c r="J391" i="10"/>
  <c r="J2" i="10"/>
  <c r="U2" i="10" s="1"/>
</calcChain>
</file>

<file path=xl/comments1.xml><?xml version="1.0" encoding="utf-8"?>
<comments xmlns="http://schemas.openxmlformats.org/spreadsheetml/2006/main">
  <authors>
    <author>lyustiz</author>
  </authors>
  <commentList>
    <comment ref="B49" authorId="0" shapeId="0">
      <text>
        <r>
          <rPr>
            <b/>
            <sz val="9"/>
            <color indexed="81"/>
            <rFont val="Tahoma"/>
            <charset val="1"/>
          </rPr>
          <t>lyustiz:</t>
        </r>
        <r>
          <rPr>
            <sz val="9"/>
            <color indexed="81"/>
            <rFont val="Tahoma"/>
            <charset val="1"/>
          </rPr>
          <t xml:space="preserve">
Decreto del
Ministerio de Educación Nacional N°
1373 de 24 de Abril de 2007</t>
        </r>
      </text>
    </comment>
  </commentList>
</comments>
</file>

<file path=xl/sharedStrings.xml><?xml version="1.0" encoding="utf-8"?>
<sst xmlns="http://schemas.openxmlformats.org/spreadsheetml/2006/main" count="15594" uniqueCount="4010">
  <si>
    <t>id</t>
  </si>
  <si>
    <t>status</t>
  </si>
  <si>
    <t>tx_direccion</t>
  </si>
  <si>
    <t>departamento</t>
  </si>
  <si>
    <t>barrio</t>
  </si>
  <si>
    <t>comercio</t>
  </si>
  <si>
    <t>tx_descripcion</t>
  </si>
  <si>
    <t>categoria</t>
  </si>
  <si>
    <t>nb_categoria</t>
  </si>
  <si>
    <t>comercio_categoria</t>
  </si>
  <si>
    <t>zona</t>
  </si>
  <si>
    <t>nb_zona</t>
  </si>
  <si>
    <t>nb_departamento</t>
  </si>
  <si>
    <t>tx_observaciones</t>
  </si>
  <si>
    <t>nb_barrio</t>
  </si>
  <si>
    <t>usuario</t>
  </si>
  <si>
    <t>valoracion</t>
  </si>
  <si>
    <t>telefono</t>
  </si>
  <si>
    <t>foto</t>
  </si>
  <si>
    <t>tipo_foto</t>
  </si>
  <si>
    <t>nb_tipo_foto</t>
  </si>
  <si>
    <t>tipo_servicio</t>
  </si>
  <si>
    <t>pago</t>
  </si>
  <si>
    <t>subcripcion</t>
  </si>
  <si>
    <t>tipo_pago</t>
  </si>
  <si>
    <t>pais</t>
  </si>
  <si>
    <t>id_status</t>
  </si>
  <si>
    <t>id_usuario</t>
  </si>
  <si>
    <t>nb_pais</t>
  </si>
  <si>
    <t>id_pais</t>
  </si>
  <si>
    <t>co_departamento</t>
  </si>
  <si>
    <t>comuna</t>
  </si>
  <si>
    <t>id_departamento</t>
  </si>
  <si>
    <t>co_pais</t>
  </si>
  <si>
    <t>id_zona</t>
  </si>
  <si>
    <t>co_zona</t>
  </si>
  <si>
    <t>co_comuna</t>
  </si>
  <si>
    <t>nb_comuna</t>
  </si>
  <si>
    <t>co_barrio</t>
  </si>
  <si>
    <t>id_barrio</t>
  </si>
  <si>
    <t>horario</t>
  </si>
  <si>
    <t>id_comercio</t>
  </si>
  <si>
    <t>tx_icono</t>
  </si>
  <si>
    <t>tx_foto</t>
  </si>
  <si>
    <t>tx_iso</t>
  </si>
  <si>
    <t>bo_activo</t>
  </si>
  <si>
    <t>tx_telefono</t>
  </si>
  <si>
    <t>tx_nuip</t>
  </si>
  <si>
    <t>nb_horario</t>
  </si>
  <si>
    <t>tx_entrada</t>
  </si>
  <si>
    <t>tx_salida</t>
  </si>
  <si>
    <t>id_subcripcion</t>
  </si>
  <si>
    <t>05</t>
  </si>
  <si>
    <t>ANTIOQUIA</t>
  </si>
  <si>
    <t>08</t>
  </si>
  <si>
    <t>ATLÁNTICO</t>
  </si>
  <si>
    <t>11</t>
  </si>
  <si>
    <t>BOGOTÁ, D.C.</t>
  </si>
  <si>
    <t>13</t>
  </si>
  <si>
    <t>BOLÍVAR</t>
  </si>
  <si>
    <t>BOYACÁ</t>
  </si>
  <si>
    <t>17</t>
  </si>
  <si>
    <t>CALDAS</t>
  </si>
  <si>
    <t>18</t>
  </si>
  <si>
    <t>CAQUETÁ</t>
  </si>
  <si>
    <t>19</t>
  </si>
  <si>
    <t>CAUCA</t>
  </si>
  <si>
    <t>20</t>
  </si>
  <si>
    <t>CESAR</t>
  </si>
  <si>
    <t>23</t>
  </si>
  <si>
    <t>CÓRDOBA</t>
  </si>
  <si>
    <t>25</t>
  </si>
  <si>
    <t>CUNDINAMARCA</t>
  </si>
  <si>
    <t>27</t>
  </si>
  <si>
    <t>CHOCÓ</t>
  </si>
  <si>
    <t>41</t>
  </si>
  <si>
    <t>HUILA</t>
  </si>
  <si>
    <t>44</t>
  </si>
  <si>
    <t>LA GUAJIRA</t>
  </si>
  <si>
    <t>47</t>
  </si>
  <si>
    <t>MAGDALENA</t>
  </si>
  <si>
    <t>50</t>
  </si>
  <si>
    <t>META</t>
  </si>
  <si>
    <t>52</t>
  </si>
  <si>
    <t>NARIÑO</t>
  </si>
  <si>
    <t>54</t>
  </si>
  <si>
    <t>NORTE DE SANTANDER</t>
  </si>
  <si>
    <t>63</t>
  </si>
  <si>
    <t>QUINDÍO</t>
  </si>
  <si>
    <t>66</t>
  </si>
  <si>
    <t>RISARALDA</t>
  </si>
  <si>
    <t>68</t>
  </si>
  <si>
    <t>SANTANDER</t>
  </si>
  <si>
    <t>70</t>
  </si>
  <si>
    <t>SUCRE</t>
  </si>
  <si>
    <t>73</t>
  </si>
  <si>
    <t>TOLIMA</t>
  </si>
  <si>
    <t>76</t>
  </si>
  <si>
    <t>VALLE DEL CAUCA</t>
  </si>
  <si>
    <t>81</t>
  </si>
  <si>
    <t>ARAUCA</t>
  </si>
  <si>
    <t>85</t>
  </si>
  <si>
    <t>CASANARE</t>
  </si>
  <si>
    <t>86</t>
  </si>
  <si>
    <t>PUTUMAYO</t>
  </si>
  <si>
    <t>88</t>
  </si>
  <si>
    <t>91</t>
  </si>
  <si>
    <t>AMAZONAS</t>
  </si>
  <si>
    <t>94</t>
  </si>
  <si>
    <t>GUAINÍA</t>
  </si>
  <si>
    <t>95</t>
  </si>
  <si>
    <t>GUAVIARE</t>
  </si>
  <si>
    <t>97</t>
  </si>
  <si>
    <t>VAUPÉS</t>
  </si>
  <si>
    <t>99</t>
  </si>
  <si>
    <t>VICHADA</t>
  </si>
  <si>
    <t>05001</t>
  </si>
  <si>
    <t>MEDELLÍN</t>
  </si>
  <si>
    <t>Municipio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</si>
  <si>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</si>
  <si>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</si>
  <si>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</si>
  <si>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</si>
  <si>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</si>
  <si>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</si>
  <si>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</si>
  <si>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</si>
  <si>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</si>
  <si>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</si>
  <si>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</si>
  <si>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</si>
  <si>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</si>
  <si>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</si>
  <si>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</si>
  <si>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</si>
  <si>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</si>
  <si>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</si>
  <si>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</si>
  <si>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FÉ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</si>
  <si>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</si>
  <si>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</si>
  <si>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</si>
  <si>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</si>
  <si>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</si>
  <si>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</si>
  <si>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</si>
  <si>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</si>
  <si>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</si>
  <si>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</si>
  <si>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</si>
  <si>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</si>
  <si>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</si>
  <si>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</si>
  <si>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</si>
  <si>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</si>
  <si>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</si>
  <si>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</si>
  <si>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</si>
  <si>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</si>
  <si>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</si>
  <si>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</si>
  <si>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</si>
  <si>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</si>
  <si>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</si>
  <si>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</si>
  <si>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</si>
  <si>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</si>
  <si>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</si>
  <si>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</si>
  <si>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</si>
  <si>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</si>
  <si>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</si>
  <si>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</si>
  <si>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</si>
  <si>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</si>
  <si>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</si>
  <si>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</si>
  <si>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</si>
  <si>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</si>
  <si>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</si>
  <si>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</si>
  <si>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</si>
  <si>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</si>
  <si>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</si>
  <si>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</si>
  <si>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</si>
  <si>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</si>
  <si>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</si>
  <si>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</si>
  <si>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</si>
  <si>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</si>
  <si>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</si>
  <si>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</si>
  <si>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</si>
  <si>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</si>
  <si>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</si>
  <si>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</si>
  <si>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</si>
  <si>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</si>
  <si>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</si>
  <si>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</si>
  <si>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DONMATÍAS</t>
  </si>
  <si>
    <t>05240</t>
  </si>
  <si>
    <t>EBÉJICO</t>
  </si>
  <si>
    <t>05250</t>
  </si>
  <si>
    <t>EL BAGRE</t>
  </si>
  <si>
    <t>05264</t>
  </si>
  <si>
    <t>ENTRERRÍOS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</si>
  <si>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</si>
  <si>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</si>
  <si>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</si>
  <si>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</si>
  <si>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</si>
  <si>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</si>
  <si>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</si>
  <si>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</si>
  <si>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</si>
  <si>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</si>
  <si>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</si>
  <si>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</si>
  <si>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</si>
  <si>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</si>
  <si>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</si>
  <si>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</si>
  <si>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</si>
  <si>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</si>
  <si>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</si>
  <si>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</si>
  <si>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</si>
  <si>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</si>
  <si>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</si>
  <si>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</si>
  <si>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</si>
  <si>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</si>
  <si>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</si>
  <si>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</si>
  <si>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</si>
  <si>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</si>
  <si>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</si>
  <si>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</si>
  <si>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</si>
  <si>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</si>
  <si>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</si>
  <si>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</si>
  <si>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</si>
  <si>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</si>
  <si>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</si>
  <si>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</si>
  <si>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</si>
  <si>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</si>
  <si>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</si>
  <si>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</si>
  <si>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</si>
  <si>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</si>
  <si>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</si>
  <si>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</si>
  <si>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</si>
  <si>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</si>
  <si>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</si>
  <si>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</si>
  <si>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</si>
  <si>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</si>
  <si>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</si>
  <si>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</si>
  <si>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</si>
  <si>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</si>
  <si>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</si>
  <si>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</si>
  <si>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</si>
  <si>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</si>
  <si>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</si>
  <si>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</si>
  <si>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</si>
  <si>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</si>
  <si>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</si>
  <si>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</si>
  <si>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</si>
  <si>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</si>
  <si>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</si>
  <si>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</si>
  <si>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</si>
  <si>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</si>
  <si>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</si>
  <si>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</si>
  <si>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</si>
  <si>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</si>
  <si>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</si>
  <si>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</si>
  <si>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</si>
  <si>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</si>
  <si>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</si>
  <si>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</si>
  <si>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</si>
  <si>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</si>
  <si>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</si>
  <si>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</si>
  <si>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</si>
  <si>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</si>
  <si>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</si>
  <si>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</si>
  <si>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</si>
  <si>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</si>
  <si>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</si>
  <si>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</si>
  <si>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</si>
  <si>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</si>
  <si>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 DE LOS MILAGROS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</si>
  <si>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</si>
  <si>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</si>
  <si>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</si>
  <si>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</si>
  <si>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</si>
  <si>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</si>
  <si>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</si>
  <si>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 FERRER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</si>
  <si>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</si>
  <si>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</si>
  <si>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</si>
  <si>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</si>
  <si>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</si>
  <si>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</si>
  <si>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</si>
  <si>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</si>
  <si>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</si>
  <si>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</si>
  <si>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</si>
  <si>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</si>
  <si>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</si>
  <si>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</si>
  <si>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</si>
  <si>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</si>
  <si>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</si>
  <si>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</si>
  <si>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</si>
  <si>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</si>
  <si>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</si>
  <si>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</si>
  <si>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</si>
  <si>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</si>
  <si>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</si>
  <si>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</si>
  <si>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</si>
  <si>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</si>
  <si>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</si>
  <si>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</si>
  <si>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</si>
  <si>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</si>
  <si>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</si>
  <si>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</si>
  <si>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</si>
  <si>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</si>
  <si>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</si>
  <si>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</si>
  <si>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</si>
  <si>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</si>
  <si>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</si>
  <si>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</si>
  <si>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</si>
  <si>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</si>
  <si>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</si>
  <si>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</si>
  <si>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</si>
  <si>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</si>
  <si>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</si>
  <si>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</si>
  <si>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</si>
  <si>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</si>
  <si>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</si>
  <si>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</si>
  <si>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</si>
  <si>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</si>
  <si>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</si>
  <si>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</si>
  <si>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</si>
  <si>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</si>
  <si>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</si>
  <si>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</si>
  <si>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</si>
  <si>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</si>
  <si>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</si>
  <si>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</si>
  <si>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</si>
  <si>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</si>
  <si>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</si>
  <si>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</si>
  <si>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</si>
  <si>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</si>
  <si>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</si>
  <si>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</si>
  <si>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</si>
  <si>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</si>
  <si>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</si>
  <si>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</si>
  <si>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</si>
  <si>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</si>
  <si>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</si>
  <si>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</si>
  <si>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</si>
  <si>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</si>
  <si>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</si>
  <si>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</si>
  <si>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</si>
  <si>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</si>
  <si>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</si>
  <si>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</si>
  <si>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</si>
  <si>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</si>
  <si>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</si>
  <si>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</si>
  <si>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</si>
  <si>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</si>
  <si>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13001</t>
  </si>
  <si>
    <t>CARTAGENA DE INDIAS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</si>
  <si>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</si>
  <si>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</si>
  <si>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</si>
  <si>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</si>
  <si>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</si>
  <si>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</si>
  <si>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</si>
  <si>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</si>
  <si>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</si>
  <si>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</si>
  <si>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</si>
  <si>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</si>
  <si>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</si>
  <si>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</si>
  <si>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</si>
  <si>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</si>
  <si>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</si>
  <si>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</si>
  <si>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</si>
  <si>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</si>
  <si>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</si>
  <si>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</si>
  <si>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</si>
  <si>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</si>
  <si>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</si>
  <si>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</si>
  <si>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</si>
  <si>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</si>
  <si>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</si>
  <si>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</si>
  <si>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</si>
  <si>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</si>
  <si>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</si>
  <si>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</si>
  <si>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</si>
  <si>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</si>
  <si>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</si>
  <si>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</si>
  <si>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</si>
  <si>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</si>
  <si>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</si>
  <si>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</si>
  <si>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</si>
  <si>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</si>
  <si>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</si>
  <si>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</si>
  <si>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</si>
  <si>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</si>
  <si>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</si>
  <si>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</si>
  <si>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>RÍO 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</si>
  <si>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</si>
  <si>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</si>
  <si>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</si>
  <si>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</si>
  <si>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</si>
  <si>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</si>
  <si>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</si>
  <si>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</si>
  <si>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</si>
  <si>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</si>
  <si>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</si>
  <si>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</si>
  <si>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</si>
  <si>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</si>
  <si>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</si>
  <si>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</si>
  <si>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</si>
  <si>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</si>
  <si>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</si>
  <si>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</si>
  <si>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</si>
  <si>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</si>
  <si>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</si>
  <si>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</si>
  <si>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</si>
  <si>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</si>
  <si>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</si>
  <si>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</si>
  <si>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</si>
  <si>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</si>
  <si>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</si>
  <si>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</si>
  <si>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</si>
  <si>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</si>
  <si>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</si>
  <si>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</si>
  <si>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</si>
  <si>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</si>
  <si>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</si>
  <si>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</si>
  <si>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</si>
  <si>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</si>
  <si>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</si>
  <si>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</si>
  <si>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</si>
  <si>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</si>
  <si>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</si>
  <si>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</si>
  <si>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</si>
  <si>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</si>
  <si>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</si>
  <si>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</si>
  <si>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</si>
  <si>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</si>
  <si>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</si>
  <si>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</si>
  <si>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</si>
  <si>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</si>
  <si>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</si>
  <si>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</si>
  <si>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</si>
  <si>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</si>
  <si>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</si>
  <si>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</si>
  <si>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</si>
  <si>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</si>
  <si>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</si>
  <si>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</si>
  <si>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</si>
  <si>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</si>
  <si>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</si>
  <si>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</si>
  <si>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</si>
  <si>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</si>
  <si>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</si>
  <si>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</si>
  <si>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</si>
  <si>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</si>
  <si>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</si>
  <si>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</si>
  <si>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</si>
  <si>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</si>
  <si>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</si>
  <si>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</si>
  <si>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</si>
  <si>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</si>
  <si>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</si>
  <si>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</si>
  <si>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</si>
  <si>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</si>
  <si>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</si>
  <si>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</si>
  <si>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</si>
  <si>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</si>
  <si>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</si>
  <si>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</si>
  <si>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</si>
  <si>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</si>
  <si>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</si>
  <si>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</si>
  <si>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</si>
  <si>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</si>
  <si>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</si>
  <si>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</si>
  <si>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</si>
  <si>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</si>
  <si>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</si>
  <si>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</si>
  <si>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</si>
  <si>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</si>
  <si>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</si>
  <si>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</si>
  <si>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</si>
  <si>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</si>
  <si>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</si>
  <si>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</si>
  <si>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</si>
  <si>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</si>
  <si>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</si>
  <si>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</si>
  <si>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 DE LA SIERRA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</si>
  <si>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</si>
  <si>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</si>
  <si>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</si>
  <si>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</si>
  <si>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</si>
  <si>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</si>
  <si>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</si>
  <si>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</si>
  <si>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</si>
  <si>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</si>
  <si>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</si>
  <si>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</si>
  <si>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</si>
  <si>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</si>
  <si>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</si>
  <si>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</si>
  <si>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</si>
  <si>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</si>
  <si>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</si>
  <si>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</si>
  <si>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</si>
  <si>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</si>
  <si>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</si>
  <si>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</si>
  <si>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</si>
  <si>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</si>
  <si>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</si>
  <si>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</si>
  <si>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</si>
  <si>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</si>
  <si>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</si>
  <si>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</si>
  <si>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</si>
  <si>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</si>
  <si>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</si>
  <si>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</si>
  <si>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</si>
  <si>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</si>
  <si>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</si>
  <si>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</si>
  <si>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</si>
  <si>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</si>
  <si>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</si>
  <si>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</si>
  <si>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</si>
  <si>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</si>
  <si>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</si>
  <si>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</si>
  <si>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</si>
  <si>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</si>
  <si>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</si>
  <si>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</si>
  <si>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</si>
  <si>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</si>
  <si>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</si>
  <si>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</si>
  <si>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</si>
  <si>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</si>
  <si>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</si>
  <si>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</si>
  <si>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</si>
  <si>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</si>
  <si>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</si>
  <si>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</si>
  <si>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</si>
  <si>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</si>
  <si>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</si>
  <si>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</si>
  <si>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</si>
  <si>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</si>
  <si>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</si>
  <si>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</si>
  <si>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</si>
  <si>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</si>
  <si>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</si>
  <si>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</si>
  <si>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</si>
  <si>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</si>
  <si>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</si>
  <si>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</si>
  <si>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</si>
  <si>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</si>
  <si>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</si>
  <si>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</si>
  <si>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</si>
  <si>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</si>
  <si>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</si>
  <si>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</si>
  <si>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</si>
  <si>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</si>
  <si>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</si>
  <si>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</si>
  <si>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</si>
  <si>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</si>
  <si>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</si>
  <si>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</si>
  <si>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</si>
  <si>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</si>
  <si>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</si>
  <si>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</si>
  <si>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</si>
  <si>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</si>
  <si>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</si>
  <si>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</si>
  <si>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</si>
  <si>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</si>
  <si>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</si>
  <si>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</si>
  <si>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</si>
  <si>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</si>
  <si>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</si>
  <si>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</si>
  <si>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</si>
  <si>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</si>
  <si>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</si>
  <si>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</si>
  <si>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</si>
  <si>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</si>
  <si>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</si>
  <si>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</si>
  <si>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</si>
  <si>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</si>
  <si>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</si>
  <si>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</si>
  <si>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</si>
  <si>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</si>
  <si>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</si>
  <si>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</si>
  <si>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</si>
  <si>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</si>
  <si>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</si>
  <si>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</si>
  <si>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</si>
  <si>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</si>
  <si>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</si>
  <si>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</si>
  <si>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</si>
  <si>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</si>
  <si>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</si>
  <si>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</si>
  <si>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</si>
  <si>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</si>
  <si>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</si>
  <si>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</si>
  <si>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</si>
  <si>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</si>
  <si>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</si>
  <si>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</si>
  <si>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</si>
  <si>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</si>
  <si>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</si>
  <si>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</si>
  <si>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</si>
  <si>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</si>
  <si>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</si>
  <si>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</si>
  <si>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</si>
  <si>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</si>
  <si>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</si>
  <si>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</si>
  <si>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</si>
  <si>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</si>
  <si>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</si>
  <si>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</si>
  <si>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</si>
  <si>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</si>
  <si>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</si>
  <si>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</si>
  <si>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</si>
  <si>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</si>
  <si>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</si>
  <si>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</si>
  <si>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</si>
  <si>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</si>
  <si>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</si>
  <si>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</si>
  <si>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</si>
  <si>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</si>
  <si>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</si>
  <si>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</si>
  <si>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</si>
  <si>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</si>
  <si>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</si>
  <si>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</si>
  <si>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</si>
  <si>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</si>
  <si>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</si>
  <si>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</si>
  <si>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</si>
  <si>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</si>
  <si>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</si>
  <si>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</si>
  <si>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</si>
  <si>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</si>
  <si>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</si>
  <si>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</si>
  <si>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</si>
  <si>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</si>
  <si>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</si>
  <si>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</si>
  <si>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</si>
  <si>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</si>
  <si>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</si>
  <si>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</si>
  <si>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</si>
  <si>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</si>
  <si>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</si>
  <si>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</si>
  <si>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</si>
  <si>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</si>
  <si>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</si>
  <si>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</si>
  <si>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</si>
  <si>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</si>
  <si>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</si>
  <si>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</si>
  <si>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</si>
  <si>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</si>
  <si>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</si>
  <si>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</si>
  <si>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</si>
  <si>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</si>
  <si>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</si>
  <si>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</si>
  <si>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</si>
  <si>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PAUJÍL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</si>
  <si>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</si>
  <si>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</si>
  <si>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</si>
  <si>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</si>
  <si>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</si>
  <si>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</si>
  <si>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</si>
  <si>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</si>
  <si>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</si>
  <si>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</si>
  <si>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</si>
  <si>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</si>
  <si>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</si>
  <si>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</si>
  <si>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</si>
  <si>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</si>
  <si>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</si>
  <si>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</si>
  <si>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</si>
  <si>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</si>
  <si>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</si>
  <si>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</si>
  <si>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</si>
  <si>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</si>
  <si>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</si>
  <si>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</si>
  <si>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</si>
  <si>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</si>
  <si>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</si>
  <si>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</si>
  <si>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</si>
  <si>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</si>
  <si>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</si>
  <si>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</si>
  <si>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</si>
  <si>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</si>
  <si>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</si>
  <si>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</si>
  <si>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</si>
  <si>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</si>
  <si>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</si>
  <si>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</si>
  <si>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</si>
  <si>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</si>
  <si>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</si>
  <si>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</si>
  <si>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</si>
  <si>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</si>
  <si>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</si>
  <si>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</si>
  <si>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</si>
  <si>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</si>
  <si>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</si>
  <si>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</si>
  <si>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</si>
  <si>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</si>
  <si>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</si>
  <si>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</si>
  <si>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</si>
  <si>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</si>
  <si>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19532</t>
  </si>
  <si>
    <t>PATÍA</t>
  </si>
  <si>
    <t>19533</t>
  </si>
  <si>
    <t>PIAMONTE</t>
  </si>
  <si>
    <t>19548</t>
  </si>
  <si>
    <t>PIENDAMÓ - TUNÍA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</si>
  <si>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</si>
  <si>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</si>
  <si>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</si>
  <si>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</si>
  <si>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</si>
  <si>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</si>
  <si>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</si>
  <si>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</si>
  <si>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</si>
  <si>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</si>
  <si>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</si>
  <si>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</si>
  <si>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</si>
  <si>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</si>
  <si>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SOTARÁ PAISPAMBA</t>
  </si>
  <si>
    <t>19780</t>
  </si>
  <si>
    <t>SUÁREZ</t>
  </si>
  <si>
    <t>19785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</si>
  <si>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</si>
  <si>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</si>
  <si>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</si>
  <si>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</si>
  <si>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</si>
  <si>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</si>
  <si>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</si>
  <si>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</si>
  <si>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</si>
  <si>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</si>
  <si>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</si>
  <si>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</si>
  <si>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</si>
  <si>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</si>
  <si>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</si>
  <si>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</si>
  <si>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</si>
  <si>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</si>
  <si>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</si>
  <si>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</si>
  <si>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</si>
  <si>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</si>
  <si>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</si>
  <si>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</si>
  <si>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</si>
  <si>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</si>
  <si>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</si>
  <si>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</si>
  <si>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</si>
  <si>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</si>
  <si>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</si>
  <si>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</si>
  <si>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</si>
  <si>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</si>
  <si>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</si>
  <si>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</si>
  <si>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</si>
  <si>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</si>
  <si>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</si>
  <si>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</si>
  <si>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</si>
  <si>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</si>
  <si>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</si>
  <si>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</si>
  <si>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</si>
  <si>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</si>
  <si>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</si>
  <si>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</si>
  <si>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</si>
  <si>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</si>
  <si>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</si>
  <si>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</si>
  <si>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</si>
  <si>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</si>
  <si>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</si>
  <si>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</si>
  <si>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</si>
  <si>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</si>
  <si>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</si>
  <si>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</si>
  <si>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</si>
  <si>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</si>
  <si>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</si>
  <si>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</si>
  <si>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</si>
  <si>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</si>
  <si>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</si>
  <si>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</si>
  <si>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</si>
  <si>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</si>
  <si>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</si>
  <si>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</si>
  <si>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</si>
  <si>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</si>
  <si>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</si>
  <si>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</si>
  <si>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</si>
  <si>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</si>
  <si>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</si>
  <si>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</si>
  <si>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</si>
  <si>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</si>
  <si>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</si>
  <si>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</si>
  <si>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</si>
  <si>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</si>
  <si>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</si>
  <si>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</si>
  <si>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</si>
  <si>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</si>
  <si>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</si>
  <si>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</si>
  <si>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</si>
  <si>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</si>
  <si>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</si>
  <si>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</si>
  <si>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</si>
  <si>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</si>
  <si>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 DE LA CONCEPCIÓN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</si>
  <si>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</si>
  <si>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</si>
  <si>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</si>
  <si>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</si>
  <si>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</si>
  <si>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</si>
  <si>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</si>
  <si>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</si>
  <si>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</si>
  <si>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</si>
  <si>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</si>
  <si>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</si>
  <si>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</si>
  <si>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</si>
  <si>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</si>
  <si>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</si>
  <si>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</si>
  <si>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</si>
  <si>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</si>
  <si>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</si>
  <si>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</si>
  <si>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</si>
  <si>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</si>
  <si>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</si>
  <si>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</si>
  <si>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</si>
  <si>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</si>
  <si>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</si>
  <si>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</si>
  <si>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</si>
  <si>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</si>
  <si>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</si>
  <si>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</si>
  <si>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</si>
  <si>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</si>
  <si>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</si>
  <si>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</si>
  <si>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</si>
  <si>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</si>
  <si>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</si>
  <si>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</si>
  <si>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</si>
  <si>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</si>
  <si>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</si>
  <si>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</si>
  <si>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</si>
  <si>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</si>
  <si>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</si>
  <si>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</si>
  <si>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</si>
  <si>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</si>
  <si>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</si>
  <si>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</si>
  <si>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</si>
  <si>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</si>
  <si>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</si>
  <si>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</si>
  <si>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</si>
  <si>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</si>
  <si>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</si>
  <si>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</si>
  <si>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</si>
  <si>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</si>
  <si>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</si>
  <si>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</si>
  <si>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</si>
  <si>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</si>
  <si>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</si>
  <si>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</si>
  <si>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</si>
  <si>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</si>
  <si>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</si>
  <si>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</si>
  <si>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</si>
  <si>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</si>
  <si>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</si>
  <si>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</si>
  <si>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</si>
  <si>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</si>
  <si>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</si>
  <si>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</si>
  <si>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</si>
  <si>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</si>
  <si>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</si>
  <si>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</si>
  <si>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</si>
  <si>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</si>
  <si>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</si>
  <si>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</si>
  <si>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</si>
  <si>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</si>
  <si>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</si>
  <si>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</si>
  <si>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</si>
  <si>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</si>
  <si>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</si>
  <si>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</si>
  <si>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</si>
  <si>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</si>
  <si>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</si>
  <si>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</si>
  <si>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</si>
  <si>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</si>
  <si>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</si>
  <si>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</si>
  <si>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</si>
  <si>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</si>
  <si>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</si>
  <si>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</si>
  <si>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</si>
  <si>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</si>
  <si>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</si>
  <si>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</si>
  <si>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</si>
  <si>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</si>
  <si>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</si>
  <si>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</si>
  <si>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</si>
  <si>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</si>
  <si>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</si>
  <si>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</si>
  <si>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</si>
  <si>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</si>
  <si>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</si>
  <si>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</si>
  <si>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</si>
  <si>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</si>
  <si>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</si>
  <si>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</si>
  <si>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</si>
  <si>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</si>
  <si>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</si>
  <si>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</si>
  <si>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</si>
  <si>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</si>
  <si>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</si>
  <si>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</si>
  <si>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</si>
  <si>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</si>
  <si>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</si>
  <si>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</si>
  <si>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</si>
  <si>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</si>
  <si>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</si>
  <si>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</si>
  <si>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</si>
  <si>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</si>
  <si>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</si>
  <si>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</si>
  <si>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</si>
  <si>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</si>
  <si>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</si>
  <si>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</si>
  <si>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</si>
  <si>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</si>
  <si>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</si>
  <si>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</si>
  <si>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</si>
  <si>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</si>
  <si>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</si>
  <si>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</si>
  <si>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</si>
  <si>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</si>
  <si>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</si>
  <si>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</si>
  <si>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</si>
  <si>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</si>
  <si>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</si>
  <si>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</si>
  <si>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</si>
  <si>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</si>
  <si>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</si>
  <si>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</si>
  <si>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</si>
  <si>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</si>
  <si>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</si>
  <si>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</si>
  <si>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</si>
  <si>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</si>
  <si>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</si>
  <si>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</si>
  <si>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</si>
  <si>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</si>
  <si>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</si>
  <si>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</si>
  <si>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</si>
  <si>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</si>
  <si>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</si>
  <si>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</si>
  <si>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</si>
  <si>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</si>
  <si>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</si>
  <si>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</si>
  <si>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</si>
  <si>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</si>
  <si>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</si>
  <si>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</si>
  <si>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</si>
  <si>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</si>
  <si>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</si>
  <si>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</si>
  <si>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</si>
  <si>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</si>
  <si>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</si>
  <si>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</si>
  <si>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</si>
  <si>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</si>
  <si>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</si>
  <si>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</si>
  <si>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</si>
  <si>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</si>
  <si>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</si>
  <si>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</si>
  <si>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</si>
  <si>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</si>
  <si>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</si>
  <si>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</si>
  <si>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</si>
  <si>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</si>
  <si>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</si>
  <si>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</si>
  <si>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</si>
  <si>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</si>
  <si>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</si>
  <si>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</si>
  <si>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</si>
  <si>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</si>
  <si>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</si>
  <si>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</si>
  <si>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</si>
  <si>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</si>
  <si>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</si>
  <si>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</si>
  <si>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</si>
  <si>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</si>
  <si>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</si>
  <si>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</si>
  <si>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</si>
  <si>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</si>
  <si>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</si>
  <si>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</si>
  <si>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</si>
  <si>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</si>
  <si>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</si>
  <si>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</si>
  <si>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</si>
  <si>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QUIBDÓ</t>
  </si>
  <si>
    <t>27006</t>
  </si>
  <si>
    <t>ACANDÍ</t>
  </si>
  <si>
    <t>27025</t>
  </si>
  <si>
    <t>ALTO BAUDÓ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</si>
  <si>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</si>
  <si>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</si>
  <si>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</si>
  <si>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</si>
  <si>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</si>
  <si>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</si>
  <si>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</si>
  <si>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</si>
  <si>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</si>
  <si>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BOJAYÁ</t>
  </si>
  <si>
    <t>27135</t>
  </si>
  <si>
    <t>EL CANTÓN DEL SAN PABLO</t>
  </si>
  <si>
    <t>27150</t>
  </si>
  <si>
    <t>CARMEN DEL DARIÉN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</si>
  <si>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</si>
  <si>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</si>
  <si>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</si>
  <si>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</si>
  <si>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</si>
  <si>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</si>
  <si>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</si>
  <si>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</si>
  <si>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</si>
  <si>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</si>
  <si>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</si>
  <si>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</si>
  <si>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</si>
  <si>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</si>
  <si>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</si>
  <si>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</si>
  <si>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</si>
  <si>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</si>
  <si>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</si>
  <si>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</si>
  <si>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</si>
  <si>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</si>
  <si>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</si>
  <si>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</si>
  <si>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</si>
  <si>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IRÓ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</si>
  <si>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</si>
  <si>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</si>
  <si>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</si>
  <si>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</si>
  <si>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</si>
  <si>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</si>
  <si>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</si>
  <si>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</si>
  <si>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</si>
  <si>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</si>
  <si>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</si>
  <si>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</si>
  <si>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</si>
  <si>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</si>
  <si>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</si>
  <si>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</si>
  <si>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</si>
  <si>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</si>
  <si>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</si>
  <si>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</si>
  <si>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</si>
  <si>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</si>
  <si>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</si>
  <si>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</si>
  <si>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</si>
  <si>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</si>
  <si>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</si>
  <si>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</si>
  <si>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</si>
  <si>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</si>
  <si>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</si>
  <si>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</si>
  <si>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</si>
  <si>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</si>
  <si>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</si>
  <si>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</si>
  <si>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</si>
  <si>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</si>
  <si>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</si>
  <si>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</si>
  <si>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</si>
  <si>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</si>
  <si>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</si>
  <si>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</si>
  <si>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</si>
  <si>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</si>
  <si>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</si>
  <si>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</si>
  <si>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</si>
  <si>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</si>
  <si>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</si>
  <si>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</si>
  <si>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</si>
  <si>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</si>
  <si>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</si>
  <si>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</si>
  <si>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</si>
  <si>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</si>
  <si>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</si>
  <si>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</si>
  <si>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</si>
  <si>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</si>
  <si>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</si>
  <si>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</si>
  <si>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</si>
  <si>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</si>
  <si>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</si>
  <si>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</si>
  <si>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</si>
  <si>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</si>
  <si>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</si>
  <si>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</si>
  <si>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</si>
  <si>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</si>
  <si>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</si>
  <si>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</si>
  <si>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</si>
  <si>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</si>
  <si>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</si>
  <si>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</si>
  <si>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</si>
  <si>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</si>
  <si>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</si>
  <si>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</si>
  <si>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</si>
  <si>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</si>
  <si>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</si>
  <si>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</si>
  <si>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</si>
  <si>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</si>
  <si>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</si>
  <si>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</si>
  <si>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</si>
  <si>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</si>
  <si>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</si>
  <si>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</si>
  <si>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</si>
  <si>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</si>
  <si>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</si>
  <si>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</si>
  <si>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</si>
  <si>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</si>
  <si>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</si>
  <si>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</si>
  <si>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</si>
  <si>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</si>
  <si>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</si>
  <si>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</si>
  <si>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</si>
  <si>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</si>
  <si>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</si>
  <si>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</si>
  <si>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</si>
  <si>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</si>
  <si>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</si>
  <si>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</si>
  <si>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</si>
  <si>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</si>
  <si>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</si>
  <si>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</si>
  <si>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</si>
  <si>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</si>
  <si>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</si>
  <si>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</si>
  <si>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</si>
  <si>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</si>
  <si>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</si>
  <si>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</si>
  <si>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</si>
  <si>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</si>
  <si>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</si>
  <si>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</si>
  <si>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</si>
  <si>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</si>
  <si>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</si>
  <si>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</si>
  <si>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</si>
  <si>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</si>
  <si>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</si>
  <si>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</si>
  <si>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</si>
  <si>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</si>
  <si>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</si>
  <si>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</si>
  <si>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</si>
  <si>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</si>
  <si>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</si>
  <si>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</si>
  <si>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</si>
  <si>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</si>
  <si>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</si>
  <si>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</si>
  <si>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</si>
  <si>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</si>
  <si>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</si>
  <si>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</si>
  <si>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</si>
  <si>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</si>
  <si>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</si>
  <si>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</si>
  <si>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</si>
  <si>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</si>
  <si>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</si>
  <si>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</si>
  <si>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</si>
  <si>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</si>
  <si>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</si>
  <si>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</si>
  <si>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</si>
  <si>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</si>
  <si>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</si>
  <si>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</si>
  <si>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</si>
  <si>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</si>
  <si>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</si>
  <si>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</si>
  <si>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</si>
  <si>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</si>
  <si>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</si>
  <si>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</si>
  <si>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</si>
  <si>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</si>
  <si>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</si>
  <si>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</si>
  <si>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</si>
  <si>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</si>
  <si>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</si>
  <si>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</si>
  <si>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</si>
  <si>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</si>
  <si>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</si>
  <si>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</si>
  <si>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</si>
  <si>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</si>
  <si>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</si>
  <si>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</si>
  <si>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</si>
  <si>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</si>
  <si>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</si>
  <si>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</si>
  <si>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</si>
  <si>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</si>
  <si>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</si>
  <si>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</si>
  <si>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</si>
  <si>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</si>
  <si>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</si>
  <si>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</si>
  <si>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</si>
  <si>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</si>
  <si>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</si>
  <si>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</si>
  <si>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</si>
  <si>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</si>
  <si>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</si>
  <si>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</si>
  <si>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</si>
  <si>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</si>
  <si>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</si>
  <si>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</si>
  <si>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</si>
  <si>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</si>
  <si>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</si>
  <si>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</si>
  <si>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</si>
  <si>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</si>
  <si>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</si>
  <si>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</si>
  <si>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</si>
  <si>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</si>
  <si>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ANCUYA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</si>
  <si>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</si>
  <si>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</si>
  <si>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</si>
  <si>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</si>
  <si>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</si>
  <si>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</si>
  <si>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</si>
  <si>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</si>
  <si>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</si>
  <si>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</si>
  <si>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CONSACÁ</t>
  </si>
  <si>
    <t>52210</t>
  </si>
  <si>
    <t>CONTADERO</t>
  </si>
  <si>
    <t>52215</t>
  </si>
  <si>
    <t>52224</t>
  </si>
  <si>
    <t>CUASPUD CARLOSAMA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</si>
  <si>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</si>
  <si>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</si>
  <si>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</si>
  <si>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</si>
  <si>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</si>
  <si>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</si>
  <si>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</si>
  <si>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</si>
  <si>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</si>
  <si>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</si>
  <si>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</si>
  <si>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</si>
  <si>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</si>
  <si>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</si>
  <si>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</si>
  <si>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</si>
  <si>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</si>
  <si>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</si>
  <si>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</si>
  <si>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</si>
  <si>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</si>
  <si>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</si>
  <si>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</si>
  <si>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</si>
  <si>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</si>
  <si>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</si>
  <si>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</si>
  <si>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</si>
  <si>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</si>
  <si>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</si>
  <si>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</si>
  <si>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</si>
  <si>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</si>
  <si>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</si>
  <si>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</si>
  <si>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</si>
  <si>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</si>
  <si>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</si>
  <si>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</si>
  <si>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</si>
  <si>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</si>
  <si>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</si>
  <si>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</si>
  <si>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</si>
  <si>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</si>
  <si>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MAGÜÍ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</si>
  <si>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</si>
  <si>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</si>
  <si>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</si>
  <si>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</si>
  <si>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</si>
  <si>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</si>
  <si>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</si>
  <si>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</si>
  <si>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</si>
  <si>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</si>
  <si>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</si>
  <si>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</si>
  <si>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</si>
  <si>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</si>
  <si>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</si>
  <si>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</si>
  <si>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</si>
  <si>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</si>
  <si>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</si>
  <si>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</si>
  <si>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</si>
  <si>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</si>
  <si>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</si>
  <si>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</si>
  <si>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</si>
  <si>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</si>
  <si>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</si>
  <si>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</si>
  <si>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</si>
  <si>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</si>
  <si>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</si>
  <si>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</si>
  <si>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</si>
  <si>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</si>
  <si>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</si>
  <si>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</si>
  <si>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</si>
  <si>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</si>
  <si>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</si>
  <si>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</si>
  <si>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</si>
  <si>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</si>
  <si>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</si>
  <si>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</si>
  <si>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</si>
  <si>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</si>
  <si>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</si>
  <si>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</si>
  <si>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54001</t>
  </si>
  <si>
    <t>SAN JOSÉ DE 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</si>
  <si>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</si>
  <si>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</si>
  <si>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</si>
  <si>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</si>
  <si>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</si>
  <si>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</si>
  <si>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</si>
  <si>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</si>
  <si>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</si>
  <si>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</si>
  <si>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</si>
  <si>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</si>
  <si>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</si>
  <si>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</si>
  <si>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</si>
  <si>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</si>
  <si>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</si>
  <si>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</si>
  <si>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</si>
  <si>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</si>
  <si>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</si>
  <si>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</si>
  <si>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</si>
  <si>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</si>
  <si>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</si>
  <si>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</si>
  <si>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</si>
  <si>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</si>
  <si>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</si>
  <si>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</si>
  <si>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</si>
  <si>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</si>
  <si>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</si>
  <si>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</si>
  <si>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</si>
  <si>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</si>
  <si>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</si>
  <si>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</si>
  <si>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</si>
  <si>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</si>
  <si>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</si>
  <si>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</si>
  <si>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</si>
  <si>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</si>
  <si>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</si>
  <si>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</si>
  <si>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</si>
  <si>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</si>
  <si>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</si>
  <si>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</si>
  <si>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</si>
  <si>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</si>
  <si>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</si>
  <si>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</si>
  <si>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</si>
  <si>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</si>
  <si>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</si>
  <si>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</si>
  <si>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</si>
  <si>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</si>
  <si>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</si>
  <si>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</si>
  <si>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</si>
  <si>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</si>
  <si>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</si>
  <si>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</si>
  <si>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</si>
  <si>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</si>
  <si>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</si>
  <si>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</si>
  <si>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</si>
  <si>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</si>
  <si>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</si>
  <si>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</si>
  <si>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</si>
  <si>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</si>
  <si>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</si>
  <si>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</si>
  <si>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</si>
  <si>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</si>
  <si>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</si>
  <si>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</si>
  <si>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</si>
  <si>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</si>
  <si>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</si>
  <si>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</si>
  <si>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</si>
  <si>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</si>
  <si>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</si>
  <si>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</si>
  <si>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</si>
  <si>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</si>
  <si>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</si>
  <si>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</si>
  <si>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</si>
  <si>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</si>
  <si>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</si>
  <si>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</si>
  <si>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</si>
  <si>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</si>
  <si>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</si>
  <si>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</si>
  <si>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</si>
  <si>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</si>
  <si>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</si>
  <si>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</si>
  <si>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</si>
  <si>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</si>
  <si>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</si>
  <si>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</si>
  <si>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</si>
  <si>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</si>
  <si>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</si>
  <si>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</si>
  <si>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</si>
  <si>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</si>
  <si>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</si>
  <si>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</si>
  <si>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</si>
  <si>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</si>
  <si>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</si>
  <si>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</si>
  <si>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</si>
  <si>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</si>
  <si>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</si>
  <si>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</si>
  <si>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</si>
  <si>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</si>
  <si>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</si>
  <si>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</si>
  <si>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</si>
  <si>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</si>
  <si>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</si>
  <si>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</si>
  <si>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</si>
  <si>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</si>
  <si>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</si>
  <si>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</si>
  <si>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</si>
  <si>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</si>
  <si>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</si>
  <si>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</si>
  <si>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</si>
  <si>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</si>
  <si>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</si>
  <si>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</si>
  <si>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</si>
  <si>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</si>
  <si>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</si>
  <si>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</si>
  <si>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</si>
  <si>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</si>
  <si>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</si>
  <si>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</si>
  <si>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</si>
  <si>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</si>
  <si>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</si>
  <si>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</si>
  <si>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</si>
  <si>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</si>
  <si>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</si>
  <si>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</si>
  <si>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</si>
  <si>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</si>
  <si>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</si>
  <si>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</si>
  <si>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</si>
  <si>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</si>
  <si>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</si>
  <si>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</si>
  <si>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</si>
  <si>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</si>
  <si>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</si>
  <si>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</si>
  <si>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</si>
  <si>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</si>
  <si>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</si>
  <si>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</si>
  <si>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</si>
  <si>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</si>
  <si>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</si>
  <si>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</si>
  <si>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</si>
  <si>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</si>
  <si>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</si>
  <si>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</si>
  <si>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</si>
  <si>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</si>
  <si>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</si>
  <si>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</si>
  <si>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</si>
  <si>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</si>
  <si>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</si>
  <si>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</si>
  <si>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</si>
  <si>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</si>
  <si>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</si>
  <si>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</si>
  <si>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</si>
  <si>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</si>
  <si>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</si>
  <si>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</si>
  <si>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</si>
  <si>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</si>
  <si>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</si>
  <si>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</si>
  <si>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</si>
  <si>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</si>
  <si>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</si>
  <si>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</si>
  <si>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</si>
  <si>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</si>
  <si>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</si>
  <si>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</si>
  <si>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</si>
  <si>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</si>
  <si>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</si>
  <si>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</si>
  <si>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</si>
  <si>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</si>
  <si>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</si>
  <si>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</si>
  <si>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</si>
  <si>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</si>
  <si>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</si>
  <si>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</si>
  <si>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</si>
  <si>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</si>
  <si>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</si>
  <si>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</si>
  <si>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</si>
  <si>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</si>
  <si>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</si>
  <si>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</si>
  <si>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</si>
  <si>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</si>
  <si>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</si>
  <si>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</si>
  <si>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</si>
  <si>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</si>
  <si>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</si>
  <si>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</si>
  <si>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</si>
  <si>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</si>
  <si>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</si>
  <si>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</si>
  <si>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</si>
  <si>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</si>
  <si>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</si>
  <si>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</si>
  <si>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</si>
  <si>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</si>
  <si>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</si>
  <si>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</si>
  <si>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</si>
  <si>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</si>
  <si>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</si>
  <si>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</si>
  <si>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</si>
  <si>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</si>
  <si>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</si>
  <si>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</si>
  <si>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</si>
  <si>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</si>
  <si>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</si>
  <si>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</si>
  <si>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</si>
  <si>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</si>
  <si>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</si>
  <si>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</si>
  <si>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</si>
  <si>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</si>
  <si>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</si>
  <si>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</si>
  <si>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</si>
  <si>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</si>
  <si>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</si>
  <si>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</si>
  <si>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</si>
  <si>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</si>
  <si>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</si>
  <si>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</si>
  <si>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</si>
  <si>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</si>
  <si>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</si>
  <si>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</si>
  <si>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</si>
  <si>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</si>
  <si>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</si>
  <si>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</si>
  <si>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</si>
  <si>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</si>
  <si>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</si>
  <si>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</si>
  <si>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</si>
  <si>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</si>
  <si>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</si>
  <si>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</si>
  <si>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</si>
  <si>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</si>
  <si>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</si>
  <si>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</si>
  <si>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</si>
  <si>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</si>
  <si>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</si>
  <si>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</si>
  <si>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</si>
  <si>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</si>
  <si>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</si>
  <si>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</si>
  <si>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</si>
  <si>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</si>
  <si>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</si>
  <si>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</si>
  <si>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</si>
  <si>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</si>
  <si>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</si>
  <si>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</si>
  <si>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</si>
  <si>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</si>
  <si>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</si>
  <si>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</si>
  <si>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</si>
  <si>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</si>
  <si>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</si>
  <si>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</si>
  <si>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SAN PEDRO</t>
  </si>
  <si>
    <t>70742</t>
  </si>
  <si>
    <t>SAN LUIS DE SINCÉ</t>
  </si>
  <si>
    <t>70771</t>
  </si>
  <si>
    <t>70820</t>
  </si>
  <si>
    <t>SANTIAGO DE TOLÚ</t>
  </si>
  <si>
    <t>70823</t>
  </si>
  <si>
    <t>SAN JOSÉ DE TOLUVIEJO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</si>
  <si>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</si>
  <si>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</si>
  <si>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</si>
  <si>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</si>
  <si>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</si>
  <si>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</si>
  <si>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</si>
  <si>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</si>
  <si>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</si>
  <si>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</si>
  <si>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</si>
  <si>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</si>
  <si>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</si>
  <si>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</si>
  <si>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</si>
  <si>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</si>
  <si>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</si>
  <si>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</si>
  <si>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</si>
  <si>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</si>
  <si>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</si>
  <si>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</si>
  <si>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</si>
  <si>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</si>
  <si>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</si>
  <si>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</si>
  <si>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</si>
  <si>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</si>
  <si>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</si>
  <si>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</si>
  <si>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</si>
  <si>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</si>
  <si>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</si>
  <si>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</si>
  <si>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</si>
  <si>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</si>
  <si>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</si>
  <si>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</si>
  <si>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</si>
  <si>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</si>
  <si>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</si>
  <si>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</si>
  <si>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</si>
  <si>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</si>
  <si>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</si>
  <si>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</si>
  <si>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</si>
  <si>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</si>
  <si>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</si>
  <si>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</si>
  <si>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</si>
  <si>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SAN SEBASTIÁN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</si>
  <si>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</si>
  <si>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</si>
  <si>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</si>
  <si>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</si>
  <si>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</si>
  <si>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</si>
  <si>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</si>
  <si>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</si>
  <si>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</si>
  <si>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</si>
  <si>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</si>
  <si>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</si>
  <si>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</si>
  <si>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</si>
  <si>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</si>
  <si>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</si>
  <si>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</si>
  <si>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</si>
  <si>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</si>
  <si>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</si>
  <si>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</si>
  <si>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</si>
  <si>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</si>
  <si>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</si>
  <si>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</si>
  <si>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</si>
  <si>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</si>
  <si>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</si>
  <si>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</si>
  <si>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</si>
  <si>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</si>
  <si>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</si>
  <si>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</si>
  <si>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</si>
  <si>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</si>
  <si>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</si>
  <si>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</si>
  <si>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</si>
  <si>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</si>
  <si>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</si>
  <si>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</si>
  <si>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</si>
  <si>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</si>
  <si>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</si>
  <si>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</si>
  <si>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</si>
  <si>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</si>
  <si>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</si>
  <si>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</si>
  <si>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</si>
  <si>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</si>
  <si>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</si>
  <si>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</si>
  <si>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</si>
  <si>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</si>
  <si>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</si>
  <si>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</si>
  <si>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</si>
  <si>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</si>
  <si>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</si>
  <si>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</si>
  <si>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</si>
  <si>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</si>
  <si>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</si>
  <si>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</si>
  <si>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</si>
  <si>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</si>
  <si>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</si>
  <si>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</si>
  <si>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</si>
  <si>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</si>
  <si>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</si>
  <si>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</si>
  <si>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</si>
  <si>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</si>
  <si>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</si>
  <si>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</si>
  <si>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</si>
  <si>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</si>
  <si>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</si>
  <si>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</si>
  <si>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</si>
  <si>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</si>
  <si>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</si>
  <si>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</si>
  <si>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</si>
  <si>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</si>
  <si>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</si>
  <si>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</si>
  <si>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</si>
  <si>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</si>
  <si>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</si>
  <si>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</si>
  <si>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</si>
  <si>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</si>
  <si>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</si>
  <si>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</si>
  <si>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</si>
  <si>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</si>
  <si>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</si>
  <si>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</si>
  <si>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</si>
  <si>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</si>
  <si>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</si>
  <si>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</si>
  <si>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</si>
  <si>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</si>
  <si>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</si>
  <si>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</si>
  <si>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</si>
  <si>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</si>
  <si>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</si>
  <si>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</si>
  <si>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</si>
  <si>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</si>
  <si>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</si>
  <si>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</si>
  <si>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</si>
  <si>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</si>
  <si>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</si>
  <si>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</si>
  <si>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</si>
  <si>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</si>
  <si>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</si>
  <si>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</si>
  <si>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</si>
  <si>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</si>
  <si>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</si>
  <si>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</si>
  <si>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</si>
  <si>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</si>
  <si>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</si>
  <si>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</si>
  <si>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</si>
  <si>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</si>
  <si>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</si>
  <si>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</si>
  <si>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</si>
  <si>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</si>
  <si>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</si>
  <si>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</si>
  <si>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</si>
  <si>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</si>
  <si>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</si>
  <si>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</si>
  <si>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</si>
  <si>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</si>
  <si>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</si>
  <si>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</si>
  <si>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</si>
  <si>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</si>
  <si>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</si>
  <si>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</si>
  <si>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</si>
  <si>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</si>
  <si>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</si>
  <si>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</si>
  <si>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</si>
  <si>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</si>
  <si>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</si>
  <si>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</si>
  <si>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</si>
  <si>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</si>
  <si>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</si>
  <si>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</si>
  <si>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</si>
  <si>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</si>
  <si>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</si>
  <si>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</si>
  <si>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</si>
  <si>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</si>
  <si>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</si>
  <si>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</si>
  <si>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</si>
  <si>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</si>
  <si>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</si>
  <si>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</si>
  <si>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</si>
  <si>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</si>
  <si>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</si>
  <si>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</si>
  <si>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</si>
  <si>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</si>
  <si>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</si>
  <si>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</si>
  <si>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</si>
  <si>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</si>
  <si>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88001</t>
  </si>
  <si>
    <t>Isla</t>
  </si>
  <si>
    <t>88564</t>
  </si>
  <si>
    <t>91001</t>
  </si>
  <si>
    <t>LETICIA</t>
  </si>
  <si>
    <t>91263</t>
  </si>
  <si>
    <t>EL ENCANTO</t>
  </si>
  <si>
    <t>Área no municipalizada</t>
  </si>
  <si>
    <t>91405</t>
  </si>
  <si>
    <t>LA CHORRERA</t>
  </si>
  <si>
    <t>91407</t>
  </si>
  <si>
    <t>LA PEDRERA</t>
  </si>
  <si>
    <t>91430</t>
  </si>
  <si>
    <t>91460</t>
  </si>
  <si>
    <t>MIRITÍ - PARANÁ</t>
  </si>
  <si>
    <t>91530</t>
  </si>
  <si>
    <t>PUERTO ALEGRÍA</t>
  </si>
  <si>
    <t>91536</t>
  </si>
  <si>
    <t>PUERTO ARICA</t>
  </si>
  <si>
    <t>91540</t>
  </si>
  <si>
    <t>PUERTO NARIÑO</t>
  </si>
  <si>
    <t>91669</t>
  </si>
  <si>
    <t>91798</t>
  </si>
  <si>
    <t>TARAPACÁ</t>
  </si>
  <si>
    <t>94001</t>
  </si>
  <si>
    <t>INÍRIDA</t>
  </si>
  <si>
    <t>94343</t>
  </si>
  <si>
    <t>BARRANCOMINAS*</t>
  </si>
  <si>
    <t>Municipio*</t>
  </si>
  <si>
    <t>94883</t>
  </si>
  <si>
    <t>SAN FELIPE</t>
  </si>
  <si>
    <t>94884</t>
  </si>
  <si>
    <t>94885</t>
  </si>
  <si>
    <t>LA GUADALUPE</t>
  </si>
  <si>
    <t>94886</t>
  </si>
  <si>
    <t>CACAHUAL</t>
  </si>
  <si>
    <t>94887</t>
  </si>
  <si>
    <t>PANA PANA</t>
  </si>
  <si>
    <t>94888</t>
  </si>
  <si>
    <t>MORICHAL</t>
  </si>
  <si>
    <t>95001</t>
  </si>
  <si>
    <t>SAN JOSÉ DEL GUAVIARE</t>
  </si>
  <si>
    <t>95015</t>
  </si>
  <si>
    <t>95025</t>
  </si>
  <si>
    <t>EL RETORNO</t>
  </si>
  <si>
    <t>95200</t>
  </si>
  <si>
    <t>97001</t>
  </si>
  <si>
    <t>MITÚ</t>
  </si>
  <si>
    <t>97161</t>
  </si>
  <si>
    <t>CARURÚ</t>
  </si>
  <si>
    <t>97511</t>
  </si>
  <si>
    <t>PACOA</t>
  </si>
  <si>
    <t>97666</t>
  </si>
  <si>
    <t>TARAIRA</t>
  </si>
  <si>
    <t>97777</t>
  </si>
  <si>
    <t>PAPUNAHUA</t>
  </si>
  <si>
    <t>97889</t>
  </si>
  <si>
    <t>YAVARATÉ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</si>
  <si>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</si>
  <si>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</si>
  <si>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</si>
  <si>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</si>
  <si>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</si>
  <si>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</si>
  <si>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</si>
  <si>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</si>
  <si>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76001000</t>
  </si>
  <si>
    <t>76001001</t>
  </si>
  <si>
    <t>EL SALADITO</t>
  </si>
  <si>
    <t>76001002</t>
  </si>
  <si>
    <t>FELIDIA</t>
  </si>
  <si>
    <t>76001003</t>
  </si>
  <si>
    <t>GOLONDRINAS</t>
  </si>
  <si>
    <t>76001004</t>
  </si>
  <si>
    <t>EL HORMIGUERO</t>
  </si>
  <si>
    <t>76001005</t>
  </si>
  <si>
    <t>LA BUITRERA</t>
  </si>
  <si>
    <t>76001006</t>
  </si>
  <si>
    <t>LA CASTILLA</t>
  </si>
  <si>
    <t>76001007</t>
  </si>
  <si>
    <t>LA ELVIRA</t>
  </si>
  <si>
    <t>76001008</t>
  </si>
  <si>
    <t>LA LEONERA</t>
  </si>
  <si>
    <t>76001009</t>
  </si>
  <si>
    <t>76001010</t>
  </si>
  <si>
    <t>76001012</t>
  </si>
  <si>
    <t>NAVARRO</t>
  </si>
  <si>
    <t>76001013</t>
  </si>
  <si>
    <t>PANCE</t>
  </si>
  <si>
    <t>76001014</t>
  </si>
  <si>
    <t>PICHINDE</t>
  </si>
  <si>
    <t>76001016</t>
  </si>
  <si>
    <t>76001019</t>
  </si>
  <si>
    <t>CASCAJAL II</t>
  </si>
  <si>
    <t>76001020</t>
  </si>
  <si>
    <t>VILLACARMELO</t>
  </si>
  <si>
    <t>76001022</t>
  </si>
  <si>
    <t>BRISAS DE MONTEBELLO</t>
  </si>
  <si>
    <t>76001023</t>
  </si>
  <si>
    <t>CAMPO ALEGRE</t>
  </si>
  <si>
    <t>76001024</t>
  </si>
  <si>
    <t>CASCAJAL I</t>
  </si>
  <si>
    <t>76001025</t>
  </si>
  <si>
    <t>CRUCERO ALTO DE LOS MANGOS</t>
  </si>
  <si>
    <t>76001026</t>
  </si>
  <si>
    <t>EL FILO</t>
  </si>
  <si>
    <t>76001027</t>
  </si>
  <si>
    <t>EL PORTENTO</t>
  </si>
  <si>
    <t>76001028</t>
  </si>
  <si>
    <t>LA FRAGUA</t>
  </si>
  <si>
    <t>76001029</t>
  </si>
  <si>
    <t>LA VORÁGINE</t>
  </si>
  <si>
    <t>76001030</t>
  </si>
  <si>
    <t>LAS PALMAS</t>
  </si>
  <si>
    <t>76001031</t>
  </si>
  <si>
    <t>LOS CERROS</t>
  </si>
  <si>
    <t>76001032</t>
  </si>
  <si>
    <t>MONTAÑITAS</t>
  </si>
  <si>
    <t>76001034</t>
  </si>
  <si>
    <t>PIZAMOS</t>
  </si>
  <si>
    <t>76001035</t>
  </si>
  <si>
    <t>76001036</t>
  </si>
  <si>
    <t>76001037</t>
  </si>
  <si>
    <t>SAN ISIDRO</t>
  </si>
  <si>
    <t>76001038</t>
  </si>
  <si>
    <t>VILLA FLAMENCO</t>
  </si>
  <si>
    <t>76001041</t>
  </si>
  <si>
    <t>CASCAJAL III</t>
  </si>
  <si>
    <t>76001042</t>
  </si>
  <si>
    <t>EL ESTERO</t>
  </si>
  <si>
    <t>76001043</t>
  </si>
  <si>
    <t>LA LUISA</t>
  </si>
  <si>
    <t>76001044</t>
  </si>
  <si>
    <t>LA SIRENA</t>
  </si>
  <si>
    <t>76001045</t>
  </si>
  <si>
    <t>LAS PALMAS - LA CASTILLA</t>
  </si>
  <si>
    <t>76001046</t>
  </si>
  <si>
    <t>SILOE</t>
  </si>
  <si>
    <t>76001048</t>
  </si>
  <si>
    <t>LOS LIMONES</t>
  </si>
  <si>
    <t>76001050</t>
  </si>
  <si>
    <t>CAUCA VIEJO</t>
  </si>
  <si>
    <t>76001051</t>
  </si>
  <si>
    <t>CONDOMINIO MARAÑON</t>
  </si>
  <si>
    <t>76001052</t>
  </si>
  <si>
    <t>CHORRO DE PLATA</t>
  </si>
  <si>
    <t>76001053</t>
  </si>
  <si>
    <t>PARCELACION CANTACLARO 1</t>
  </si>
  <si>
    <t>76001054</t>
  </si>
  <si>
    <t>PARCELACION CANTACLARO 2</t>
  </si>
  <si>
    <t>76001055</t>
  </si>
  <si>
    <t>PARCELACION LA TRINIDAD</t>
  </si>
  <si>
    <t>76001056</t>
  </si>
  <si>
    <t>76001057</t>
  </si>
  <si>
    <t>CALLEJON TABARES</t>
  </si>
  <si>
    <t>76001058</t>
  </si>
  <si>
    <t>DUQUELANDIA</t>
  </si>
  <si>
    <t>76001059</t>
  </si>
  <si>
    <t>LA COLINA</t>
  </si>
  <si>
    <t>76001060</t>
  </si>
  <si>
    <t>LOS GIRASOLES</t>
  </si>
  <si>
    <t>76001061</t>
  </si>
  <si>
    <t>PILAS DEL CABUYAL</t>
  </si>
  <si>
    <t>76001062</t>
  </si>
  <si>
    <t>Código centro poblado</t>
  </si>
  <si>
    <t>Nombre centro poblado</t>
  </si>
  <si>
    <t>Tipo centro poblado</t>
  </si>
  <si>
    <t>Longitud</t>
  </si>
  <si>
    <t>Latitud</t>
  </si>
  <si>
    <t>CABECERA MUNICIPAL</t>
  </si>
  <si>
    <t>CENTRO POBLADO</t>
  </si>
  <si>
    <t>SANTIAGO DE CALI</t>
  </si>
  <si>
    <t>Santa Rita</t>
  </si>
  <si>
    <t>Santa Teresita</t>
  </si>
  <si>
    <t>Arboledas</t>
  </si>
  <si>
    <t>Normandía</t>
  </si>
  <si>
    <t>Juanambú</t>
  </si>
  <si>
    <t>Centenario</t>
  </si>
  <si>
    <t>Granada</t>
  </si>
  <si>
    <t>Versalles</t>
  </si>
  <si>
    <t>San Vicente</t>
  </si>
  <si>
    <t>Prados del Norte</t>
  </si>
  <si>
    <t>La Flora</t>
  </si>
  <si>
    <t>La Campiña</t>
  </si>
  <si>
    <t>La Paz</t>
  </si>
  <si>
    <t>El Bosque</t>
  </si>
  <si>
    <t>Menga</t>
  </si>
  <si>
    <t>Chipichape</t>
  </si>
  <si>
    <t>Brisas de los Álamos</t>
  </si>
  <si>
    <t>Urbanización La Merced</t>
  </si>
  <si>
    <t>Vipasa</t>
  </si>
  <si>
    <t>Urbanización La Flora</t>
  </si>
  <si>
    <t>Altos de Menga</t>
  </si>
  <si>
    <t>Jorge Isaacs</t>
  </si>
  <si>
    <t>Santander</t>
  </si>
  <si>
    <t>Porvenir</t>
  </si>
  <si>
    <t>Las Delicias</t>
  </si>
  <si>
    <t>Manzanares</t>
  </si>
  <si>
    <t>Salomia</t>
  </si>
  <si>
    <t>Fátima</t>
  </si>
  <si>
    <t>Popular</t>
  </si>
  <si>
    <t>Ignacio Rengifo</t>
  </si>
  <si>
    <t>Guillermo Valencia</t>
  </si>
  <si>
    <t>La Isla</t>
  </si>
  <si>
    <t>Marco Fidel Suárez</t>
  </si>
  <si>
    <t>Evaristo García</t>
  </si>
  <si>
    <t>La Esmeralda</t>
  </si>
  <si>
    <t>Bolivariano</t>
  </si>
  <si>
    <t>Flora Industrial</t>
  </si>
  <si>
    <t>Calima</t>
  </si>
  <si>
    <t>Industria de Licores</t>
  </si>
  <si>
    <t>La Alianza</t>
  </si>
  <si>
    <t>El Sena</t>
  </si>
  <si>
    <t>Los Andes</t>
  </si>
  <si>
    <t>Los Guayacanes</t>
  </si>
  <si>
    <t>Metropolitano del Norte</t>
  </si>
  <si>
    <t>Villa del Sol</t>
  </si>
  <si>
    <t>Torres de Comfandi</t>
  </si>
  <si>
    <t>Paso del Comercio</t>
  </si>
  <si>
    <t>La Rivera I</t>
  </si>
  <si>
    <t>Fonaviemcali</t>
  </si>
  <si>
    <t>San Luís II</t>
  </si>
  <si>
    <t>Primitivo Crespo</t>
  </si>
  <si>
    <t>Simón Bolívar</t>
  </si>
  <si>
    <t>Saavedra Galindo</t>
  </si>
  <si>
    <t>Rafael Uribe Uribe</t>
  </si>
  <si>
    <t>Santa Mónica Popular</t>
  </si>
  <si>
    <t>La Floresta</t>
  </si>
  <si>
    <t>Benjamín Herrera</t>
  </si>
  <si>
    <t>Municipal</t>
  </si>
  <si>
    <t>Industrial</t>
  </si>
  <si>
    <t>Las Américas</t>
  </si>
  <si>
    <t>Atanasio Girardot</t>
  </si>
  <si>
    <t>Santa Fe</t>
  </si>
  <si>
    <t>Chapinero</t>
  </si>
  <si>
    <t>La Base</t>
  </si>
  <si>
    <t>Alameda</t>
  </si>
  <si>
    <t>Bretaña</t>
  </si>
  <si>
    <t>Junín</t>
  </si>
  <si>
    <t>Guayaquil</t>
  </si>
  <si>
    <t>Aranjuez</t>
  </si>
  <si>
    <t>Manuel María Buenaventura</t>
  </si>
  <si>
    <t>Santa Mónica Belalcázar</t>
  </si>
  <si>
    <t>Belalcázar</t>
  </si>
  <si>
    <t>Sucre</t>
  </si>
  <si>
    <t>El Dorado</t>
  </si>
  <si>
    <t>La Libertad</t>
  </si>
  <si>
    <t>Santa Elena</t>
  </si>
  <si>
    <t>Las Acacias</t>
  </si>
  <si>
    <t>Santo Domingo</t>
  </si>
  <si>
    <t>Jorge Zawadsky</t>
  </si>
  <si>
    <t>Olímpico</t>
  </si>
  <si>
    <t>La Selva</t>
  </si>
  <si>
    <t>Panamericano</t>
  </si>
  <si>
    <t>Colseguros Andes</t>
  </si>
  <si>
    <t>San Cristóbal</t>
  </si>
  <si>
    <t>Las Granjas</t>
  </si>
  <si>
    <t>Maracaibo</t>
  </si>
  <si>
    <t>La Independencia</t>
  </si>
  <si>
    <t>La Esperanza</t>
  </si>
  <si>
    <t>Urbanización Boyacá</t>
  </si>
  <si>
    <t>La Fortaleza</t>
  </si>
  <si>
    <t>Prados de Oriente</t>
  </si>
  <si>
    <t>Los Sauces</t>
  </si>
  <si>
    <t>Villa del Sur</t>
  </si>
  <si>
    <t>José Holguín Garcés</t>
  </si>
  <si>
    <t>León XIII</t>
  </si>
  <si>
    <t>San Pedro Claver</t>
  </si>
  <si>
    <t>Los Conquistadores</t>
  </si>
  <si>
    <t>San Benito</t>
  </si>
  <si>
    <t>Villanueva</t>
  </si>
  <si>
    <t>Asturias</t>
  </si>
  <si>
    <t>Eduardo Santos</t>
  </si>
  <si>
    <t>El Paraíso</t>
  </si>
  <si>
    <t>Nueva Floresta</t>
  </si>
  <si>
    <t>Doce de Octubre</t>
  </si>
  <si>
    <t>Sindical</t>
  </si>
  <si>
    <t>Bello Horizonte</t>
  </si>
  <si>
    <t>Ulpiano Lloreda</t>
  </si>
  <si>
    <t>El Vergel</t>
  </si>
  <si>
    <t>El Poblado I</t>
  </si>
  <si>
    <t>El Poblado II</t>
  </si>
  <si>
    <t>Ricardo Balcázar</t>
  </si>
  <si>
    <t>Omar Torrijos</t>
  </si>
  <si>
    <t>El Diamante</t>
  </si>
  <si>
    <t>Lleras Restrepo</t>
  </si>
  <si>
    <t>Villa del Lago</t>
  </si>
  <si>
    <t>Los Robles</t>
  </si>
  <si>
    <t>Rodrigo Lara Bonilla</t>
  </si>
  <si>
    <t>Charco Azul</t>
  </si>
  <si>
    <t>Calipso</t>
  </si>
  <si>
    <t>Yira Castro</t>
  </si>
  <si>
    <t>Marroquín III</t>
  </si>
  <si>
    <t>Sector Laguna del Pondaje</t>
  </si>
  <si>
    <t>El Pondaje</t>
  </si>
  <si>
    <t>Alirio Mora Beltrán</t>
  </si>
  <si>
    <t>Manuela Beltrán</t>
  </si>
  <si>
    <t>Las Orquídeas</t>
  </si>
  <si>
    <t>Laureano Gómez</t>
  </si>
  <si>
    <t>Ciudad Córdoba</t>
  </si>
  <si>
    <t>Mariano Ramos</t>
  </si>
  <si>
    <t>Unión de Vivienda Popular</t>
  </si>
  <si>
    <t>Antonio Nariño</t>
  </si>
  <si>
    <t>Brisas del Limonar</t>
  </si>
  <si>
    <t>Ciudad 2000</t>
  </si>
  <si>
    <t>La Alborada</t>
  </si>
  <si>
    <t>La Playa</t>
  </si>
  <si>
    <t>Primero de Mayo</t>
  </si>
  <si>
    <t>Ciudadela Comfandi</t>
  </si>
  <si>
    <t>Ciudad Universitaria</t>
  </si>
  <si>
    <t>Caney</t>
  </si>
  <si>
    <t>Lili</t>
  </si>
  <si>
    <t>El Ingenio</t>
  </si>
  <si>
    <t>Ciudad Capri</t>
  </si>
  <si>
    <t>La Hacienda</t>
  </si>
  <si>
    <t>El Limonar</t>
  </si>
  <si>
    <t>Bosques del Limonar</t>
  </si>
  <si>
    <t>Prados del Limonar</t>
  </si>
  <si>
    <t>Urbanización San Joaquín</t>
  </si>
  <si>
    <t>Buenos Aires</t>
  </si>
  <si>
    <t>Los Chorros</t>
  </si>
  <si>
    <t>Meléndez</t>
  </si>
  <si>
    <t>Francisco Eladio Ramírez</t>
  </si>
  <si>
    <t>Prados del Sur</t>
  </si>
  <si>
    <t>Horizontes</t>
  </si>
  <si>
    <t>Mario Correa Rengifo</t>
  </si>
  <si>
    <t>Lourdes</t>
  </si>
  <si>
    <t>Colinas del Sur</t>
  </si>
  <si>
    <t>Alférez Real</t>
  </si>
  <si>
    <t>Nápoles</t>
  </si>
  <si>
    <t>El Jordán</t>
  </si>
  <si>
    <t>Sector Alto Jordán</t>
  </si>
  <si>
    <t>La Cascada</t>
  </si>
  <si>
    <t>El Lido</t>
  </si>
  <si>
    <t>Urbanización Tequendama</t>
  </si>
  <si>
    <t>San Fernando Nuevo</t>
  </si>
  <si>
    <t>Urbanización Nueva Granada</t>
  </si>
  <si>
    <t>Santa Isabel</t>
  </si>
  <si>
    <t>Bellavista</t>
  </si>
  <si>
    <t>San Fernando Viejo</t>
  </si>
  <si>
    <t>Miraflores</t>
  </si>
  <si>
    <t>El Cedro</t>
  </si>
  <si>
    <t>Champagnat</t>
  </si>
  <si>
    <t>Urbanización Colseguros</t>
  </si>
  <si>
    <t>El Mortiñal</t>
  </si>
  <si>
    <t>Urbanización Militar</t>
  </si>
  <si>
    <t>Santa Bárbara</t>
  </si>
  <si>
    <t>Sector Altos de Santa Isabel</t>
  </si>
  <si>
    <t>Unidad Residencial Santiago de Cali</t>
  </si>
  <si>
    <t>Unidad Residencial El Coliseo</t>
  </si>
  <si>
    <t>Pampa Linda</t>
  </si>
  <si>
    <t>Sector Bosque Municipal</t>
  </si>
  <si>
    <t>Belisario Caicedo</t>
  </si>
  <si>
    <t>Lleras Camargo</t>
  </si>
  <si>
    <t>Belén</t>
  </si>
  <si>
    <t>Brisas de Mayo</t>
  </si>
  <si>
    <t>Tierra Blanca</t>
  </si>
  <si>
    <t>Pueblo Joven</t>
  </si>
  <si>
    <t>La Sultana</t>
  </si>
  <si>
    <t>Calimio Desepaz</t>
  </si>
  <si>
    <t>Los Lideres</t>
  </si>
  <si>
    <t>Compartir</t>
  </si>
  <si>
    <t>Ciudad Talanga</t>
  </si>
  <si>
    <t>Potrero Grande</t>
  </si>
  <si>
    <t>Valle Grande</t>
  </si>
  <si>
    <t>Urbanización Ciudad Jardín</t>
  </si>
  <si>
    <t>Parcelaciones Pance</t>
  </si>
  <si>
    <t>Ciudad Campestre</t>
  </si>
  <si>
    <t>Club Campestre</t>
  </si>
  <si>
    <t>Las Vegas</t>
  </si>
  <si>
    <t>Comuna 1</t>
  </si>
  <si>
    <t>Comuna 2</t>
  </si>
  <si>
    <t>Comuna 3</t>
  </si>
  <si>
    <t>Comuna 4</t>
  </si>
  <si>
    <t>Comuna 5</t>
  </si>
  <si>
    <t>Comuna 6</t>
  </si>
  <si>
    <t>Comuna 7</t>
  </si>
  <si>
    <t>Comuna 8</t>
  </si>
  <si>
    <t>Comuna 9</t>
  </si>
  <si>
    <t>Comuna 10</t>
  </si>
  <si>
    <t>Comuna 11</t>
  </si>
  <si>
    <t>Comuna 12</t>
  </si>
  <si>
    <t>Comuna 13</t>
  </si>
  <si>
    <t>Comuna 14</t>
  </si>
  <si>
    <t>Comuna 15</t>
  </si>
  <si>
    <t>Comuna 16</t>
  </si>
  <si>
    <t>Comuna 17</t>
  </si>
  <si>
    <t>Comuna 18</t>
  </si>
  <si>
    <t>Comuna 19</t>
  </si>
  <si>
    <t>Comuna 20</t>
  </si>
  <si>
    <t>Comuna 21</t>
  </si>
  <si>
    <t>Comuna 22</t>
  </si>
  <si>
    <t>(335</t>
  </si>
  <si>
    <t>'Navarro (Cabecera)'</t>
  </si>
  <si>
    <t>1)</t>
  </si>
  <si>
    <t xml:space="preserve"> </t>
  </si>
  <si>
    <t>(336</t>
  </si>
  <si>
    <t>'El Estero'</t>
  </si>
  <si>
    <t>(337</t>
  </si>
  <si>
    <t>'Zona de reserva agrícola'</t>
  </si>
  <si>
    <t>(338</t>
  </si>
  <si>
    <t>'Jarillón Navarro'</t>
  </si>
  <si>
    <t>(339</t>
  </si>
  <si>
    <t>'El Hormiguero (Cabecera)'</t>
  </si>
  <si>
    <t>(340</t>
  </si>
  <si>
    <t>'Morgan'</t>
  </si>
  <si>
    <t>(341</t>
  </si>
  <si>
    <t>'La Paila'</t>
  </si>
  <si>
    <t>(342</t>
  </si>
  <si>
    <t>'Cauca Viejo'</t>
  </si>
  <si>
    <t>(343</t>
  </si>
  <si>
    <t>'Cascajal'</t>
  </si>
  <si>
    <t>(344</t>
  </si>
  <si>
    <t>(345</t>
  </si>
  <si>
    <t>'La Vorágine'</t>
  </si>
  <si>
    <t>(346</t>
  </si>
  <si>
    <t>'Pance (Cabecera)'</t>
  </si>
  <si>
    <t>(347</t>
  </si>
  <si>
    <t>'San Francisco'</t>
  </si>
  <si>
    <t>(348</t>
  </si>
  <si>
    <t>'El Jardín'</t>
  </si>
  <si>
    <t>(349</t>
  </si>
  <si>
    <t>'Pico de Aguila'</t>
  </si>
  <si>
    <t>(350</t>
  </si>
  <si>
    <t>'El Banqueo'</t>
  </si>
  <si>
    <t>(351</t>
  </si>
  <si>
    <t>'El Peón'</t>
  </si>
  <si>
    <t>(352</t>
  </si>
  <si>
    <t>'La María'</t>
  </si>
  <si>
    <t>(353</t>
  </si>
  <si>
    <t>'Pance Suburbano (La Viga)'</t>
  </si>
  <si>
    <t>(354</t>
  </si>
  <si>
    <t>'La Buitrera (Cabecera)'</t>
  </si>
  <si>
    <t>(355</t>
  </si>
  <si>
    <t>'La Riverita'</t>
  </si>
  <si>
    <t>(356</t>
  </si>
  <si>
    <t>'El Rosario'</t>
  </si>
  <si>
    <t>(357</t>
  </si>
  <si>
    <t>'El Otoño'</t>
  </si>
  <si>
    <t>(358</t>
  </si>
  <si>
    <t>'Alto de Los Mangos'</t>
  </si>
  <si>
    <t>(359</t>
  </si>
  <si>
    <t>'La Luisa'</t>
  </si>
  <si>
    <t>(360</t>
  </si>
  <si>
    <t>'La Sirena'</t>
  </si>
  <si>
    <t>(361</t>
  </si>
  <si>
    <t>'Parque de La Bandera'</t>
  </si>
  <si>
    <t>(362</t>
  </si>
  <si>
    <t>'Cantaclaro'</t>
  </si>
  <si>
    <t>(363</t>
  </si>
  <si>
    <t>'Club Campestre'</t>
  </si>
  <si>
    <t>(364</t>
  </si>
  <si>
    <t>'Villacarmelo (Cabecera)'</t>
  </si>
  <si>
    <t>(365</t>
  </si>
  <si>
    <t>'La Fonda'</t>
  </si>
  <si>
    <t>(366</t>
  </si>
  <si>
    <t>'Dos Quebradas'</t>
  </si>
  <si>
    <t>(367</t>
  </si>
  <si>
    <t>'La Candelaria'</t>
  </si>
  <si>
    <t>(368</t>
  </si>
  <si>
    <t>'El Carmen'</t>
  </si>
  <si>
    <t>(369</t>
  </si>
  <si>
    <t>(370</t>
  </si>
  <si>
    <t>'Los Andes (Cabecera)'</t>
  </si>
  <si>
    <t>(371</t>
  </si>
  <si>
    <t>'Los Cárpatos'</t>
  </si>
  <si>
    <t>(372</t>
  </si>
  <si>
    <t>'Quebrada Honda'</t>
  </si>
  <si>
    <t>(373</t>
  </si>
  <si>
    <t>'Pueblo Nuevo'</t>
  </si>
  <si>
    <t>(374</t>
  </si>
  <si>
    <t>'El Faro'</t>
  </si>
  <si>
    <t>(375</t>
  </si>
  <si>
    <t>'La Reforma - El Mango'</t>
  </si>
  <si>
    <t>(376</t>
  </si>
  <si>
    <t>'La Carolina - Los Andes Bajo'</t>
  </si>
  <si>
    <t>(377</t>
  </si>
  <si>
    <t>'El Cabuyal'</t>
  </si>
  <si>
    <t>(378</t>
  </si>
  <si>
    <t>'Atenas - Mameyal'</t>
  </si>
  <si>
    <t>(379</t>
  </si>
  <si>
    <t>'Mónaco'</t>
  </si>
  <si>
    <t>(380</t>
  </si>
  <si>
    <t>'Pichindé (Cabecera)'</t>
  </si>
  <si>
    <t>(381</t>
  </si>
  <si>
    <t>'Peñas Blancas'</t>
  </si>
  <si>
    <t>(382</t>
  </si>
  <si>
    <t>'Loma de La Cajita'</t>
  </si>
  <si>
    <t>(383</t>
  </si>
  <si>
    <t>'La Leonera (Cabecera)'</t>
  </si>
  <si>
    <t>(384</t>
  </si>
  <si>
    <t>'El Pato'</t>
  </si>
  <si>
    <t>(385</t>
  </si>
  <si>
    <t>'El Porvenir'</t>
  </si>
  <si>
    <t>(386</t>
  </si>
  <si>
    <t>'El Pajuil'</t>
  </si>
  <si>
    <t>(387</t>
  </si>
  <si>
    <t>'La Cajita'</t>
  </si>
  <si>
    <t>(388</t>
  </si>
  <si>
    <t>'Felidia (Cabecera)'</t>
  </si>
  <si>
    <t>(389</t>
  </si>
  <si>
    <t>'La Esperanza'</t>
  </si>
  <si>
    <t>(390</t>
  </si>
  <si>
    <t>'Las Nieves'</t>
  </si>
  <si>
    <t>(391</t>
  </si>
  <si>
    <t>'El Diamante'</t>
  </si>
  <si>
    <t>(392</t>
  </si>
  <si>
    <t>'Santa Helena'</t>
  </si>
  <si>
    <t>(393</t>
  </si>
  <si>
    <t>'El Saladito (Cabecera)'</t>
  </si>
  <si>
    <t>(394</t>
  </si>
  <si>
    <t>'San Antonio'</t>
  </si>
  <si>
    <t>(395</t>
  </si>
  <si>
    <t>'San Pablo'</t>
  </si>
  <si>
    <t>(396</t>
  </si>
  <si>
    <t>'San Miguel'</t>
  </si>
  <si>
    <t>(397</t>
  </si>
  <si>
    <t>'Montañuelas'</t>
  </si>
  <si>
    <t>(398</t>
  </si>
  <si>
    <t>'El Palomar'</t>
  </si>
  <si>
    <t>(399</t>
  </si>
  <si>
    <t>'El Cerezo'</t>
  </si>
  <si>
    <t>(400</t>
  </si>
  <si>
    <t>(401</t>
  </si>
  <si>
    <t>'La Elvira (Cabecera)'</t>
  </si>
  <si>
    <t>(402</t>
  </si>
  <si>
    <t>'Los Laureles'</t>
  </si>
  <si>
    <t>(403</t>
  </si>
  <si>
    <t>'Alto Aguacatal'</t>
  </si>
  <si>
    <t>(404</t>
  </si>
  <si>
    <t>'La Castilla (Cabecera)'</t>
  </si>
  <si>
    <t>(405</t>
  </si>
  <si>
    <t>'Las Palmas'</t>
  </si>
  <si>
    <t>(406</t>
  </si>
  <si>
    <t>'Los Limones'</t>
  </si>
  <si>
    <t>(407</t>
  </si>
  <si>
    <t>'Las Brisas'</t>
  </si>
  <si>
    <t>(408</t>
  </si>
  <si>
    <t>'El Futuro'</t>
  </si>
  <si>
    <t>(409</t>
  </si>
  <si>
    <t>'El Pinar'</t>
  </si>
  <si>
    <t>(410</t>
  </si>
  <si>
    <t>'Galeras'</t>
  </si>
  <si>
    <t>(411</t>
  </si>
  <si>
    <t>'La Paz (Cabecera)'</t>
  </si>
  <si>
    <t>(412</t>
  </si>
  <si>
    <t>'Villa del Rosario'</t>
  </si>
  <si>
    <t>(413</t>
  </si>
  <si>
    <t>'Lomitas'</t>
  </si>
  <si>
    <t>(414</t>
  </si>
  <si>
    <t>'Montebello (Cabecera)'</t>
  </si>
  <si>
    <t>(415</t>
  </si>
  <si>
    <t>'Campoalegre'</t>
  </si>
  <si>
    <t>(416</t>
  </si>
  <si>
    <t>'Aguacatal'</t>
  </si>
  <si>
    <t>(417</t>
  </si>
  <si>
    <t>'Golondrinas (Cabecera)'</t>
  </si>
  <si>
    <t>(418</t>
  </si>
  <si>
    <t>(419</t>
  </si>
  <si>
    <t>'Sector Tres Cruces'</t>
  </si>
  <si>
    <t>1);</t>
  </si>
  <si>
    <t>(23</t>
  </si>
  <si>
    <t>'Golondrinas'</t>
  </si>
  <si>
    <t>(24</t>
  </si>
  <si>
    <t>'El Hormiguero'</t>
  </si>
  <si>
    <t>(25</t>
  </si>
  <si>
    <t>'El Saladito'</t>
  </si>
  <si>
    <t>(26</t>
  </si>
  <si>
    <t>'Felidia'</t>
  </si>
  <si>
    <t>(27</t>
  </si>
  <si>
    <t>'La Buitrera'</t>
  </si>
  <si>
    <t>(28</t>
  </si>
  <si>
    <t>'La Castilla'</t>
  </si>
  <si>
    <t>(29</t>
  </si>
  <si>
    <t>'La Elvira'</t>
  </si>
  <si>
    <t>(30</t>
  </si>
  <si>
    <t>'La Leonera'</t>
  </si>
  <si>
    <t>(31</t>
  </si>
  <si>
    <t>'La Paz'</t>
  </si>
  <si>
    <t>(32</t>
  </si>
  <si>
    <t>'Los Andes'</t>
  </si>
  <si>
    <t>(33</t>
  </si>
  <si>
    <t>'Montebello'</t>
  </si>
  <si>
    <t>(34</t>
  </si>
  <si>
    <t>'Navarro'</t>
  </si>
  <si>
    <t>(35</t>
  </si>
  <si>
    <t>'Pance'</t>
  </si>
  <si>
    <t>(36</t>
  </si>
  <si>
    <t>'Pichinde'</t>
  </si>
  <si>
    <t>(37</t>
  </si>
  <si>
    <t>'Villacarmelo'</t>
  </si>
  <si>
    <t>comuna 14</t>
  </si>
  <si>
    <t>Alfonso Bonilla Aragon</t>
  </si>
  <si>
    <t>José Manuel Marroquín 1</t>
  </si>
  <si>
    <t>José Manuel Marroquín 2</t>
  </si>
  <si>
    <t>Puertas del Sol</t>
  </si>
  <si>
    <t>Naranjos 1</t>
  </si>
  <si>
    <t>Naranjos 2</t>
  </si>
  <si>
    <t>Promociones Populares</t>
  </si>
  <si>
    <t>Cañaveralejo</t>
  </si>
  <si>
    <t>Sector la Patria Cañaveral</t>
  </si>
  <si>
    <t>Sector CañaveralejoGuadalupe</t>
  </si>
  <si>
    <t>Unidad Deportiva Alberto Galindo</t>
  </si>
  <si>
    <t>Galindo</t>
  </si>
  <si>
    <t>Plaza de Toros</t>
  </si>
  <si>
    <t>3.45000, -76.53333</t>
  </si>
  <si>
    <t>Nor–Occidental</t>
  </si>
  <si>
    <t>Nor–Oriente</t>
  </si>
  <si>
    <t>Distrito Agua Blanca</t>
  </si>
  <si>
    <t>Oriente</t>
  </si>
  <si>
    <t>Sur</t>
  </si>
  <si>
    <t>Rural</t>
  </si>
  <si>
    <t>Barrio Terrón Colorado I</t>
  </si>
  <si>
    <t>Barrio Alto Aguacatal</t>
  </si>
  <si>
    <t>El barrio Vista hermosa</t>
  </si>
  <si>
    <t>El Barrio Bajo Palermo</t>
  </si>
  <si>
    <t>Barrio Bajo Aguacatal</t>
  </si>
  <si>
    <t>Barrio Palmas I</t>
  </si>
  <si>
    <t>Barrio Palmas II</t>
  </si>
  <si>
    <t>Barrio la Legua</t>
  </si>
  <si>
    <t>Urbanización Aguacatal</t>
  </si>
  <si>
    <t>Barrio Villa del Mar</t>
  </si>
  <si>
    <t>Arroyohondo</t>
  </si>
  <si>
    <t>Ciudad los Álamos</t>
  </si>
  <si>
    <t>Dapa</t>
  </si>
  <si>
    <t>Pacará</t>
  </si>
  <si>
    <t>Santa Mónica</t>
  </si>
  <si>
    <t>Sector Altos de Normandía-Bataclán</t>
  </si>
  <si>
    <t>Acueducto San Antonio.</t>
  </si>
  <si>
    <t>El Calvario.</t>
  </si>
  <si>
    <t>El Hoyo.</t>
  </si>
  <si>
    <t>El Nacional.</t>
  </si>
  <si>
    <t>El Peñón.</t>
  </si>
  <si>
    <t>El Piloto.</t>
  </si>
  <si>
    <t>La Merced.</t>
  </si>
  <si>
    <t>Los Libertadores.</t>
  </si>
  <si>
    <t>Navarro-La Chanca.</t>
  </si>
  <si>
    <t>San Antonio.</t>
  </si>
  <si>
    <t>San Cayetano.</t>
  </si>
  <si>
    <t>San Juan Bosco.</t>
  </si>
  <si>
    <t>San Nicolás.</t>
  </si>
  <si>
    <t>San Pascual.</t>
  </si>
  <si>
    <t>San Pedro.</t>
  </si>
  <si>
    <t>Santa Rosa.</t>
  </si>
  <si>
    <t>Sultana-Berlín-San Francisco</t>
  </si>
  <si>
    <t>Olaya Herrera</t>
  </si>
  <si>
    <t>Bueno Madrid</t>
  </si>
  <si>
    <t>Palmeras del norte</t>
  </si>
  <si>
    <t>La Rivera II</t>
  </si>
  <si>
    <t>Chiminangos 1.ª Etapa</t>
  </si>
  <si>
    <t>Chiminangos 2.ª Etapa</t>
  </si>
  <si>
    <t>Plazas Verdes</t>
  </si>
  <si>
    <t>Urbanización Barranquilla</t>
  </si>
  <si>
    <t>Paseo de los Almendros</t>
  </si>
  <si>
    <t>Villas de Veracruz</t>
  </si>
  <si>
    <t>Villa del Prado</t>
  </si>
  <si>
    <t>Brisas del Guabito</t>
  </si>
  <si>
    <t>Barrio Residencial el Bosque</t>
  </si>
  <si>
    <t>Brisas de los Andes</t>
  </si>
  <si>
    <t>Bajo Salomia</t>
  </si>
  <si>
    <t>San Luís I</t>
  </si>
  <si>
    <t>Jorge Eliécer Gaitán</t>
  </si>
  <si>
    <t>Los Alcázares I</t>
  </si>
  <si>
    <t>Los Alcázares II</t>
  </si>
  <si>
    <t>PetecuyI etapa</t>
  </si>
  <si>
    <t>PetecuyII etapa</t>
  </si>
  <si>
    <t>Los Guadales</t>
  </si>
  <si>
    <t>oasis de comfandi</t>
  </si>
  <si>
    <t>PetecuyIII etapa</t>
  </si>
  <si>
    <t>FloraliaI</t>
  </si>
  <si>
    <t>FloraliaIA</t>
  </si>
  <si>
    <t>FloraliaI Sector II</t>
  </si>
  <si>
    <t>FloraliaII</t>
  </si>
  <si>
    <t>FloraliaIII</t>
  </si>
  <si>
    <t>Calimio</t>
  </si>
  <si>
    <t>Álamos</t>
  </si>
  <si>
    <t>popular</t>
  </si>
  <si>
    <t>Alfonzo López 1.ª Etapa.</t>
  </si>
  <si>
    <t>Alfonzo López 2.ª Etapa.</t>
  </si>
  <si>
    <t>Alfonzo López 3.ª Etapa.</t>
  </si>
  <si>
    <t>Puerto Nuevo.</t>
  </si>
  <si>
    <t>Puerto Mallarino.</t>
  </si>
  <si>
    <t>Andrés Sanin.</t>
  </si>
  <si>
    <t>Siete de Agosto.</t>
  </si>
  <si>
    <t>Los Pinos.</t>
  </si>
  <si>
    <t>San Marino.</t>
  </si>
  <si>
    <t>Las Ceibas.</t>
  </si>
  <si>
    <t>Las Veraneras.</t>
  </si>
  <si>
    <t>Base Aérea.</t>
  </si>
  <si>
    <t>Fepicol.</t>
  </si>
  <si>
    <t>La Playa.</t>
  </si>
  <si>
    <t>El Vivero</t>
  </si>
  <si>
    <t>El trébol</t>
  </si>
  <si>
    <t>El troncal</t>
  </si>
  <si>
    <t>Urbanización La Base</t>
  </si>
  <si>
    <t>Villacolombia</t>
  </si>
  <si>
    <t>La Nueva Base</t>
  </si>
  <si>
    <t>Obrero</t>
  </si>
  <si>
    <t>Sector La Luna</t>
  </si>
  <si>
    <t>Guabal</t>
  </si>
  <si>
    <t>Cristóbal Colon</t>
  </si>
  <si>
    <t>Departamental</t>
  </si>
  <si>
    <t>Pasamacho</t>
  </si>
  <si>
    <t>San Judas Tadeo 1</t>
  </si>
  <si>
    <t>San Judas Tadeo 2</t>
  </si>
  <si>
    <t>20 de julio</t>
  </si>
  <si>
    <t>Agua blanca</t>
  </si>
  <si>
    <t>Ciudad Modelo</t>
  </si>
  <si>
    <t>El jardín</t>
  </si>
  <si>
    <t>El prado</t>
  </si>
  <si>
    <t>El recuerdo</t>
  </si>
  <si>
    <t>JoseMaría Córdoba</t>
  </si>
  <si>
    <t>villa nueva</t>
  </si>
  <si>
    <t>La Primavera</t>
  </si>
  <si>
    <t>San Carlos</t>
  </si>
  <si>
    <t>Alfonso Barberena</t>
  </si>
  <si>
    <t>FenalcoKennedy</t>
  </si>
  <si>
    <t>Julio Rincon</t>
  </si>
  <si>
    <t>Rodeo</t>
  </si>
  <si>
    <t>Los Comuneros II</t>
  </si>
  <si>
    <t>Nuevo Horizonte</t>
  </si>
  <si>
    <t>Villa Blanca</t>
  </si>
  <si>
    <t>Lleras-Cinta larga</t>
  </si>
  <si>
    <t>Los Lagos I</t>
  </si>
  <si>
    <t>Los Lagos II</t>
  </si>
  <si>
    <t>Sector Asprosocial–Diamante</t>
  </si>
  <si>
    <t>Retiro</t>
  </si>
  <si>
    <t>Comuneros I</t>
  </si>
  <si>
    <t>Vallado</t>
  </si>
  <si>
    <t>Mojica</t>
  </si>
  <si>
    <t>Bajos de Ciudad Córdoba (Llano Verde)</t>
  </si>
  <si>
    <t>Republica de Israel</t>
  </si>
  <si>
    <t>Santa Anita</t>
  </si>
  <si>
    <t>Mayapan</t>
  </si>
  <si>
    <t>Las Quintas de don Simón</t>
  </si>
  <si>
    <t>Los Portales</t>
  </si>
  <si>
    <t>Nuevo Rey</t>
  </si>
  <si>
    <t>Cañaverales</t>
  </si>
  <si>
    <t>Los Samanes</t>
  </si>
  <si>
    <t>El Gran Limonar –Cataya</t>
  </si>
  <si>
    <t>Unicentro</t>
  </si>
  <si>
    <t>Ciudadela Paso ancho</t>
  </si>
  <si>
    <t>Urbanización Rio Lili</t>
  </si>
  <si>
    <t>Caldas</t>
  </si>
  <si>
    <t>Farallones</t>
  </si>
  <si>
    <t>Cuarteles de Nápoles</t>
  </si>
  <si>
    <t>Alto Nápoles</t>
  </si>
  <si>
    <t>Refugio</t>
  </si>
  <si>
    <t>Eucarístico</t>
  </si>
  <si>
    <t>Tres de Julio</t>
  </si>
  <si>
    <t>Cambulos</t>
  </si>
  <si>
    <t>Cuarto de Legua</t>
  </si>
  <si>
    <t>Guadalupe</t>
  </si>
  <si>
    <t>Unidad Panamericana</t>
  </si>
  <si>
    <t>Nuevo Tequendama</t>
  </si>
  <si>
    <t>Camino Real Los Fundadores</t>
  </si>
  <si>
    <t>Tejares</t>
  </si>
  <si>
    <t>Cristales</t>
  </si>
  <si>
    <t>Cortijo</t>
  </si>
  <si>
    <t>Cementerio Carabineros</t>
  </si>
  <si>
    <t>Ciudadela del Rio-CVC</t>
  </si>
  <si>
    <t>Condominio Miramontes</t>
  </si>
  <si>
    <t>DesepazInvicali</t>
  </si>
  <si>
    <t>Haciendas de Alferez</t>
  </si>
  <si>
    <t>Jardín de Pance</t>
  </si>
  <si>
    <t>Jockey Club</t>
  </si>
  <si>
    <t>Las Dalias</t>
  </si>
  <si>
    <t>Las Garzas</t>
  </si>
  <si>
    <t>Pizamos 1</t>
  </si>
  <si>
    <t>Pizamos 2</t>
  </si>
  <si>
    <t>PizamosIII</t>
  </si>
  <si>
    <t>Plantan de Tratamiento Puerto Mallarino</t>
  </si>
  <si>
    <t>Reamansode Ciudad jardin</t>
  </si>
  <si>
    <t>Remanso</t>
  </si>
  <si>
    <t>Santa Clara</t>
  </si>
  <si>
    <t>Siloe</t>
  </si>
  <si>
    <t>Urbanización Cañaveralejo</t>
  </si>
  <si>
    <t>Urbanización ciudad Jardín</t>
  </si>
  <si>
    <t>Urbanización Cortij</t>
  </si>
  <si>
    <t>Urbanización Venezuela.</t>
  </si>
  <si>
    <t>Venezuela</t>
  </si>
  <si>
    <t>Verdanza</t>
  </si>
  <si>
    <t>Villa Luz</t>
  </si>
  <si>
    <t>Villa mercedes I</t>
  </si>
  <si>
    <t xml:space="preserve">comuna </t>
  </si>
  <si>
    <t>comuna 21</t>
  </si>
  <si>
    <t>comuna 15</t>
  </si>
  <si>
    <t>comuna 13</t>
  </si>
  <si>
    <t>comuna 2</t>
  </si>
  <si>
    <t>comuna 3</t>
  </si>
  <si>
    <t>comuna 9</t>
  </si>
  <si>
    <t>comuna 7</t>
  </si>
  <si>
    <t>comuna 4</t>
  </si>
  <si>
    <t>comuna 5</t>
  </si>
  <si>
    <t>comuna 6</t>
  </si>
  <si>
    <t>comuna 8</t>
  </si>
  <si>
    <t>comuna 11</t>
  </si>
  <si>
    <t>comuna 12</t>
  </si>
  <si>
    <t>comuna 16</t>
  </si>
  <si>
    <t>comuna 10</t>
  </si>
  <si>
    <t>comuna 17</t>
  </si>
  <si>
    <t>comuna 18</t>
  </si>
  <si>
    <t>comuna 19</t>
  </si>
  <si>
    <t>comuna 20</t>
  </si>
  <si>
    <t>comuna 22</t>
  </si>
  <si>
    <t>comuna 1</t>
  </si>
  <si>
    <t>Barrio Terrón Colorado II</t>
  </si>
  <si>
    <t>Área Libre-Parque del Amor</t>
  </si>
  <si>
    <t>cod</t>
  </si>
  <si>
    <t>{</t>
  </si>
  <si>
    <t>",</t>
  </si>
  <si>
    <t>"id_zona":"</t>
  </si>
  <si>
    <t>" ,</t>
  </si>
  <si>
    <t>"id_comuna": "</t>
  </si>
  <si>
    <t>" },</t>
  </si>
  <si>
    <t>"id": "</t>
  </si>
  <si>
    <t>"nb_barrio": "</t>
  </si>
  <si>
    <t>"nb_zona": "</t>
  </si>
  <si>
    <t>tx_nit</t>
  </si>
  <si>
    <t>id_ciudad</t>
  </si>
  <si>
    <t>ciudad</t>
  </si>
  <si>
    <t>co_ciudad</t>
  </si>
  <si>
    <t>nb_ciudad</t>
  </si>
  <si>
    <t>id_comuna</t>
  </si>
  <si>
    <t>id_tipo_foto</t>
  </si>
  <si>
    <t>nb_foto</t>
  </si>
  <si>
    <t>tx_src</t>
  </si>
  <si>
    <t>nb_tipo_pago</t>
  </si>
  <si>
    <t>id_tipo_pago</t>
  </si>
  <si>
    <t>contacto</t>
  </si>
  <si>
    <t>tx_comercio</t>
  </si>
  <si>
    <t>tx_sitio_web</t>
  </si>
  <si>
    <t>tx_facebook</t>
  </si>
  <si>
    <t>tx_twitter</t>
  </si>
  <si>
    <t>tx_instagram</t>
  </si>
  <si>
    <t>tx_youtube</t>
  </si>
  <si>
    <t>id_tipo_telefono</t>
  </si>
  <si>
    <t>tipo_telefono</t>
  </si>
  <si>
    <t>nb_usuario</t>
  </si>
  <si>
    <t>nb_nombres</t>
  </si>
  <si>
    <t>nb_apellidos</t>
  </si>
  <si>
    <t>password</t>
  </si>
  <si>
    <t>tx_email</t>
  </si>
  <si>
    <t>id_usuarioe</t>
  </si>
  <si>
    <t xml:space="preserve">php artisan make:model </t>
  </si>
  <si>
    <t>command</t>
  </si>
  <si>
    <t>Class/table</t>
  </si>
  <si>
    <t>options</t>
  </si>
  <si>
    <t xml:space="preserve"> -a --api --force</t>
  </si>
  <si>
    <t xml:space="preserve"> -a --api </t>
  </si>
  <si>
    <t xml:space="preserve"> -a --api -p</t>
  </si>
  <si>
    <t>folder</t>
  </si>
  <si>
    <t>Models/</t>
  </si>
  <si>
    <t>timestamp</t>
  </si>
  <si>
    <t>$table-&gt;timestamps();</t>
  </si>
  <si>
    <t>$table-&gt;increments('id');</t>
  </si>
  <si>
    <t>$table-&gt;rememberToken();</t>
  </si>
  <si>
    <t>nu_latitud</t>
  </si>
  <si>
    <t>nu_longitud</t>
  </si>
  <si>
    <t>tx_path</t>
  </si>
  <si>
    <t>bo_principal</t>
  </si>
  <si>
    <t>[</t>
  </si>
  <si>
    <t>]</t>
  </si>
  <si>
    <t>table</t>
  </si>
  <si>
    <t>colum migration</t>
  </si>
  <si>
    <t>array models</t>
  </si>
  <si>
    <t>'id',</t>
  </si>
  <si>
    <t>'nb_nombres',</t>
  </si>
  <si>
    <t>'nb_apellidos',</t>
  </si>
  <si>
    <t>'nb_usuario',</t>
  </si>
  <si>
    <t>'password',</t>
  </si>
  <si>
    <t>'tx_email',</t>
  </si>
  <si>
    <t>'tx_nuip',</t>
  </si>
  <si>
    <t>'tx_observaciones',</t>
  </si>
  <si>
    <t>'token',</t>
  </si>
  <si>
    <t>'id_status',</t>
  </si>
  <si>
    <t>'id_usuarioe',</t>
  </si>
  <si>
    <t>'bo_activo',</t>
  </si>
  <si>
    <t>'id_usuario',</t>
  </si>
  <si>
    <t>'nb_pais',</t>
  </si>
  <si>
    <t>'co_pais',</t>
  </si>
  <si>
    <t>'tx_iso',</t>
  </si>
  <si>
    <t>'co_departamento',</t>
  </si>
  <si>
    <t>'nb_departamento',</t>
  </si>
  <si>
    <t>'id_pais',</t>
  </si>
  <si>
    <t>'nu_latitud',</t>
  </si>
  <si>
    <t>'nu_longitud',</t>
  </si>
  <si>
    <t>'co_ciudad',</t>
  </si>
  <si>
    <t>'nb_ciudad',</t>
  </si>
  <si>
    <t>'id_departamento',</t>
  </si>
  <si>
    <t>'co_zona',</t>
  </si>
  <si>
    <t>'nb_zona',</t>
  </si>
  <si>
    <t>'id_zona',</t>
  </si>
  <si>
    <t>'co_comuna',</t>
  </si>
  <si>
    <t>'nb_comuna',</t>
  </si>
  <si>
    <t>'co_barrio',</t>
  </si>
  <si>
    <t>'nb_barrio',</t>
  </si>
  <si>
    <t>'nb_tipo_foto',</t>
  </si>
  <si>
    <t>'tx_icono',</t>
  </si>
  <si>
    <t>'tx_path',</t>
  </si>
  <si>
    <t>'id_comercio',</t>
  </si>
  <si>
    <t>'nb_categoria',</t>
  </si>
  <si>
    <t>'tx_foto',</t>
  </si>
  <si>
    <t>'id_ciudad',</t>
  </si>
  <si>
    <t>'id_comuna',</t>
  </si>
  <si>
    <t>'tx_telefono',</t>
  </si>
  <si>
    <t>'id_tipo_telefono',</t>
  </si>
  <si>
    <t>'bo_principal',</t>
  </si>
  <si>
    <t>'nb_horario',</t>
  </si>
  <si>
    <t>'tx_entrada',</t>
  </si>
  <si>
    <t>'tx_salida',</t>
  </si>
  <si>
    <t>'tx_comercio',</t>
  </si>
  <si>
    <t>'tx_sitio_web',</t>
  </si>
  <si>
    <t>'tx_facebook',</t>
  </si>
  <si>
    <t>'tx_twitter',</t>
  </si>
  <si>
    <t>'tx_instagram',</t>
  </si>
  <si>
    <t>'tx_youtube',</t>
  </si>
  <si>
    <t>'nb_foto',</t>
  </si>
  <si>
    <t>'tx_src',</t>
  </si>
  <si>
    <t>'id_tipo_foto',</t>
  </si>
  <si>
    <t>'nu_valoracion',</t>
  </si>
  <si>
    <t>'created_at',
'updated_at'</t>
  </si>
  <si>
    <t>nb_status</t>
  </si>
  <si>
    <t>co_status</t>
  </si>
  <si>
    <t>co_grupo</t>
  </si>
  <si>
    <t>id_padre</t>
  </si>
  <si>
    <t>nb_secundario</t>
  </si>
  <si>
    <t>'nb_status',</t>
  </si>
  <si>
    <t>'nb_secundario',</t>
  </si>
  <si>
    <t>'co_status',</t>
  </si>
  <si>
    <t>'co_grupo',</t>
  </si>
  <si>
    <t>'id_padre',</t>
  </si>
  <si>
    <t>has many</t>
  </si>
  <si>
    <t>.</t>
  </si>
  <si>
    <t>tabla</t>
  </si>
  <si>
    <t>has manny</t>
  </si>
  <si>
    <t>beloug to</t>
  </si>
  <si>
    <t>has one</t>
  </si>
  <si>
    <t>tipo_comercio</t>
  </si>
  <si>
    <t>index</t>
  </si>
  <si>
    <t>show</t>
  </si>
  <si>
    <t>updte</t>
  </si>
  <si>
    <t>tables</t>
  </si>
  <si>
    <t>store</t>
  </si>
  <si>
    <t>destroy</t>
  </si>
  <si>
    <t>controller</t>
  </si>
  <si>
    <t>id' =&gt; 'required',</t>
  </si>
  <si>
    <t>nb_nombres' =&gt; 'required',</t>
  </si>
  <si>
    <t>nb_apellidos' =&gt; 'required',</t>
  </si>
  <si>
    <t>nb_usuario' =&gt; 'required',</t>
  </si>
  <si>
    <t>password' =&gt; 'required',</t>
  </si>
  <si>
    <t>tx_email' =&gt; 'required',</t>
  </si>
  <si>
    <t>tx_nuip' =&gt; 'required',</t>
  </si>
  <si>
    <t>tx_observaciones' =&gt; 'required',</t>
  </si>
  <si>
    <t>token' =&gt; 'required',</t>
  </si>
  <si>
    <t>id_status' =&gt; 'required',</t>
  </si>
  <si>
    <t>id_usuarioe' =&gt; 'required',</t>
  </si>
  <si>
    <t>nb_status' =&gt; 'required',</t>
  </si>
  <si>
    <t>nb_secundario' =&gt; 'required',</t>
  </si>
  <si>
    <t>co_status' =&gt; 'required',</t>
  </si>
  <si>
    <t>co_grupo' =&gt; 'required',</t>
  </si>
  <si>
    <t>id_padre' =&gt; 'required',</t>
  </si>
  <si>
    <t>bo_activo' =&gt; 'required',</t>
  </si>
  <si>
    <t>id_usuario' =&gt; 'required',</t>
  </si>
  <si>
    <t>nb_pais' =&gt; 'required',</t>
  </si>
  <si>
    <t>co_pais' =&gt; 'required',</t>
  </si>
  <si>
    <t>tx_iso' =&gt; 'required',</t>
  </si>
  <si>
    <t>co_departamento' =&gt; 'required',</t>
  </si>
  <si>
    <t>nb_departamento' =&gt; 'required',</t>
  </si>
  <si>
    <t>id_pais' =&gt; 'required',</t>
  </si>
  <si>
    <t>nu_latitud' =&gt; 'required',</t>
  </si>
  <si>
    <t>nu_longitud' =&gt; 'required',</t>
  </si>
  <si>
    <t>co_ciudad' =&gt; 'required',</t>
  </si>
  <si>
    <t>nb_ciudad' =&gt; 'required',</t>
  </si>
  <si>
    <t>id_departamento' =&gt; 'required',</t>
  </si>
  <si>
    <t>co_zona' =&gt; 'required',</t>
  </si>
  <si>
    <t>nb_zona' =&gt; 'required',</t>
  </si>
  <si>
    <t>id_ciudad' =&gt; 'required',</t>
  </si>
  <si>
    <t>co_comuna' =&gt; 'required',</t>
  </si>
  <si>
    <t>nb_comuna' =&gt; 'required',</t>
  </si>
  <si>
    <t>id_zona' =&gt; 'required',</t>
  </si>
  <si>
    <t>co_barrio' =&gt; 'required',</t>
  </si>
  <si>
    <t>nb_barrio' =&gt; 'required',</t>
  </si>
  <si>
    <t>id_comuna' =&gt; 'required',</t>
  </si>
  <si>
    <t>nb_tipo_foto' =&gt; 'required',</t>
  </si>
  <si>
    <t>tx_icono' =&gt; 'required',</t>
  </si>
  <si>
    <t>tx_path' =&gt; 'required',</t>
  </si>
  <si>
    <t>id_comercio' =&gt; 'required',</t>
  </si>
  <si>
    <t>nb_categoria' =&gt; 'required',</t>
  </si>
  <si>
    <t>tx_foto' =&gt; 'required',</t>
  </si>
  <si>
    <t>tx_telefono' =&gt; 'required',</t>
  </si>
  <si>
    <t>id_tipo_telefono' =&gt; 'required',</t>
  </si>
  <si>
    <t>bo_principal' =&gt; 'required',</t>
  </si>
  <si>
    <t>nb_horario' =&gt; 'required',</t>
  </si>
  <si>
    <t>tx_entrada' =&gt; 'required',</t>
  </si>
  <si>
    <t>tx_salida' =&gt; 'required',</t>
  </si>
  <si>
    <t>tx_comercio' =&gt; 'required',</t>
  </si>
  <si>
    <t>tx_sitio_web' =&gt; 'required',</t>
  </si>
  <si>
    <t>tx_facebook' =&gt; 'required',</t>
  </si>
  <si>
    <t>tx_twitter' =&gt; 'required',</t>
  </si>
  <si>
    <t>tx_instagram' =&gt; 'required',</t>
  </si>
  <si>
    <t>tx_youtube' =&gt; 'required',</t>
  </si>
  <si>
    <t>nb_foto' =&gt; 'required',</t>
  </si>
  <si>
    <t>tx_src' =&gt; 'required',</t>
  </si>
  <si>
    <t>id_tipo_foto' =&gt; 'required',</t>
  </si>
  <si>
    <t>nu_valoracion' =&gt; 'required',</t>
  </si>
  <si>
    <t>apiresource</t>
  </si>
  <si>
    <t>apigroup</t>
  </si>
  <si>
    <t>seeders</t>
  </si>
  <si>
    <t>remember_token</t>
  </si>
  <si>
    <t>id',</t>
  </si>
  <si>
    <t>-76.557493</t>
  </si>
  <si>
    <t>-76.5149935</t>
  </si>
  <si>
    <t>-76.5343721</t>
  </si>
  <si>
    <t>-76.5112471</t>
  </si>
  <si>
    <t>-76.4939006</t>
  </si>
  <si>
    <t>-76.488118</t>
  </si>
  <si>
    <t>-76.4962616</t>
  </si>
  <si>
    <t>-76.5150755</t>
  </si>
  <si>
    <t>-76.5151028</t>
  </si>
  <si>
    <t>-76.4962308</t>
  </si>
  <si>
    <t>-76.4962154</t>
  </si>
  <si>
    <t>-76.4961846</t>
  </si>
  <si>
    <t>-76.4961692</t>
  </si>
  <si>
    <t>-76.5152393</t>
  </si>
  <si>
    <t>-76.4961538</t>
  </si>
  <si>
    <t>-76.5152666</t>
  </si>
  <si>
    <t>3.4563251</t>
  </si>
  <si>
    <t>3.4649469</t>
  </si>
  <si>
    <t>3.4461513</t>
  </si>
  <si>
    <t>3.4704225</t>
  </si>
  <si>
    <t>3.470171</t>
  </si>
  <si>
    <t>3.4897772</t>
  </si>
  <si>
    <t>3.4841339</t>
  </si>
  <si>
    <t>3.464895</t>
  </si>
  <si>
    <t>3.4648777</t>
  </si>
  <si>
    <t>3.4841819</t>
  </si>
  <si>
    <t>3.4842059</t>
  </si>
  <si>
    <t>3.4842539</t>
  </si>
  <si>
    <t>3.4842779</t>
  </si>
  <si>
    <t>3.4647911</t>
  </si>
  <si>
    <t>3.4843019</t>
  </si>
  <si>
    <t>3.4647738</t>
  </si>
  <si>
    <t>latitud</t>
  </si>
  <si>
    <t>longitud</t>
  </si>
  <si>
    <t>],</t>
  </si>
  <si>
    <t>, 'nb_comuna' =&gt; '</t>
  </si>
  <si>
    <t>, 'nu_latitud' =&gt; '</t>
  </si>
  <si>
    <t>', 'nu_longitud' =&gt; '</t>
  </si>
  <si>
    <t>', 'id_status' =&gt; '</t>
  </si>
  <si>
    <t>', 'id_usuario' =&gt; '</t>
  </si>
  <si>
    <t xml:space="preserve">', 'id_zona' =&gt; </t>
  </si>
  <si>
    <t>['co_comuna' =&gt;</t>
  </si>
  <si>
    <t>', 'id_zona' =&gt;</t>
  </si>
  <si>
    <t>Bajos de Ciudad Córdob</t>
  </si>
  <si>
    <t>Unidad Res. Santiago de Cali</t>
  </si>
  <si>
    <t>Plantan Tto Puerto Mallarino</t>
  </si>
  <si>
    <t>, 'nb_barrio' =&gt; '</t>
  </si>
  <si>
    <t>['co_barrio' =&gt;</t>
  </si>
  <si>
    <t>, 'id_comuna' =&gt;</t>
  </si>
  <si>
    <t>Sect Altos Normandía-Bataclán</t>
  </si>
  <si>
    <t>Unidad Dep. Alberto Galindo</t>
  </si>
  <si>
    <t>latuitud</t>
  </si>
  <si>
    <t>tipo_usuario</t>
  </si>
  <si>
    <t>nb_tipo_usuario</t>
  </si>
  <si>
    <t>'timestamp',</t>
  </si>
  <si>
    <t>nb_tipo_usuario',</t>
  </si>
  <si>
    <t>tx_observaciones',</t>
  </si>
  <si>
    <t>id_status',</t>
  </si>
  <si>
    <t>id_usuario',</t>
  </si>
  <si>
    <t>comercio_despacho</t>
  </si>
  <si>
    <t>MATRIA</t>
  </si>
  <si>
    <t>nivel</t>
  </si>
  <si>
    <t>preescolar</t>
  </si>
  <si>
    <t>primaria</t>
  </si>
  <si>
    <t>bachillerato</t>
  </si>
  <si>
    <t>materia</t>
  </si>
  <si>
    <t>uniforme</t>
  </si>
  <si>
    <t>lista_utiles</t>
  </si>
  <si>
    <t>transporte</t>
  </si>
  <si>
    <t>calendario_escolar</t>
  </si>
  <si>
    <t>inicio clase</t>
  </si>
  <si>
    <t>fecha</t>
  </si>
  <si>
    <t>periodos</t>
  </si>
  <si>
    <t>1er periodo</t>
  </si>
  <si>
    <t>2do periodo</t>
  </si>
  <si>
    <t>3er periodo</t>
  </si>
  <si>
    <t>inicio</t>
  </si>
  <si>
    <t>fin</t>
  </si>
  <si>
    <t>semana receso</t>
  </si>
  <si>
    <t>Último día de clases el 12 de Diciembre de 2019 con regreso el lunes 13 de Enero de 2020</t>
  </si>
  <si>
    <t>semana santa</t>
  </si>
  <si>
    <t>Inician el 06 de Abril de 2020 con reingreso el martes 14 de Abril de 2020</t>
  </si>
  <si>
    <t>CLAUSURA</t>
  </si>
  <si>
    <t>ENTREGA DE CALIFICACIONES</t>
  </si>
  <si>
    <t>FINALES</t>
  </si>
  <si>
    <t>MATRÍCULAS ORDINARIAS</t>
  </si>
  <si>
    <t>MATRÍCULAS EXTRAORDINARIAS</t>
  </si>
  <si>
    <t>reuniones</t>
  </si>
  <si>
    <t>pre-jardin</t>
  </si>
  <si>
    <t>jardin</t>
  </si>
  <si>
    <t>transicion</t>
  </si>
  <si>
    <t>boletines</t>
  </si>
  <si>
    <t>calificaciones</t>
  </si>
  <si>
    <t>grados</t>
  </si>
  <si>
    <t>grado 1º</t>
  </si>
  <si>
    <t>grado 2º</t>
  </si>
  <si>
    <t>grado 3º</t>
  </si>
  <si>
    <t>grado 4º</t>
  </si>
  <si>
    <t>grado 5º</t>
  </si>
  <si>
    <t>parciales</t>
  </si>
  <si>
    <t>grado</t>
  </si>
  <si>
    <t>grado 6º</t>
  </si>
  <si>
    <t>grado 7º</t>
  </si>
  <si>
    <t>grado 8º</t>
  </si>
  <si>
    <t>grado 9º</t>
  </si>
  <si>
    <t>grado 10º</t>
  </si>
  <si>
    <t>grado 11º</t>
  </si>
  <si>
    <t>recuperacion</t>
  </si>
  <si>
    <t>dia festivo</t>
  </si>
  <si>
    <t>Lunes festivo 14 de Octubre de 2019</t>
  </si>
  <si>
    <t>Para el lunes festivo 4 de Noviembre de 2019</t>
  </si>
  <si>
    <t>Para el lunes festivo 11 de Noviembre de 2019</t>
  </si>
  <si>
    <t>Para el lunes festivo 23 de Marzo de 2020</t>
  </si>
  <si>
    <t>Para el lunes festivo 25 de Mayo de 2020</t>
  </si>
  <si>
    <r>
      <rPr>
        <sz val="11"/>
        <rFont val="Calibri"/>
        <family val="2"/>
      </rPr>
      <t>DÍA DE LA HISPANIDAD</t>
    </r>
  </si>
  <si>
    <r>
      <rPr>
        <sz val="11"/>
        <rFont val="Calibri"/>
        <family val="2"/>
      </rPr>
      <t>Sábado</t>
    </r>
  </si>
  <si>
    <r>
      <rPr>
        <sz val="11"/>
        <rFont val="Calibri"/>
        <family val="2"/>
      </rPr>
      <t>12 de octubre de 2019</t>
    </r>
  </si>
  <si>
    <r>
      <rPr>
        <sz val="11"/>
        <rFont val="Calibri"/>
        <family val="2"/>
      </rPr>
      <t>AMOR Y AMISTAD</t>
    </r>
  </si>
  <si>
    <r>
      <rPr>
        <sz val="11"/>
        <rFont val="Calibri"/>
        <family val="2"/>
      </rPr>
      <t>Viernes</t>
    </r>
  </si>
  <si>
    <r>
      <rPr>
        <sz val="11"/>
        <rFont val="Calibri"/>
        <family val="2"/>
      </rPr>
      <t>13 de septiembre de 2019</t>
    </r>
  </si>
  <si>
    <r>
      <rPr>
        <sz val="11"/>
        <rFont val="Calibri"/>
        <family val="2"/>
      </rPr>
      <t>DIA DE LOS NIÑOS</t>
    </r>
  </si>
  <si>
    <r>
      <rPr>
        <sz val="11"/>
        <rFont val="Calibri"/>
        <family val="2"/>
      </rPr>
      <t>Jueves</t>
    </r>
  </si>
  <si>
    <r>
      <rPr>
        <sz val="11"/>
        <rFont val="Calibri"/>
        <family val="2"/>
      </rPr>
      <t>31 de octubre de 2019</t>
    </r>
  </si>
  <si>
    <r>
      <rPr>
        <sz val="11"/>
        <rFont val="Calibri"/>
        <family val="2"/>
      </rPr>
      <t>NOCHE NAVIDEÑA, 7:00 p.m.</t>
    </r>
  </si>
  <si>
    <r>
      <rPr>
        <sz val="11"/>
        <rFont val="Calibri"/>
        <family val="2"/>
      </rPr>
      <t>06 de diciembre de 2019</t>
    </r>
  </si>
  <si>
    <r>
      <rPr>
        <sz val="11"/>
        <rFont val="Calibri"/>
        <family val="2"/>
      </rPr>
      <t>DIA DE LA MUJER</t>
    </r>
  </si>
  <si>
    <r>
      <rPr>
        <sz val="11"/>
        <rFont val="Calibri"/>
        <family val="2"/>
      </rPr>
      <t>Lunes</t>
    </r>
  </si>
  <si>
    <r>
      <rPr>
        <sz val="11"/>
        <rFont val="Calibri"/>
        <family val="2"/>
      </rPr>
      <t>09 de  marzo de 2020</t>
    </r>
  </si>
  <si>
    <r>
      <rPr>
        <sz val="11"/>
        <rFont val="Calibri"/>
        <family val="2"/>
      </rPr>
      <t>ENCUENTRO DE FILOSOFÍA Y EXPOSICIÓN FILOSÓFICA</t>
    </r>
  </si>
  <si>
    <r>
      <rPr>
        <sz val="11"/>
        <rFont val="Calibri"/>
        <family val="2"/>
      </rPr>
      <t>20 de marzo de 2020</t>
    </r>
  </si>
  <si>
    <r>
      <rPr>
        <sz val="11"/>
        <rFont val="Calibri"/>
        <family val="2"/>
      </rPr>
      <t>DÍA DE LOS ABUELOS</t>
    </r>
  </si>
  <si>
    <r>
      <rPr>
        <sz val="11"/>
        <rFont val="Calibri"/>
        <family val="2"/>
      </rPr>
      <t>Miércoles</t>
    </r>
  </si>
  <si>
    <r>
      <rPr>
        <sz val="11"/>
        <rFont val="Calibri"/>
        <family val="2"/>
      </rPr>
      <t>APLAZADO</t>
    </r>
  </si>
  <si>
    <r>
      <rPr>
        <sz val="11"/>
        <rFont val="Calibri"/>
        <family val="2"/>
      </rPr>
      <t>DIA DEL ARTE  PREESCOLAR Y PRIMARIA</t>
    </r>
  </si>
  <si>
    <r>
      <rPr>
        <sz val="11"/>
        <rFont val="Calibri"/>
        <family val="2"/>
      </rPr>
      <t>26 de marzo de 2020</t>
    </r>
  </si>
  <si>
    <r>
      <rPr>
        <sz val="11"/>
        <rFont val="Calibri"/>
        <family val="2"/>
      </rPr>
      <t>DIA DEL ARTE  BACHILLERATO</t>
    </r>
  </si>
  <si>
    <r>
      <rPr>
        <sz val="11"/>
        <rFont val="Calibri"/>
        <family val="2"/>
      </rPr>
      <t>27 de marzo de 2020</t>
    </r>
  </si>
  <si>
    <r>
      <rPr>
        <sz val="11"/>
        <rFont val="Calibri"/>
        <family val="2"/>
      </rPr>
      <t>FERIA DEL LIBRO</t>
    </r>
  </si>
  <si>
    <r>
      <rPr>
        <sz val="11"/>
        <rFont val="Calibri"/>
        <family val="2"/>
      </rPr>
      <t>18 de abril de 2020</t>
    </r>
  </si>
  <si>
    <r>
      <rPr>
        <sz val="11"/>
        <rFont val="Calibri"/>
        <family val="2"/>
      </rPr>
      <t>DÍA DEL IDIOMA</t>
    </r>
  </si>
  <si>
    <r>
      <rPr>
        <sz val="11"/>
        <rFont val="Calibri"/>
        <family val="2"/>
      </rPr>
      <t>23 de abril de 2020</t>
    </r>
  </si>
  <si>
    <r>
      <rPr>
        <sz val="11"/>
        <rFont val="Calibri"/>
        <family val="2"/>
      </rPr>
      <t>DIA DE LA SECRETARIA</t>
    </r>
  </si>
  <si>
    <r>
      <rPr>
        <sz val="11"/>
        <rFont val="Calibri"/>
        <family val="2"/>
      </rPr>
      <t>24 de abril de 2020</t>
    </r>
  </si>
  <si>
    <r>
      <rPr>
        <sz val="11"/>
        <rFont val="Calibri"/>
        <family val="2"/>
      </rPr>
      <t>DÍA DEL EDUCADOR</t>
    </r>
  </si>
  <si>
    <r>
      <rPr>
        <sz val="11"/>
        <rFont val="Calibri"/>
        <family val="2"/>
      </rPr>
      <t>15 de mayo de 2020</t>
    </r>
  </si>
  <si>
    <r>
      <rPr>
        <sz val="11"/>
        <rFont val="Calibri"/>
        <family val="2"/>
      </rPr>
      <t>CEREMONIA DE LA LUZ: 7:00 p.m.</t>
    </r>
  </si>
  <si>
    <r>
      <rPr>
        <sz val="11"/>
        <rFont val="Calibri"/>
        <family val="2"/>
      </rPr>
      <t>08 de mayo de 2020</t>
    </r>
  </si>
  <si>
    <r>
      <rPr>
        <sz val="11"/>
        <rFont val="Calibri"/>
        <family val="2"/>
      </rPr>
      <t>PRIMERA COMUNIÓN</t>
    </r>
  </si>
  <si>
    <r>
      <rPr>
        <sz val="11"/>
        <rFont val="Calibri"/>
        <family val="2"/>
      </rPr>
      <t>23 de  mayo de 2020</t>
    </r>
  </si>
  <si>
    <r>
      <rPr>
        <sz val="11"/>
        <rFont val="Calibri"/>
        <family val="2"/>
      </rPr>
      <t>PASO DE LOS ESTUDIANTES DE 5° A 6° Grado</t>
    </r>
  </si>
  <si>
    <r>
      <rPr>
        <sz val="11"/>
        <rFont val="Calibri"/>
        <family val="2"/>
      </rPr>
      <t>12 de  junio de 2020</t>
    </r>
  </si>
  <si>
    <r>
      <rPr>
        <sz val="11"/>
        <rFont val="Calibri"/>
        <family val="2"/>
      </rPr>
      <t>PROYECTO ARTÍSTICA BACHILLERATO</t>
    </r>
  </si>
  <si>
    <r>
      <rPr>
        <sz val="11"/>
        <rFont val="Calibri"/>
        <family val="2"/>
      </rPr>
      <t>20 de mayo de 2020</t>
    </r>
  </si>
  <si>
    <r>
      <rPr>
        <sz val="11"/>
        <rFont val="Calibri"/>
        <family val="2"/>
      </rPr>
      <t>ENGLISH DAY</t>
    </r>
  </si>
  <si>
    <r>
      <rPr>
        <sz val="11"/>
        <rFont val="Calibri"/>
        <family val="2"/>
      </rPr>
      <t>17 de abril de 2020</t>
    </r>
  </si>
  <si>
    <r>
      <t xml:space="preserve">Octubre 19 de 2019
</t>
    </r>
    <r>
      <rPr>
        <sz val="11"/>
        <rFont val="Calibri"/>
        <family val="2"/>
      </rPr>
      <t>Marzo 07 de 2020</t>
    </r>
  </si>
  <si>
    <t>OPEN HOUSE</t>
  </si>
  <si>
    <t>año lectivo</t>
  </si>
  <si>
    <t>tipo</t>
  </si>
  <si>
    <t>carrera</t>
  </si>
  <si>
    <t>nombre</t>
  </si>
  <si>
    <t>deporte</t>
  </si>
  <si>
    <t>futbol</t>
  </si>
  <si>
    <t>matematica</t>
  </si>
  <si>
    <r>
      <rPr>
        <b/>
        <sz val="11"/>
        <rFont val="Arial"/>
        <family val="2"/>
      </rPr>
      <t>Horario</t>
    </r>
  </si>
  <si>
    <t>Descripción</t>
  </si>
  <si>
    <t>11:20 AM – 12:00 PM</t>
  </si>
  <si>
    <t>Saludo</t>
  </si>
  <si>
    <t>7:15 - 8:00 AM</t>
  </si>
  <si>
    <t>Experiencia</t>
  </si>
  <si>
    <t>8:00 AM – 8:40 AM</t>
  </si>
  <si>
    <t>Lonchera</t>
  </si>
  <si>
    <t>8:40 AM – 9:20 AM</t>
  </si>
  <si>
    <t>9:20 AM – 10:00 AM</t>
  </si>
  <si>
    <t>Recreo</t>
  </si>
  <si>
    <t>10:00 AM – 10:40 AM</t>
  </si>
  <si>
    <t>10:40 AM – 11:20 AM</t>
  </si>
  <si>
    <t>Salida</t>
  </si>
  <si>
    <t>12:00 PM -- 12:10 PM</t>
  </si>
  <si>
    <t>Actividades Extracurriculares (Martes a Jueves)</t>
  </si>
  <si>
    <t>12:30 P.M. – 4:30 P.M.</t>
  </si>
  <si>
    <t>PREESCOLAR</t>
  </si>
  <si>
    <t>Horario</t>
  </si>
  <si>
    <t>ÉTICA</t>
  </si>
  <si>
    <t>7:30 a.m.- 7:45 a.m.</t>
  </si>
  <si>
    <t>CLASE 1</t>
  </si>
  <si>
    <t>7:45 a.m.- 8:25 a.m.</t>
  </si>
  <si>
    <t>DESCANSO 1</t>
  </si>
  <si>
    <t>8:25 a.m.- 8:50 a.m.</t>
  </si>
  <si>
    <t>CLASE 2</t>
  </si>
  <si>
    <t>8:50 a.m.- 9:30 a.m.</t>
  </si>
  <si>
    <t>CLASE 3</t>
  </si>
  <si>
    <t>9:30 a.m.- 10:15 a.m.</t>
  </si>
  <si>
    <t>CLASE 4</t>
  </si>
  <si>
    <t>10:15a.m.- 10:55 a.m.</t>
  </si>
  <si>
    <t>DESCANSO 2</t>
  </si>
  <si>
    <t>10:55 a.m.- 11:20 a.m.</t>
  </si>
  <si>
    <t>CLASE 5</t>
  </si>
  <si>
    <t>11:20 a.m.- 12:05 a.m.</t>
  </si>
  <si>
    <t>CLASE 6</t>
  </si>
  <si>
    <t>12:05 p.m.- 12:55 a.m.</t>
  </si>
  <si>
    <t>01RO 2DO 3RO</t>
  </si>
  <si>
    <t>BLOQUE 1</t>
  </si>
  <si>
    <t>7:30 AM – 8:40 AM</t>
  </si>
  <si>
    <t>BLOQUE 2</t>
  </si>
  <si>
    <t>8:40 AM – 9:40 AM</t>
  </si>
  <si>
    <t>Descanso</t>
  </si>
  <si>
    <t>9:40 AM – 10:05 AM</t>
  </si>
  <si>
    <t>BLOQUE 3</t>
  </si>
  <si>
    <t>10:05 AM – 11:10 AM</t>
  </si>
  <si>
    <t>BLOQUE 4</t>
  </si>
  <si>
    <t>11:10 A.M.– 12:15 PM</t>
  </si>
  <si>
    <t>12:15 PM – 1:00 PM</t>
  </si>
  <si>
    <t>BLOQUE 5</t>
  </si>
  <si>
    <t>1:00 PM – 2:05 PM</t>
  </si>
  <si>
    <t>Ética</t>
  </si>
  <si>
    <t>2:05 PM – 2:30 PM</t>
  </si>
  <si>
    <t xml:space="preserve">4TO 5TO </t>
  </si>
  <si>
    <t>DIRECCIÓN DE GRUPO</t>
  </si>
  <si>
    <t>7:30 AM – 7:45 AM</t>
  </si>
  <si>
    <t>BLOQUE I</t>
  </si>
  <si>
    <t>7:45 AM – 8:50 AM</t>
  </si>
  <si>
    <t>8:50 AM – 9:10 AM</t>
  </si>
  <si>
    <t>BLOQUE II</t>
  </si>
  <si>
    <t>9:10 AM – 10:15 AM</t>
  </si>
  <si>
    <t>BLOQUE III</t>
  </si>
  <si>
    <t>10:15 AM – 11:20 AM</t>
  </si>
  <si>
    <t>BLOQUE IV</t>
  </si>
  <si>
    <t>12:00 PM – 1:10 PM</t>
  </si>
  <si>
    <t>Cambio de Clase</t>
  </si>
  <si>
    <t>1:10 PM – 1:15 PM</t>
  </si>
  <si>
    <t>BLOQUE V</t>
  </si>
  <si>
    <t>1:15 PM – 2:30 PM</t>
  </si>
  <si>
    <t>6TO - 11VO</t>
  </si>
  <si>
    <t>BACHILLERATO</t>
  </si>
  <si>
    <t>PRIMARIA</t>
  </si>
  <si>
    <t>PRE-ICFES</t>
  </si>
  <si>
    <t>HORARIO BACHILLERATO</t>
  </si>
  <si>
    <t>1MO 11VO</t>
  </si>
  <si>
    <t>SECCIÓN PREESCOLAR</t>
  </si>
  <si>
    <t>LUZ MARINA MACHADO JIMÉNEZ</t>
  </si>
  <si>
    <t>Directora de Sección</t>
  </si>
  <si>
    <t>LIZETH LEAL GRANOBLES</t>
  </si>
  <si>
    <t>Docente  Lengua Materna Pre - Jardín A</t>
  </si>
  <si>
    <t>LORENA MARIA OLAYA ACOSTA</t>
  </si>
  <si>
    <t>Docente Lengua Extranjera Pre - Jardín A</t>
  </si>
  <si>
    <t>MARIA FERNANDA GUTIERREZ</t>
  </si>
  <si>
    <t>Docente Lengua Materna Pre - Jardín B</t>
  </si>
  <si>
    <t>MAYRA ALEJANDRA LONDOÑO QUINTERO</t>
  </si>
  <si>
    <t>Docente Lengua Extranjera Pre - Jardín B</t>
  </si>
  <si>
    <t>JEIMY CAROLINA GUERRERO</t>
  </si>
  <si>
    <t>Directora de Grupo Jardín  A</t>
  </si>
  <si>
    <t>ESTEFANIE TINTINAGO VELEZ</t>
  </si>
  <si>
    <t>Directora de Grupo Jardín  B</t>
  </si>
  <si>
    <t>CAROLINA RODRIGUEZ CABRERA</t>
  </si>
  <si>
    <t>Directora de Grupo  Jardín C</t>
  </si>
  <si>
    <t>CAROLINA MEJIA PARRA</t>
  </si>
  <si>
    <t>Directora de Grupo Transición  A</t>
  </si>
  <si>
    <t>ANDREA CESPEDES VARGAS</t>
  </si>
  <si>
    <t>Directora de Grupo Transición B</t>
  </si>
  <si>
    <t>FRANCY MILLÁN CORREA</t>
  </si>
  <si>
    <t>Directora de Grupo Transición  C</t>
  </si>
  <si>
    <t>MARIA TERESA SANCHEZ GAMBOA</t>
  </si>
  <si>
    <t>Directora de Grupo Transición  D</t>
  </si>
  <si>
    <t>KATHERINE RUIZ PINZON</t>
  </si>
  <si>
    <t>Profesora de Inglés   Jardín</t>
  </si>
  <si>
    <t>ONEIDA GARCIA GOMEZ</t>
  </si>
  <si>
    <t>Profesora de Inglés  Transición.</t>
  </si>
  <si>
    <t>LILIANA PATRICIA QUIROGA S</t>
  </si>
  <si>
    <t>Profesora de Expresión Corporal</t>
  </si>
  <si>
    <t>GRUPO</t>
  </si>
  <si>
    <t>GRADO</t>
  </si>
  <si>
    <t>PROFESOR</t>
  </si>
  <si>
    <t>MATERIA</t>
  </si>
  <si>
    <t>1RO</t>
  </si>
  <si>
    <t>GRUPO A</t>
  </si>
  <si>
    <t>JOSEFA</t>
  </si>
  <si>
    <t>MATEMATICA</t>
  </si>
  <si>
    <t>nb_colegio</t>
  </si>
  <si>
    <t>sedes</t>
  </si>
  <si>
    <t>nb_sede</t>
  </si>
  <si>
    <t>tx_pagina_web</t>
  </si>
  <si>
    <t xml:space="preserve">tx_direccion </t>
  </si>
  <si>
    <t>tx_ciudad</t>
  </si>
  <si>
    <t>feb-dic</t>
  </si>
  <si>
    <t>cal a</t>
  </si>
  <si>
    <t>cal b</t>
  </si>
  <si>
    <t>sep`-jun</t>
  </si>
  <si>
    <t>redes sociales</t>
  </si>
  <si>
    <t>publico</t>
  </si>
  <si>
    <t>privado</t>
  </si>
  <si>
    <t>periodos 1-3 1-4</t>
  </si>
  <si>
    <r>
      <rPr>
        <sz val="11"/>
        <rFont val="Arial"/>
        <family val="2"/>
      </rPr>
      <t>CIENCIAS NATURALES Y EDUCACIÓN AMBIENTAL</t>
    </r>
  </si>
  <si>
    <r>
      <rPr>
        <sz val="11"/>
        <rFont val="Arial"/>
        <family val="2"/>
      </rPr>
      <t>MATEMÁTICAS</t>
    </r>
  </si>
  <si>
    <r>
      <rPr>
        <sz val="11"/>
        <rFont val="Arial"/>
        <family val="2"/>
      </rPr>
      <t>CIENCIAS SOCIALES</t>
    </r>
  </si>
  <si>
    <r>
      <rPr>
        <sz val="11"/>
        <rFont val="Arial"/>
        <family val="2"/>
      </rPr>
      <t>INGLÉS</t>
    </r>
  </si>
  <si>
    <r>
      <rPr>
        <sz val="11"/>
        <rFont val="Arial"/>
        <family val="2"/>
      </rPr>
      <t>LENGUA CASTELLANA</t>
    </r>
  </si>
  <si>
    <r>
      <rPr>
        <sz val="11"/>
        <rFont val="Arial"/>
        <family val="2"/>
      </rPr>
      <t>CIENCIAS NATURALES</t>
    </r>
  </si>
  <si>
    <r>
      <rPr>
        <sz val="11"/>
        <rFont val="Arial"/>
        <family val="2"/>
      </rPr>
      <t>HISTORIA</t>
    </r>
  </si>
  <si>
    <r>
      <rPr>
        <sz val="11"/>
        <rFont val="Arial"/>
        <family val="2"/>
      </rPr>
      <t>GEOGRAFÍA</t>
    </r>
  </si>
  <si>
    <t>inscripciones</t>
  </si>
  <si>
    <t>requisitos</t>
  </si>
  <si>
    <t>id_tipo_colegio</t>
  </si>
  <si>
    <t>tipo_colegio</t>
  </si>
  <si>
    <t>nb_tipo_colegio</t>
  </si>
  <si>
    <t>tx_codigo</t>
  </si>
  <si>
    <t>colegio</t>
  </si>
  <si>
    <t>tx_director</t>
  </si>
  <si>
    <t>nu_estudiantes</t>
  </si>
  <si>
    <t>2020-1-id</t>
  </si>
  <si>
    <t>subbcripcion</t>
  </si>
  <si>
    <t>id_colegio</t>
  </si>
  <si>
    <t>aa_lectivo</t>
  </si>
  <si>
    <t>mo_cobro</t>
  </si>
  <si>
    <t>mo_pagado</t>
  </si>
  <si>
    <t>mo_saldo</t>
  </si>
  <si>
    <t>nuevo</t>
  </si>
  <si>
    <t>renovacion</t>
  </si>
  <si>
    <t>mo_pago</t>
  </si>
  <si>
    <t>nb_topo_pago</t>
  </si>
  <si>
    <t>directiva</t>
  </si>
  <si>
    <t>nb_directiva</t>
  </si>
  <si>
    <t>id_tipo_directiva</t>
  </si>
  <si>
    <t>tipo_directiva</t>
  </si>
  <si>
    <t>nb_tipo_directiva</t>
  </si>
  <si>
    <t>junta directiva</t>
  </si>
  <si>
    <t>asociacion de padres</t>
  </si>
  <si>
    <t>administrativo</t>
  </si>
  <si>
    <t>otras</t>
  </si>
  <si>
    <t>nb_cargo</t>
  </si>
  <si>
    <t>tx_docmuento</t>
  </si>
  <si>
    <t>nb_nivel</t>
  </si>
  <si>
    <t>nb_grado</t>
  </si>
  <si>
    <t>grupos</t>
  </si>
  <si>
    <t>materias</t>
  </si>
  <si>
    <t>nb_materia</t>
  </si>
  <si>
    <t>id_tipo_materia</t>
  </si>
  <si>
    <t>tipo_materia</t>
  </si>
  <si>
    <t>nb_tipo_materia</t>
  </si>
  <si>
    <t>opcionales</t>
  </si>
  <si>
    <t>academica</t>
  </si>
  <si>
    <t>religion</t>
  </si>
  <si>
    <t>nb_periodo</t>
  </si>
  <si>
    <t>fe_inicio</t>
  </si>
  <si>
    <t>fe_fin</t>
  </si>
  <si>
    <t>grupo</t>
  </si>
  <si>
    <t>periodo</t>
  </si>
  <si>
    <t>nb_grupo</t>
  </si>
  <si>
    <t>id_grado</t>
  </si>
  <si>
    <t>grado_materia</t>
  </si>
  <si>
    <t>id_materia</t>
  </si>
  <si>
    <t>calendario</t>
  </si>
  <si>
    <t>id_calendario</t>
  </si>
  <si>
    <t>aa_escolar</t>
  </si>
  <si>
    <t>nb_director</t>
  </si>
  <si>
    <t>tx_libro</t>
  </si>
  <si>
    <t>profesores</t>
  </si>
  <si>
    <t>id_profesor</t>
  </si>
  <si>
    <t>profesores_materia</t>
  </si>
  <si>
    <t>d_materia</t>
  </si>
  <si>
    <t>alumnos</t>
  </si>
  <si>
    <t>nb_nombre</t>
  </si>
  <si>
    <t>nb_apellido</t>
  </si>
  <si>
    <t>acudientes</t>
  </si>
  <si>
    <t>id_alumno</t>
  </si>
  <si>
    <t>id_parentesco</t>
  </si>
  <si>
    <t>parentesco</t>
  </si>
  <si>
    <t>nb_parentesco</t>
  </si>
  <si>
    <t>padre</t>
  </si>
  <si>
    <t>madre</t>
  </si>
  <si>
    <t>abuelo(a)</t>
  </si>
  <si>
    <t>tio(a)</t>
  </si>
  <si>
    <t>hermano(a)</t>
  </si>
  <si>
    <t>otro</t>
  </si>
  <si>
    <t>id_grado_materia</t>
  </si>
  <si>
    <t>id_grupo</t>
  </si>
  <si>
    <t>tipo_calificacion</t>
  </si>
  <si>
    <t>nb_tipo_calificacion</t>
  </si>
  <si>
    <t>numerico</t>
  </si>
  <si>
    <t>alfabetico</t>
  </si>
  <si>
    <t>id_tipo_calificacion</t>
  </si>
  <si>
    <t>nu_menor</t>
  </si>
  <si>
    <t>nu_mayor</t>
  </si>
  <si>
    <t>porcentual</t>
  </si>
  <si>
    <t>un_aprobacion</t>
  </si>
  <si>
    <t>nivel_aprovacion</t>
  </si>
  <si>
    <t>un_calificacion</t>
  </si>
  <si>
    <t>nb_nivel_aprobacion</t>
  </si>
  <si>
    <t>aplazado</t>
  </si>
  <si>
    <t>suficiente</t>
  </si>
  <si>
    <t>aprobado</t>
  </si>
  <si>
    <t>bueno</t>
  </si>
  <si>
    <t>excelente</t>
  </si>
  <si>
    <t>nu_califiacion</t>
  </si>
  <si>
    <t>id_nivel_aprobacion</t>
  </si>
  <si>
    <t>tx_objetivo</t>
  </si>
  <si>
    <t>inasistencia</t>
  </si>
  <si>
    <t>id_estudiante</t>
  </si>
  <si>
    <t>fe_inasistencia</t>
  </si>
  <si>
    <t>bo_justificado</t>
  </si>
  <si>
    <t>clase</t>
  </si>
  <si>
    <t>fe_clase</t>
  </si>
  <si>
    <t>nu_inasistencia</t>
  </si>
  <si>
    <t>id_dia_semana</t>
  </si>
  <si>
    <t>dia_semana</t>
  </si>
  <si>
    <t>nb_dia_semana</t>
  </si>
  <si>
    <t>lunes</t>
  </si>
  <si>
    <t>martes</t>
  </si>
  <si>
    <t>miércoles</t>
  </si>
  <si>
    <t>jueves</t>
  </si>
  <si>
    <t>hh_inicio</t>
  </si>
  <si>
    <t>hh_fin</t>
  </si>
  <si>
    <t>tx_documento</t>
  </si>
  <si>
    <t>tx_tarjeta_prof</t>
  </si>
  <si>
    <t>tx_telefono2</t>
  </si>
  <si>
    <t>documento</t>
  </si>
  <si>
    <t>tipo_documento</t>
  </si>
  <si>
    <t>nb_documento</t>
  </si>
  <si>
    <t>nu_horas_semana</t>
  </si>
  <si>
    <t>un_horas_dia</t>
  </si>
  <si>
    <t>un_asistencias</t>
  </si>
  <si>
    <t>un_inasistencias</t>
  </si>
  <si>
    <t>tarjeta_profesional</t>
  </si>
  <si>
    <t>direccion</t>
  </si>
  <si>
    <t>director</t>
  </si>
  <si>
    <t>tutor</t>
  </si>
  <si>
    <t>tx_empresa</t>
  </si>
  <si>
    <t>tx_cargo</t>
  </si>
  <si>
    <t>tx_ocupacion</t>
  </si>
  <si>
    <t>inscripcion</t>
  </si>
  <si>
    <t>un_alumnos</t>
  </si>
  <si>
    <t>nb_calendario</t>
  </si>
  <si>
    <t>id_nivel</t>
  </si>
  <si>
    <t>nu_alumnos</t>
  </si>
  <si>
    <t>id_nivel_calificacion</t>
  </si>
  <si>
    <t>nivel_calificacion</t>
  </si>
  <si>
    <t>valor_calificacion</t>
  </si>
  <si>
    <t>nu_calificacion</t>
  </si>
  <si>
    <t>profesor</t>
  </si>
  <si>
    <t>nb_tipo_documento</t>
  </si>
  <si>
    <t>tx_archivo</t>
  </si>
  <si>
    <t>perfiles</t>
  </si>
  <si>
    <t>creacion</t>
  </si>
  <si>
    <t>actulizacion</t>
  </si>
  <si>
    <t>permisos</t>
  </si>
  <si>
    <t>cambio password</t>
  </si>
  <si>
    <t>actualizacion</t>
  </si>
  <si>
    <t>gestion usuarios</t>
  </si>
  <si>
    <t>gestion colegio</t>
  </si>
  <si>
    <t>activacion</t>
  </si>
  <si>
    <t>asignacion de directiva</t>
  </si>
  <si>
    <t>lista</t>
  </si>
  <si>
    <t>gestion de cobros</t>
  </si>
  <si>
    <t>pagos</t>
  </si>
  <si>
    <t>saldos</t>
  </si>
  <si>
    <t>datos maestros</t>
  </si>
  <si>
    <t>calendarios</t>
  </si>
  <si>
    <t>sistema base</t>
  </si>
  <si>
    <t>carga de fotos</t>
  </si>
  <si>
    <t>carga de archivos</t>
  </si>
  <si>
    <t>reporte pdf</t>
  </si>
  <si>
    <t>servidor</t>
  </si>
  <si>
    <t>instalacion</t>
  </si>
  <si>
    <t>configuracion</t>
  </si>
  <si>
    <t>php/mysql/correo</t>
  </si>
  <si>
    <t>base de datos</t>
  </si>
  <si>
    <t>gestor de correo</t>
  </si>
  <si>
    <t>servicios de datos (API)</t>
  </si>
  <si>
    <t>seguridad</t>
  </si>
  <si>
    <t>autenticacion</t>
  </si>
  <si>
    <t>preescolar, primaria, bachiller</t>
  </si>
  <si>
    <t>grupo a, grupo b</t>
  </si>
  <si>
    <t>tipo_materias</t>
  </si>
  <si>
    <t>academica, religio, deporte</t>
  </si>
  <si>
    <t>asignacion de materias a grados</t>
  </si>
  <si>
    <t>asignacion de materias a grupos</t>
  </si>
  <si>
    <t>gestion de clases</t>
  </si>
  <si>
    <t>asignacion de grupo a profesor</t>
  </si>
  <si>
    <t>asignacion de materia a profesor</t>
  </si>
  <si>
    <t>asignacion de grado/grupo</t>
  </si>
  <si>
    <t>gestion de profesores</t>
  </si>
  <si>
    <t>gestion de alumnos</t>
  </si>
  <si>
    <t>tipo_calificaciones</t>
  </si>
  <si>
    <t>numero, letra, porcentajes</t>
  </si>
  <si>
    <t>reprovado, suficiente, aprobado, excelente</t>
  </si>
  <si>
    <t>A, B, C…  18,19,20…</t>
  </si>
  <si>
    <t>tutor -&gt;padres</t>
  </si>
  <si>
    <t>libro de vida</t>
  </si>
  <si>
    <t>llamados atencion, enfermedades, vacunas, uniforme</t>
  </si>
  <si>
    <t>carga academica</t>
  </si>
  <si>
    <t xml:space="preserve">nro de horas/dias/semana/periodo, hora academica </t>
  </si>
  <si>
    <t>creacion de horario por grupo</t>
  </si>
  <si>
    <t>materias/horas/dias</t>
  </si>
  <si>
    <t>dias festivos</t>
  </si>
  <si>
    <t>actividades calendario</t>
  </si>
  <si>
    <t>reuniones, parciales, actividades</t>
  </si>
  <si>
    <t>bandeja profesor</t>
  </si>
  <si>
    <t>gestion de asistencia</t>
  </si>
  <si>
    <t>gestion de clase</t>
  </si>
  <si>
    <t>material / informacion</t>
  </si>
  <si>
    <t>calificacion</t>
  </si>
  <si>
    <t>notificaciones</t>
  </si>
  <si>
    <t>correo/bandeja del sistema</t>
  </si>
  <si>
    <t>notificaciones aluno/tutor</t>
  </si>
  <si>
    <t>bandeja alumnos</t>
  </si>
  <si>
    <t>ver horarios mes/semana/dia</t>
  </si>
  <si>
    <t>agenda semanal</t>
  </si>
  <si>
    <t>comentarios de clase</t>
  </si>
  <si>
    <t>bandeja tutor</t>
  </si>
  <si>
    <t>ver calificaciones</t>
  </si>
  <si>
    <t>observaciones/inasistencia</t>
  </si>
  <si>
    <t>observaciones</t>
  </si>
  <si>
    <t>realizar examenes</t>
  </si>
  <si>
    <t>creacion de examenes/parciales</t>
  </si>
  <si>
    <t>autorizacion de examenes</t>
  </si>
  <si>
    <t>nb_nivel_calificacion</t>
  </si>
  <si>
    <t>tx_valor</t>
  </si>
  <si>
    <t>tx_calificacion</t>
  </si>
  <si>
    <t>tx_tarjeta_profesional</t>
  </si>
  <si>
    <t>id_tipo_documento</t>
  </si>
  <si>
    <t>tx_telefono3</t>
  </si>
  <si>
    <t xml:space="preserve"> -a --api</t>
  </si>
  <si>
    <t xml:space="preserve"> -a --api -p </t>
  </si>
  <si>
    <t>profesor_materia</t>
  </si>
  <si>
    <t>alumno</t>
  </si>
  <si>
    <t>subscripcion</t>
  </si>
  <si>
    <t>datos personales</t>
  </si>
  <si>
    <t>expediente</t>
  </si>
  <si>
    <t>documentos</t>
  </si>
  <si>
    <t>actividades</t>
  </si>
  <si>
    <t>llamados atencion</t>
  </si>
  <si>
    <t>Informacion Salud (enfermedades, vacunas)</t>
  </si>
  <si>
    <t>Uniforme</t>
  </si>
  <si>
    <t>gestion de familiares</t>
  </si>
  <si>
    <t>datos de pago</t>
  </si>
  <si>
    <t>asignacion de alumno</t>
  </si>
  <si>
    <t>informacion de contacto</t>
  </si>
  <si>
    <t>Asignar familiares</t>
  </si>
  <si>
    <t>asignacion de maestros</t>
  </si>
  <si>
    <t>turnos</t>
  </si>
  <si>
    <t>mañana/tarde</t>
  </si>
  <si>
    <t>gestion de empleados</t>
  </si>
  <si>
    <t>cargos</t>
  </si>
  <si>
    <t>reportes</t>
  </si>
  <si>
    <t>reportes alumnos</t>
  </si>
  <si>
    <t>reportes grupo</t>
  </si>
  <si>
    <t>reporte profesores</t>
  </si>
  <si>
    <t>constancias</t>
  </si>
  <si>
    <t>departamentos, ciudades. Zonas</t>
  </si>
  <si>
    <t>profesiones</t>
  </si>
  <si>
    <t>bancos</t>
  </si>
  <si>
    <t>cuentas</t>
  </si>
  <si>
    <t>estadisticas</t>
  </si>
  <si>
    <t>notificaciones aluno/padre</t>
  </si>
  <si>
    <t>registro de incidencia</t>
  </si>
  <si>
    <t>amonestacion/expulsion</t>
  </si>
  <si>
    <t>reportes de inasistencias</t>
  </si>
  <si>
    <t>reporte de incidencias</t>
  </si>
  <si>
    <t>recibos pago</t>
  </si>
  <si>
    <t>conceptos de pago</t>
  </si>
  <si>
    <t>asignacion de actividaes</t>
  </si>
  <si>
    <t>deportes, reuniones, incripciones</t>
  </si>
  <si>
    <t>reportes de notas general</t>
  </si>
  <si>
    <t>reporte de expedientes</t>
  </si>
  <si>
    <t>listado direccion</t>
  </si>
  <si>
    <t>listado seccion</t>
  </si>
  <si>
    <t>listado grado</t>
  </si>
  <si>
    <t>listado edades</t>
  </si>
  <si>
    <t>gestion de examenes</t>
  </si>
  <si>
    <t>tipo de preguntas</t>
  </si>
  <si>
    <t>creacion de examenes</t>
  </si>
  <si>
    <t>asignacion de preguntas</t>
  </si>
  <si>
    <t>apertura cierre de examenes</t>
  </si>
  <si>
    <t>calificacion de examenes</t>
  </si>
  <si>
    <t>reporte de examen</t>
  </si>
  <si>
    <t>roles</t>
  </si>
  <si>
    <t>bandeja representante</t>
  </si>
  <si>
    <t>Actividad</t>
  </si>
  <si>
    <t>Categoria</t>
  </si>
  <si>
    <t>Detalle</t>
  </si>
  <si>
    <t xml:space="preserve"> (php/mysql/correo)</t>
  </si>
  <si>
    <t>reporte excel</t>
  </si>
  <si>
    <t>plantila web</t>
  </si>
  <si>
    <t>Diseño sistema base</t>
  </si>
  <si>
    <t>localizacion</t>
  </si>
  <si>
    <t>filtros/busqueda</t>
  </si>
  <si>
    <t>registro/actualizacion</t>
  </si>
  <si>
    <t>login/recuperacion password</t>
  </si>
  <si>
    <t>menus</t>
  </si>
  <si>
    <t>HRS</t>
  </si>
  <si>
    <t>Total Costo</t>
  </si>
  <si>
    <t>Total horas</t>
  </si>
  <si>
    <t>Costo por hora</t>
  </si>
  <si>
    <t>Hora x dia</t>
  </si>
  <si>
    <t>8 hrs</t>
  </si>
  <si>
    <t>Total de Dias</t>
  </si>
  <si>
    <t>Total meses</t>
  </si>
  <si>
    <t>12 hrs</t>
  </si>
  <si>
    <t>selección simple/desarrollo</t>
  </si>
  <si>
    <t>materias/preguntas/tiempo</t>
  </si>
  <si>
    <t>fija/aleatorias</t>
  </si>
  <si>
    <t>fecha/hora inicio/fin</t>
  </si>
  <si>
    <t>grupo /alumno</t>
  </si>
  <si>
    <t>revision automatica/manual</t>
  </si>
  <si>
    <t>listado uniformes</t>
  </si>
  <si>
    <t>estadisticas / reporte por alumno</t>
  </si>
  <si>
    <t>nro periodos inicio/fin</t>
  </si>
  <si>
    <t>tipo materias/categorias</t>
  </si>
  <si>
    <t>notificaciones/comentarios</t>
  </si>
  <si>
    <t>lista por sexo</t>
  </si>
  <si>
    <t>listado salud (medicina/enfermedades)</t>
  </si>
  <si>
    <t>['id' =&gt;</t>
  </si>
  <si>
    <t>ARCHIPIÉLAG</t>
  </si>
  <si>
    <t>, 'co_departamento'  =&gt;</t>
  </si>
  <si>
    <t>ARCHIPIÉLAGO DE SAN ANDRÉS</t>
  </si>
  <si>
    <t>, 'nb_departamento'  =&gt; '</t>
  </si>
  <si>
    <t>, 'id_pais'  =&gt;</t>
  </si>
  <si>
    <t>, 'id_status'  =&gt;</t>
  </si>
  <si>
    <t>, 'id_usuario'  =&gt;</t>
  </si>
  <si>
    <t>created_at'   =&gt;</t>
  </si>
  <si>
    <t>2020-04-10 02:40:08' ]</t>
  </si>
  <si>
    <t>'2020-04-10 02:40:08' ]</t>
  </si>
  <si>
    <t>jornada</t>
  </si>
  <si>
    <t>nb_jornada</t>
  </si>
  <si>
    <t>cargo</t>
  </si>
  <si>
    <t>turno</t>
  </si>
  <si>
    <t>nb_turno</t>
  </si>
  <si>
    <t>hora_academica</t>
  </si>
  <si>
    <t>id_turno</t>
  </si>
  <si>
    <t>nu_orden</t>
  </si>
  <si>
    <t>nu_grado</t>
  </si>
  <si>
    <t>grupo_calificacion</t>
  </si>
  <si>
    <t>nb_grupo_calificacion</t>
  </si>
  <si>
    <t>- Sobresaliente         - Excelente</t>
  </si>
  <si>
    <t>            - Distinguido             - Muy bueno</t>
  </si>
  <si>
    <t>            - Bueno                      - Bueno</t>
  </si>
  <si>
    <t>            - Aprobado                - Regular</t>
  </si>
  <si>
    <t>            - Insuficiente             - Insuficiente</t>
  </si>
  <si>
    <t>            - Reprobado              - Reprobado</t>
  </si>
  <si>
    <t>F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</si>
  <si>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</si>
  <si>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</si>
  <si>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</si>
  <si>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</si>
  <si>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</si>
  <si>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</si>
  <si>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</si>
  <si>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</si>
  <si>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</si>
  <si>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</si>
  <si>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deficiente</t>
  </si>
  <si>
    <t>insuficiente</t>
  </si>
  <si>
    <t>sobresaliente</t>
  </si>
  <si>
    <t>regular</t>
  </si>
  <si>
    <t>D-</t>
  </si>
  <si>
    <t>ubicacion</t>
  </si>
  <si>
    <t>estructura</t>
  </si>
  <si>
    <t>nb_estructura</t>
  </si>
  <si>
    <t>aula</t>
  </si>
  <si>
    <t>nb_aula</t>
  </si>
  <si>
    <t>id_estructura</t>
  </si>
  <si>
    <t>estado_civil</t>
  </si>
  <si>
    <t>nb_apellido2</t>
  </si>
  <si>
    <t>nb_nombre2</t>
  </si>
  <si>
    <t>id_estado_civil</t>
  </si>
  <si>
    <t>tx_sexo</t>
  </si>
  <si>
    <t>fe_nacimiento</t>
  </si>
  <si>
    <t>tx_lugar_nacimiento</t>
  </si>
  <si>
    <t>tx_telefono_movil</t>
  </si>
  <si>
    <t>id_cargo</t>
  </si>
  <si>
    <t>empleado</t>
  </si>
  <si>
    <t>nb_estado_civil</t>
  </si>
  <si>
    <t>docente</t>
  </si>
  <si>
    <t>co_materia</t>
  </si>
  <si>
    <t>id_grupo_materia</t>
  </si>
  <si>
    <t>Grado 6º[editar]</t>
  </si>
  <si>
    <t>Ciencias naturales (Colombia, Grado 6º)</t>
  </si>
  <si>
    <t>Geografía de Colombia</t>
  </si>
  <si>
    <t>Historia de Colombia</t>
  </si>
  <si>
    <t>Matemáticas (Colombia, Grado 6º)</t>
  </si>
  <si>
    <t>Español y literatura</t>
  </si>
  <si>
    <t>Grado 7º[editar]</t>
  </si>
  <si>
    <t>Ciencias naturales (Colombia, Grado 7º)</t>
  </si>
  <si>
    <t>Geografía de América</t>
  </si>
  <si>
    <t>Historia de América</t>
  </si>
  <si>
    <t>Matemáticas (Colombia, Grado 7º)</t>
  </si>
  <si>
    <t>español y literatura</t>
  </si>
  <si>
    <t>Grado 8º[editar]</t>
  </si>
  <si>
    <t>Etica</t>
  </si>
  <si>
    <t>Biología</t>
  </si>
  <si>
    <t>Geografía universal</t>
  </si>
  <si>
    <t>Historia universal</t>
  </si>
  <si>
    <t>Grado 9º[editar]</t>
  </si>
  <si>
    <t>Álgebra (Colombia, Grado 9º)</t>
  </si>
  <si>
    <t>Biología (Colombia, Grado 9º)</t>
  </si>
  <si>
    <t>petroleo</t>
  </si>
  <si>
    <t>Ingles</t>
  </si>
  <si>
    <t>castellano</t>
  </si>
  <si>
    <t>Grado 10º[editar]</t>
  </si>
  <si>
    <t>Física (Colombia, Grado 10º)</t>
  </si>
  <si>
    <t>Química (Colombia, Grado 10º)</t>
  </si>
  <si>
    <t>Trigonometría</t>
  </si>
  <si>
    <t>Filosofía</t>
  </si>
  <si>
    <t>ingles</t>
  </si>
  <si>
    <t>Grado 11º[editar]</t>
  </si>
  <si>
    <t>Cálculo básico</t>
  </si>
  <si>
    <t>Física (Colombia, Grado 11º)</t>
  </si>
  <si>
    <t>Química (Colombia, Grado 11º)</t>
  </si>
  <si>
    <t>Educación Física|}</t>
  </si>
  <si>
    <t>Plan de estudios por áreas[editar]</t>
  </si>
  <si>
    <t>Ciencias sociales[editar]</t>
  </si>
  <si>
    <t>Geografía de Colombia (grados 6º y 9º)</t>
  </si>
  <si>
    <t>Historia de Colombia (grados 6º y 9º)</t>
  </si>
  <si>
    <t>Geografía de América (grado 7º)</t>
  </si>
  <si>
    <t>Historia de América (grado 7º)</t>
  </si>
  <si>
    <t>Geografía universal (grado 8º)</t>
  </si>
  <si>
    <t>Historia universal (grado 8º)</t>
  </si>
  <si>
    <t>Ciencias Básicas[editar]</t>
  </si>
  <si>
    <t>Ciencias naturales (Colombia, Grado 6º) (grado 6º)</t>
  </si>
  <si>
    <t>Ciencias naturales (Colombia, Grado 7º) (grado 7º)</t>
  </si>
  <si>
    <t>Biología (Colombia, Grado 8º)</t>
  </si>
  <si>
    <t>Física (Colombia, Grado 10º) (grado 10º)</t>
  </si>
  <si>
    <t>Química (Colombia, Grado 10º) (grado 10º)</t>
  </si>
  <si>
    <t>Física (Colombia, Grado 11º) (grado 11º)</t>
  </si>
  <si>
    <t>Química (Colombia, Grado 11º) (grado 11º)</t>
  </si>
  <si>
    <t>Matemáticas[editar]</t>
  </si>
  <si>
    <t>Matemáticas (Colombia, Grado 6º) (grado 6º)</t>
  </si>
  <si>
    <t>Matemáticas (Colombia, Grado 7º) (grado 7º)</t>
  </si>
  <si>
    <t>Álgebra (Colombia, Grado 8º) (grados 8º y 9º)</t>
  </si>
  <si>
    <t>Trigonometría (grado 10º)</t>
  </si>
  <si>
    <t>Cálculo básico (grado 11º)</t>
  </si>
  <si>
    <t>areas_estudio</t>
  </si>
  <si>
    <t>nb_areas_estudio</t>
  </si>
  <si>
    <t>area_estudio</t>
  </si>
  <si>
    <t>carga_horaria</t>
  </si>
  <si>
    <t>actividad</t>
  </si>
  <si>
    <t>actividad_carga_horaria</t>
  </si>
  <si>
    <t xml:space="preserve"> -a --api  -p</t>
  </si>
  <si>
    <t>grupo_alumno</t>
  </si>
  <si>
    <t>id_configuracion</t>
  </si>
  <si>
    <t>nb_configuracion</t>
  </si>
  <si>
    <t>tx_modulo</t>
  </si>
  <si>
    <t>id_grupo_alumno</t>
  </si>
  <si>
    <t>grado_alumno</t>
  </si>
  <si>
    <t>id_grado_alumno</t>
  </si>
  <si>
    <t>tipo_evaluacion</t>
  </si>
  <si>
    <t>nb_tipo_evaluacion</t>
  </si>
  <si>
    <t>plan_evaluacion</t>
  </si>
  <si>
    <t>nu_peso</t>
  </si>
  <si>
    <t>fe_evaluacion</t>
  </si>
  <si>
    <t>tx_tema</t>
  </si>
  <si>
    <t>detalle_evaluacion</t>
  </si>
  <si>
    <t>id_plan_evaluacion</t>
  </si>
  <si>
    <t>tipo_archivo</t>
  </si>
  <si>
    <t>archivo</t>
  </si>
  <si>
    <t>tipo_contacto</t>
  </si>
  <si>
    <t>nb_tipo_contacto</t>
  </si>
  <si>
    <t>permiso</t>
  </si>
  <si>
    <t>menu</t>
  </si>
  <si>
    <t>modulo</t>
  </si>
  <si>
    <t>perfil</t>
  </si>
  <si>
    <t>nb_perfil</t>
  </si>
  <si>
    <t>usuario_perfil</t>
  </si>
  <si>
    <t>id_perfil</t>
  </si>
  <si>
    <t>id_menu</t>
  </si>
  <si>
    <t>bo_insert</t>
  </si>
  <si>
    <t>bo_select</t>
  </si>
  <si>
    <t>bo_update</t>
  </si>
  <si>
    <t>bo_delete</t>
  </si>
  <si>
    <t>bo_admin</t>
  </si>
  <si>
    <t>bo_default</t>
  </si>
  <si>
    <t>nb_menu</t>
  </si>
  <si>
    <t>tx_ruta</t>
  </si>
  <si>
    <t>tx_grupo</t>
  </si>
  <si>
    <t>tx_target</t>
  </si>
  <si>
    <t>nb_modulo</t>
  </si>
  <si>
    <t>docente_materia</t>
  </si>
  <si>
    <t>id_docente</t>
  </si>
  <si>
    <t>docente_grupo</t>
  </si>
  <si>
    <t>agenda</t>
  </si>
  <si>
    <t>tipo_agenda</t>
  </si>
  <si>
    <t>nb_tipo_agenda</t>
  </si>
  <si>
    <t>id_tipo_agenda</t>
  </si>
  <si>
    <t>fe_agenda</t>
  </si>
  <si>
    <t>nb_agenda</t>
  </si>
  <si>
    <t>feriados</t>
  </si>
  <si>
    <t>nb_feriado</t>
  </si>
  <si>
    <t>fe_feriado</t>
  </si>
  <si>
    <t>feriado</t>
  </si>
  <si>
    <t>aa_feriado</t>
  </si>
  <si>
    <t>id_tipo_feriado</t>
  </si>
  <si>
    <t>tipo_feriado</t>
  </si>
  <si>
    <t>nb_tipo_feriado</t>
  </si>
  <si>
    <t>id_origen</t>
  </si>
  <si>
    <t>tipo_actividad</t>
  </si>
  <si>
    <t>nb_tipo_actividad</t>
  </si>
  <si>
    <t>detalle_horario</t>
  </si>
  <si>
    <t>php artisan migrate --path=/database/migrations/2020_05_03_235450_create_detalle_horario_table.php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</si>
</sst>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indexed="8"/>
      <name val="SansSerif"/>
    </font>
    <font>
      <sz val="8"/>
      <color indexed="8"/>
      <name val="SansSerif"/>
    </font>
    <font>
      <sz val="8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Arial"/>
      <family val="2"/>
    </font>
    <font>
      <sz val="11"/>
      <color rgb="FFCE9178"/>
      <name val="Consolas"/>
      <family val="3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charset val="204"/>
    </font>
    <font>
      <sz val="11"/>
      <name val="Calibri"/>
    </font>
    <font>
      <b/>
      <sz val="11"/>
      <name val="Arial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6A9955"/>
      <name val="Consolas"/>
      <family val="3"/>
    </font>
    <font>
      <sz val="10"/>
      <color rgb="FF333333"/>
      <name val="Arial"/>
      <family val="2"/>
    </font>
    <font>
      <sz val="11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rgb="FFD9D9D9"/>
      </patternFill>
    </fill>
    <fill>
      <patternFill patternType="solid">
        <fgColor rgb="FFF1F1F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11"/>
      </top>
      <bottom style="medium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119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8" xfId="0" applyFont="1" applyFill="1" applyBorder="1" applyProtection="1"/>
    <xf numFmtId="0" fontId="5" fillId="0" borderId="0" xfId="0" applyFont="1"/>
    <xf numFmtId="0" fontId="3" fillId="4" borderId="7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Protection="1"/>
    <xf numFmtId="0" fontId="7" fillId="0" borderId="0" xfId="1" applyFont="1" applyBorder="1" applyAlignment="1" applyProtection="1">
      <alignment horizontal="left" vertical="center"/>
    </xf>
    <xf numFmtId="0" fontId="0" fillId="0" borderId="9" xfId="0" applyBorder="1"/>
    <xf numFmtId="0" fontId="0" fillId="0" borderId="0" xfId="0" applyBorder="1"/>
    <xf numFmtId="0" fontId="1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 quotePrefix="1" applyFill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/>
    <xf numFmtId="0" fontId="0" fillId="3" borderId="0" xfId="0" applyFill="1"/>
    <xf numFmtId="0" fontId="13" fillId="0" borderId="10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left" vertical="top" wrapText="1" indent="5"/>
    </xf>
    <xf numFmtId="0" fontId="15" fillId="0" borderId="10" xfId="2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top" wrapText="1"/>
    </xf>
    <xf numFmtId="0" fontId="18" fillId="0" borderId="10" xfId="0" applyFont="1" applyFill="1" applyBorder="1" applyAlignment="1">
      <alignment horizontal="center" vertical="top" wrapText="1"/>
    </xf>
    <xf numFmtId="0" fontId="18" fillId="6" borderId="10" xfId="0" applyFont="1" applyFill="1" applyBorder="1" applyAlignment="1">
      <alignment horizontal="center" vertical="top" wrapText="1"/>
    </xf>
    <xf numFmtId="0" fontId="19" fillId="5" borderId="1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" fillId="3" borderId="0" xfId="0" applyFont="1" applyFill="1"/>
    <xf numFmtId="0" fontId="1" fillId="0" borderId="0" xfId="0" applyFont="1"/>
    <xf numFmtId="0" fontId="9" fillId="0" borderId="0" xfId="0" applyFont="1"/>
    <xf numFmtId="0" fontId="0" fillId="0" borderId="0" xfId="0" applyFont="1" applyFill="1"/>
    <xf numFmtId="0" fontId="0" fillId="0" borderId="0" xfId="0" applyFont="1"/>
    <xf numFmtId="0" fontId="9" fillId="0" borderId="0" xfId="0" applyFont="1" applyFill="1"/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9" xfId="0" applyFont="1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0" borderId="9" xfId="0" applyFont="1" applyBorder="1"/>
    <xf numFmtId="0" fontId="1" fillId="0" borderId="9" xfId="0" applyFont="1" applyFill="1" applyBorder="1"/>
    <xf numFmtId="0" fontId="0" fillId="0" borderId="9" xfId="0" applyFill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0" fillId="0" borderId="17" xfId="0" applyBorder="1"/>
    <xf numFmtId="1" fontId="0" fillId="0" borderId="6" xfId="0" applyNumberFormat="1" applyBorder="1" applyAlignment="1">
      <alignment horizontal="right"/>
    </xf>
    <xf numFmtId="0" fontId="0" fillId="0" borderId="18" xfId="0" applyBorder="1"/>
    <xf numFmtId="164" fontId="0" fillId="0" borderId="2" xfId="0" applyNumberFormat="1" applyBorder="1" applyAlignment="1">
      <alignment horizontal="right"/>
    </xf>
    <xf numFmtId="0" fontId="0" fillId="0" borderId="19" xfId="0" applyBorder="1"/>
    <xf numFmtId="164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" xfId="0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8" borderId="0" xfId="0" applyFont="1" applyFill="1"/>
    <xf numFmtId="0" fontId="20" fillId="0" borderId="0" xfId="0" applyFont="1" applyAlignment="1">
      <alignment vertical="center"/>
    </xf>
    <xf numFmtId="0" fontId="18" fillId="0" borderId="0" xfId="0" applyFont="1" applyFill="1" applyBorder="1" applyAlignment="1">
      <alignment horizontal="left" vertical="top" wrapText="1" indent="1"/>
    </xf>
    <xf numFmtId="0" fontId="21" fillId="0" borderId="0" xfId="0" applyFont="1"/>
    <xf numFmtId="0" fontId="0" fillId="0" borderId="0" xfId="0" applyAlignment="1">
      <alignment horizontal="right"/>
    </xf>
    <xf numFmtId="0" fontId="18" fillId="0" borderId="0" xfId="0" applyFont="1" applyFill="1" applyBorder="1" applyAlignment="1">
      <alignment horizontal="right" vertical="top" wrapText="1"/>
    </xf>
    <xf numFmtId="0" fontId="18" fillId="0" borderId="10" xfId="0" applyFont="1" applyFill="1" applyBorder="1" applyAlignment="1">
      <alignment horizontal="right" vertical="top" wrapText="1"/>
    </xf>
    <xf numFmtId="0" fontId="14" fillId="5" borderId="0" xfId="0" applyFont="1" applyFill="1" applyBorder="1" applyAlignment="1">
      <alignment horizontal="center" vertical="top" wrapText="1"/>
    </xf>
    <xf numFmtId="0" fontId="18" fillId="6" borderId="0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 applyAlignment="1">
      <alignment vertical="top" wrapText="1"/>
    </xf>
    <xf numFmtId="0" fontId="22" fillId="9" borderId="0" xfId="0" applyFont="1" applyFill="1" applyAlignment="1">
      <alignment vertical="center" wrapText="1"/>
    </xf>
    <xf numFmtId="0" fontId="1" fillId="7" borderId="16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horizontal="left" vertical="top" wrapText="1" indent="1"/>
    </xf>
    <xf numFmtId="0" fontId="18" fillId="0" borderId="12" xfId="0" applyFont="1" applyFill="1" applyBorder="1" applyAlignment="1">
      <alignment horizontal="left" vertical="top" wrapText="1" indent="1"/>
    </xf>
    <xf numFmtId="0" fontId="18" fillId="0" borderId="15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>
      <alignment horizontal="left" vertical="top" wrapText="1" indent="1"/>
    </xf>
    <xf numFmtId="0" fontId="18" fillId="0" borderId="11" xfId="0" applyFont="1" applyFill="1" applyBorder="1" applyAlignment="1">
      <alignment horizontal="left" vertical="top" wrapText="1" indent="1"/>
    </xf>
    <xf numFmtId="0" fontId="0" fillId="10" borderId="9" xfId="0" applyFill="1" applyBorder="1"/>
    <xf numFmtId="0" fontId="0" fillId="10" borderId="9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9" xfId="0" applyFill="1" applyBorder="1"/>
  </cellXfs>
  <cellStyles count="3">
    <cellStyle name="Normal" xfId="0" builtinId="0"/>
    <cellStyle name="Normal 2" xfId="2"/>
    <cellStyle name="Normal_HISTOB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B22" sqref="B22"/>
    </sheetView>
  </sheetViews>
  <sheetFormatPr baseColWidth="10" defaultRowHeight="15"/>
  <cols>
    <col min="1" max="2" width="36.42578125" bestFit="1" customWidth="1"/>
    <col min="3" max="3" width="41.140625" bestFit="1" customWidth="1"/>
  </cols>
  <sheetData>
    <row r="1" spans="1:4">
      <c r="A1" t="s">
        <v>3887</v>
      </c>
      <c r="B1" t="s">
        <v>3893</v>
      </c>
      <c r="C1" s="102" t="s">
        <v>3899</v>
      </c>
      <c r="D1" s="102"/>
    </row>
    <row r="2" spans="1:4">
      <c r="A2" t="s">
        <v>3888</v>
      </c>
      <c r="B2" t="s">
        <v>3894</v>
      </c>
      <c r="C2" s="104" t="s">
        <v>3900</v>
      </c>
      <c r="D2" s="104"/>
    </row>
    <row r="3" spans="1:4">
      <c r="A3" t="s">
        <v>3889</v>
      </c>
      <c r="B3" t="s">
        <v>3895</v>
      </c>
      <c r="C3" s="102" t="s">
        <v>3901</v>
      </c>
      <c r="D3" s="102"/>
    </row>
    <row r="4" spans="1:4">
      <c r="A4" t="s">
        <v>3890</v>
      </c>
      <c r="B4" t="s">
        <v>3896</v>
      </c>
      <c r="C4" s="102" t="s">
        <v>3902</v>
      </c>
      <c r="D4" s="102"/>
    </row>
    <row r="5" spans="1:4">
      <c r="A5" t="s">
        <v>3891</v>
      </c>
      <c r="B5" t="s">
        <v>3897</v>
      </c>
      <c r="C5" s="102" t="s">
        <v>3903</v>
      </c>
      <c r="D5" s="102"/>
    </row>
    <row r="6" spans="1:4">
      <c r="A6" t="s">
        <v>3892</v>
      </c>
      <c r="B6" t="s">
        <v>3898</v>
      </c>
      <c r="C6" s="102" t="s">
        <v>3898</v>
      </c>
      <c r="D6" s="102"/>
    </row>
    <row r="7" spans="1:4">
      <c r="A7" t="s">
        <v>3904</v>
      </c>
      <c r="B7" s="86" t="s">
        <v>3907</v>
      </c>
      <c r="C7" s="102" t="s">
        <v>3916</v>
      </c>
      <c r="D7" s="102"/>
    </row>
    <row r="8" spans="1:4">
      <c r="A8" t="s">
        <v>3905</v>
      </c>
      <c r="B8" s="86" t="s">
        <v>3908</v>
      </c>
      <c r="C8" s="102" t="s">
        <v>3917</v>
      </c>
      <c r="D8" s="102"/>
    </row>
    <row r="9" spans="1:4">
      <c r="A9" t="s">
        <v>3906</v>
      </c>
      <c r="B9" s="86" t="s">
        <v>3909</v>
      </c>
      <c r="C9" s="102" t="s">
        <v>3918</v>
      </c>
      <c r="D9" s="102"/>
    </row>
    <row r="10" spans="1:4">
      <c r="A10" t="s">
        <v>3889</v>
      </c>
      <c r="B10" t="s">
        <v>3910</v>
      </c>
      <c r="C10" s="102" t="s">
        <v>3919</v>
      </c>
      <c r="D10" s="102"/>
    </row>
    <row r="11" spans="1:4">
      <c r="A11" t="s">
        <v>3901</v>
      </c>
      <c r="B11" t="s">
        <v>3911</v>
      </c>
      <c r="C11" s="102" t="s">
        <v>3901</v>
      </c>
      <c r="D11" s="102"/>
    </row>
    <row r="12" spans="1:4">
      <c r="A12" t="s">
        <v>3890</v>
      </c>
      <c r="B12" t="s">
        <v>3912</v>
      </c>
      <c r="C12" s="102" t="s">
        <v>3914</v>
      </c>
      <c r="D12" s="102"/>
    </row>
    <row r="13" spans="1:4">
      <c r="A13" t="s">
        <v>3898</v>
      </c>
      <c r="B13" t="s">
        <v>3913</v>
      </c>
      <c r="C13" s="102" t="s">
        <v>3898</v>
      </c>
      <c r="D13" s="102"/>
    </row>
    <row r="14" spans="1:4" ht="15" customHeight="1">
      <c r="A14" s="85"/>
      <c r="B14" t="s">
        <v>3914</v>
      </c>
      <c r="C14" s="102" t="s">
        <v>3920</v>
      </c>
      <c r="D14" s="102"/>
    </row>
    <row r="15" spans="1:4">
      <c r="A15" s="85"/>
      <c r="B15" t="s">
        <v>3898</v>
      </c>
      <c r="C15" s="103"/>
      <c r="D15" s="103"/>
    </row>
    <row r="16" spans="1:4" ht="30" customHeight="1">
      <c r="A16" s="85"/>
      <c r="B16" t="s">
        <v>3915</v>
      </c>
      <c r="C16" s="102" t="s">
        <v>3921</v>
      </c>
      <c r="D16" s="102"/>
    </row>
    <row r="17" spans="1:4">
      <c r="A17" s="85"/>
      <c r="B17" s="85"/>
      <c r="C17" t="s">
        <v>3922</v>
      </c>
      <c r="D17" t="s">
        <v>3929</v>
      </c>
    </row>
    <row r="18" spans="1:4">
      <c r="A18" s="85"/>
      <c r="B18" s="85"/>
      <c r="C18" t="s">
        <v>3923</v>
      </c>
      <c r="D18" t="s">
        <v>3930</v>
      </c>
    </row>
    <row r="19" spans="1:4">
      <c r="A19" s="85"/>
      <c r="B19" s="85"/>
      <c r="C19" t="s">
        <v>3924</v>
      </c>
      <c r="D19" t="s">
        <v>3931</v>
      </c>
    </row>
    <row r="20" spans="1:4">
      <c r="A20" s="85"/>
      <c r="B20" s="85"/>
      <c r="C20" t="s">
        <v>3925</v>
      </c>
      <c r="D20" t="s">
        <v>3932</v>
      </c>
    </row>
    <row r="21" spans="1:4">
      <c r="A21" s="85"/>
      <c r="B21" s="85"/>
      <c r="C21" t="s">
        <v>3926</v>
      </c>
      <c r="D21" t="s">
        <v>3906</v>
      </c>
    </row>
    <row r="22" spans="1:4">
      <c r="A22" s="85"/>
      <c r="B22" s="85"/>
      <c r="C22" t="s">
        <v>3927</v>
      </c>
      <c r="D22" t="s">
        <v>3933</v>
      </c>
    </row>
    <row r="23" spans="1:4">
      <c r="A23" s="85"/>
      <c r="B23" s="85"/>
      <c r="C23" t="s">
        <v>3928</v>
      </c>
      <c r="D23" t="s">
        <v>3934</v>
      </c>
    </row>
    <row r="24" spans="1:4">
      <c r="A24" s="85"/>
      <c r="B24" s="85"/>
      <c r="C24" s="85"/>
      <c r="D24" t="s">
        <v>3935</v>
      </c>
    </row>
    <row r="25" spans="1:4">
      <c r="A25" s="85"/>
      <c r="B25" s="85"/>
      <c r="C25" s="85"/>
      <c r="D25" t="s">
        <v>3936</v>
      </c>
    </row>
    <row r="26" spans="1:4">
      <c r="A26" s="85"/>
      <c r="B26" s="85"/>
      <c r="C26" t="s">
        <v>3937</v>
      </c>
      <c r="D26" s="84"/>
    </row>
    <row r="27" spans="1:4">
      <c r="A27" s="85"/>
      <c r="B27" s="85"/>
      <c r="C27" t="s">
        <v>3938</v>
      </c>
      <c r="D27" s="84"/>
    </row>
    <row r="28" spans="1:4">
      <c r="A28" s="85"/>
      <c r="B28" s="85"/>
      <c r="C28" t="s">
        <v>3939</v>
      </c>
      <c r="D28" s="84"/>
    </row>
    <row r="29" spans="1:4">
      <c r="A29" s="85"/>
      <c r="B29" s="85"/>
      <c r="C29" t="s">
        <v>3940</v>
      </c>
      <c r="D29" s="84"/>
    </row>
    <row r="30" spans="1:4">
      <c r="A30" s="85"/>
      <c r="B30" s="85"/>
      <c r="C30" t="s">
        <v>3941</v>
      </c>
      <c r="D30" s="84"/>
    </row>
    <row r="31" spans="1:4">
      <c r="A31" s="85"/>
      <c r="B31" s="85"/>
      <c r="C31" t="s">
        <v>3942</v>
      </c>
      <c r="D31" s="84"/>
    </row>
  </sheetData>
  <mergeCells count="16">
    <mergeCell ref="C6:D6"/>
    <mergeCell ref="C1:D1"/>
    <mergeCell ref="C2:D2"/>
    <mergeCell ref="C3:D3"/>
    <mergeCell ref="C4:D4"/>
    <mergeCell ref="C5:D5"/>
    <mergeCell ref="C13:D13"/>
    <mergeCell ref="C14:D14"/>
    <mergeCell ref="C15:D15"/>
    <mergeCell ref="C16:D16"/>
    <mergeCell ref="C7:D7"/>
    <mergeCell ref="C8:D8"/>
    <mergeCell ref="C9:D9"/>
    <mergeCell ref="C10:D10"/>
    <mergeCell ref="C11:D11"/>
    <mergeCell ref="C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1"/>
  <sheetViews>
    <sheetView topLeftCell="A995" workbookViewId="0">
      <selection activeCell="B1006" sqref="B1006"/>
    </sheetView>
  </sheetViews>
  <sheetFormatPr baseColWidth="10" defaultRowHeight="15"/>
  <cols>
    <col min="1" max="1" width="5" bestFit="1" customWidth="1"/>
    <col min="3" max="3" width="28.85546875" bestFit="1" customWidth="1"/>
  </cols>
  <sheetData>
    <row r="1" spans="1:4">
      <c r="A1">
        <v>1</v>
      </c>
      <c r="B1" s="2" t="s">
        <v>116</v>
      </c>
      <c r="C1" s="9" t="s">
        <v>117</v>
      </c>
      <c r="D1" s="10" t="s">
        <v>118</v>
      </c>
    </row>
    <row r="2" spans="1:4">
      <c r="A2">
        <v>2</v>
      </c>
      <c r="B2" s="4" t="s">
        <v>119</v>
      </c>
      <c r="C2" s="5" t="s">
        <v>120</v>
      </c>
      <c r="D2" s="11" t="s">
        <v>118</v>
      </c>
    </row>
    <row r="3" spans="1:4">
      <c r="A3">
        <v>3</v>
      </c>
      <c r="B3" s="6" t="s">
        <v>121</v>
      </c>
      <c r="C3" s="3" t="s">
        <v>122</v>
      </c>
      <c r="D3" s="12" t="s">
        <v>118</v>
      </c>
    </row>
    <row r="4" spans="1:4">
      <c r="A4">
        <v>4</v>
      </c>
      <c r="B4" s="4" t="s">
        <v>123</v>
      </c>
      <c r="C4" s="5" t="s">
        <v>124</v>
      </c>
      <c r="D4" s="11" t="s">
        <v>118</v>
      </c>
    </row>
    <row r="5" spans="1:4">
      <c r="A5">
        <v>5</v>
      </c>
      <c r="B5" s="6" t="s">
        <v>125</v>
      </c>
      <c r="C5" s="3" t="s">
        <v>126</v>
      </c>
      <c r="D5" s="12" t="s">
        <v>118</v>
      </c>
    </row>
    <row r="6" spans="1:4">
      <c r="A6">
        <v>6</v>
      </c>
      <c r="B6" s="4" t="s">
        <v>127</v>
      </c>
      <c r="C6" s="5" t="s">
        <v>128</v>
      </c>
      <c r="D6" s="11" t="s">
        <v>118</v>
      </c>
    </row>
    <row r="7" spans="1:4">
      <c r="A7">
        <v>7</v>
      </c>
      <c r="B7" s="6" t="s">
        <v>129</v>
      </c>
      <c r="C7" s="3" t="s">
        <v>130</v>
      </c>
      <c r="D7" s="12" t="s">
        <v>118</v>
      </c>
    </row>
    <row r="8" spans="1:4">
      <c r="A8">
        <v>8</v>
      </c>
      <c r="B8" s="4" t="s">
        <v>131</v>
      </c>
      <c r="C8" s="5" t="s">
        <v>132</v>
      </c>
      <c r="D8" s="11" t="s">
        <v>118</v>
      </c>
    </row>
    <row r="9" spans="1:4">
      <c r="A9">
        <v>9</v>
      </c>
      <c r="B9" s="6" t="s">
        <v>133</v>
      </c>
      <c r="C9" s="3" t="s">
        <v>134</v>
      </c>
      <c r="D9" s="12" t="s">
        <v>118</v>
      </c>
    </row>
    <row r="10" spans="1:4">
      <c r="A10">
        <v>10</v>
      </c>
      <c r="B10" s="4" t="s">
        <v>135</v>
      </c>
      <c r="C10" s="5" t="s">
        <v>136</v>
      </c>
      <c r="D10" s="11" t="s">
        <v>118</v>
      </c>
    </row>
    <row r="11" spans="1:4">
      <c r="A11">
        <v>11</v>
      </c>
      <c r="B11" s="6" t="s">
        <v>137</v>
      </c>
      <c r="C11" s="3" t="s">
        <v>138</v>
      </c>
      <c r="D11" s="12" t="s">
        <v>118</v>
      </c>
    </row>
    <row r="12" spans="1:4">
      <c r="A12">
        <v>12</v>
      </c>
      <c r="B12" s="4" t="s">
        <v>139</v>
      </c>
      <c r="C12" s="5" t="s">
        <v>140</v>
      </c>
      <c r="D12" s="11" t="s">
        <v>118</v>
      </c>
    </row>
    <row r="13" spans="1:4">
      <c r="A13">
        <v>13</v>
      </c>
      <c r="B13" s="6" t="s">
        <v>141</v>
      </c>
      <c r="C13" s="3" t="s">
        <v>142</v>
      </c>
      <c r="D13" s="12" t="s">
        <v>118</v>
      </c>
    </row>
    <row r="14" spans="1:4">
      <c r="A14">
        <v>14</v>
      </c>
      <c r="B14" s="4" t="s">
        <v>143</v>
      </c>
      <c r="C14" s="5" t="s">
        <v>144</v>
      </c>
      <c r="D14" s="11" t="s">
        <v>118</v>
      </c>
    </row>
    <row r="15" spans="1:4">
      <c r="A15">
        <v>15</v>
      </c>
      <c r="B15" s="6" t="s">
        <v>145</v>
      </c>
      <c r="C15" s="3" t="s">
        <v>146</v>
      </c>
      <c r="D15" s="12" t="s">
        <v>118</v>
      </c>
    </row>
    <row r="16" spans="1:4">
      <c r="A16">
        <v>16</v>
      </c>
      <c r="B16" s="4" t="s">
        <v>147</v>
      </c>
      <c r="C16" s="5" t="s">
        <v>148</v>
      </c>
      <c r="D16" s="11" t="s">
        <v>118</v>
      </c>
    </row>
    <row r="17" spans="1:4">
      <c r="A17">
        <v>17</v>
      </c>
      <c r="B17" s="6" t="s">
        <v>149</v>
      </c>
      <c r="C17" s="3" t="s">
        <v>150</v>
      </c>
      <c r="D17" s="12" t="s">
        <v>118</v>
      </c>
    </row>
    <row r="18" spans="1:4">
      <c r="A18">
        <v>18</v>
      </c>
      <c r="B18" s="4" t="s">
        <v>151</v>
      </c>
      <c r="C18" s="5" t="s">
        <v>152</v>
      </c>
      <c r="D18" s="11" t="s">
        <v>118</v>
      </c>
    </row>
    <row r="19" spans="1:4">
      <c r="A19">
        <v>19</v>
      </c>
      <c r="B19" s="6" t="s">
        <v>153</v>
      </c>
      <c r="C19" s="3" t="s">
        <v>154</v>
      </c>
      <c r="D19" s="12" t="s">
        <v>118</v>
      </c>
    </row>
    <row r="20" spans="1:4">
      <c r="A20">
        <v>20</v>
      </c>
      <c r="B20" s="4" t="s">
        <v>155</v>
      </c>
      <c r="C20" s="5" t="s">
        <v>156</v>
      </c>
      <c r="D20" s="11" t="s">
        <v>118</v>
      </c>
    </row>
    <row r="21" spans="1:4">
      <c r="A21">
        <v>21</v>
      </c>
      <c r="B21" s="6" t="s">
        <v>157</v>
      </c>
      <c r="C21" s="3" t="s">
        <v>158</v>
      </c>
      <c r="D21" s="12" t="s">
        <v>118</v>
      </c>
    </row>
    <row r="22" spans="1:4">
      <c r="A22">
        <v>22</v>
      </c>
      <c r="B22" s="4" t="s">
        <v>159</v>
      </c>
      <c r="C22" s="5" t="s">
        <v>160</v>
      </c>
      <c r="D22" s="11" t="s">
        <v>118</v>
      </c>
    </row>
    <row r="23" spans="1:4">
      <c r="A23">
        <v>23</v>
      </c>
      <c r="B23" s="6" t="s">
        <v>161</v>
      </c>
      <c r="C23" s="3" t="s">
        <v>162</v>
      </c>
      <c r="D23" s="12" t="s">
        <v>118</v>
      </c>
    </row>
    <row r="24" spans="1:4">
      <c r="A24">
        <v>24</v>
      </c>
      <c r="B24" s="4" t="s">
        <v>163</v>
      </c>
      <c r="C24" s="5" t="s">
        <v>164</v>
      </c>
      <c r="D24" s="11" t="s">
        <v>118</v>
      </c>
    </row>
    <row r="25" spans="1:4">
      <c r="A25">
        <v>25</v>
      </c>
      <c r="B25" s="6" t="s">
        <v>165</v>
      </c>
      <c r="C25" s="3" t="s">
        <v>166</v>
      </c>
      <c r="D25" s="12" t="s">
        <v>118</v>
      </c>
    </row>
    <row r="26" spans="1:4">
      <c r="A26">
        <v>26</v>
      </c>
      <c r="B26" s="4" t="s">
        <v>167</v>
      </c>
      <c r="C26" s="5" t="s">
        <v>168</v>
      </c>
      <c r="D26" s="11" t="s">
        <v>118</v>
      </c>
    </row>
    <row r="27" spans="1:4">
      <c r="A27">
        <v>27</v>
      </c>
      <c r="B27" s="6" t="s">
        <v>169</v>
      </c>
      <c r="C27" s="3" t="s">
        <v>62</v>
      </c>
      <c r="D27" s="12" t="s">
        <v>118</v>
      </c>
    </row>
    <row r="28" spans="1:4">
      <c r="A28">
        <v>28</v>
      </c>
      <c r="B28" s="4" t="s">
        <v>170</v>
      </c>
      <c r="C28" s="5" t="s">
        <v>171</v>
      </c>
      <c r="D28" s="11" t="s">
        <v>118</v>
      </c>
    </row>
    <row r="29" spans="1:4">
      <c r="A29">
        <v>29</v>
      </c>
      <c r="B29" s="6" t="s">
        <v>172</v>
      </c>
      <c r="C29" s="3" t="s">
        <v>173</v>
      </c>
      <c r="D29" s="12" t="s">
        <v>118</v>
      </c>
    </row>
    <row r="30" spans="1:4">
      <c r="A30">
        <v>30</v>
      </c>
      <c r="B30" s="4" t="s">
        <v>174</v>
      </c>
      <c r="C30" s="5" t="s">
        <v>175</v>
      </c>
      <c r="D30" s="11" t="s">
        <v>118</v>
      </c>
    </row>
    <row r="31" spans="1:4">
      <c r="A31">
        <v>31</v>
      </c>
      <c r="B31" s="6" t="s">
        <v>176</v>
      </c>
      <c r="C31" s="3" t="s">
        <v>177</v>
      </c>
      <c r="D31" s="12" t="s">
        <v>118</v>
      </c>
    </row>
    <row r="32" spans="1:4">
      <c r="A32">
        <v>32</v>
      </c>
      <c r="B32" s="4" t="s">
        <v>178</v>
      </c>
      <c r="C32" s="5" t="s">
        <v>179</v>
      </c>
      <c r="D32" s="11" t="s">
        <v>118</v>
      </c>
    </row>
    <row r="33" spans="1:4">
      <c r="A33">
        <v>33</v>
      </c>
      <c r="B33" s="6" t="s">
        <v>180</v>
      </c>
      <c r="C33" s="3" t="s">
        <v>181</v>
      </c>
      <c r="D33" s="12" t="s">
        <v>118</v>
      </c>
    </row>
    <row r="34" spans="1:4">
      <c r="A34">
        <v>34</v>
      </c>
      <c r="B34" s="4" t="s">
        <v>182</v>
      </c>
      <c r="C34" s="5" t="s">
        <v>183</v>
      </c>
      <c r="D34" s="11" t="s">
        <v>118</v>
      </c>
    </row>
    <row r="35" spans="1:4">
      <c r="A35">
        <v>35</v>
      </c>
      <c r="B35" s="6" t="s">
        <v>184</v>
      </c>
      <c r="C35" s="3" t="s">
        <v>185</v>
      </c>
      <c r="D35" s="12" t="s">
        <v>118</v>
      </c>
    </row>
    <row r="36" spans="1:4">
      <c r="A36">
        <v>36</v>
      </c>
      <c r="B36" s="4" t="s">
        <v>186</v>
      </c>
      <c r="C36" s="5" t="s">
        <v>187</v>
      </c>
      <c r="D36" s="11" t="s">
        <v>118</v>
      </c>
    </row>
    <row r="37" spans="1:4">
      <c r="A37">
        <v>37</v>
      </c>
      <c r="B37" s="6" t="s">
        <v>188</v>
      </c>
      <c r="C37" s="3" t="s">
        <v>189</v>
      </c>
      <c r="D37" s="12" t="s">
        <v>118</v>
      </c>
    </row>
    <row r="38" spans="1:4">
      <c r="A38">
        <v>38</v>
      </c>
      <c r="B38" s="4" t="s">
        <v>190</v>
      </c>
      <c r="C38" s="5" t="s">
        <v>191</v>
      </c>
      <c r="D38" s="11" t="s">
        <v>118</v>
      </c>
    </row>
    <row r="39" spans="1:4">
      <c r="A39">
        <v>39</v>
      </c>
      <c r="B39" s="6" t="s">
        <v>192</v>
      </c>
      <c r="C39" s="3" t="s">
        <v>193</v>
      </c>
      <c r="D39" s="12" t="s">
        <v>118</v>
      </c>
    </row>
    <row r="40" spans="1:4">
      <c r="A40">
        <v>40</v>
      </c>
      <c r="B40" s="4" t="s">
        <v>194</v>
      </c>
      <c r="C40" s="5" t="s">
        <v>195</v>
      </c>
      <c r="D40" s="11" t="s">
        <v>118</v>
      </c>
    </row>
    <row r="41" spans="1:4">
      <c r="A41">
        <v>41</v>
      </c>
      <c r="B41" s="6" t="s">
        <v>196</v>
      </c>
      <c r="C41" s="3" t="s">
        <v>197</v>
      </c>
      <c r="D41" s="12" t="s">
        <v>118</v>
      </c>
    </row>
    <row r="42" spans="1:4">
      <c r="A42">
        <v>42</v>
      </c>
      <c r="B42" s="4" t="s">
        <v>198</v>
      </c>
      <c r="C42" s="5" t="s">
        <v>199</v>
      </c>
      <c r="D42" s="11" t="s">
        <v>118</v>
      </c>
    </row>
    <row r="43" spans="1:4">
      <c r="A43">
        <v>43</v>
      </c>
      <c r="B43" s="6" t="s">
        <v>200</v>
      </c>
      <c r="C43" s="3" t="s">
        <v>201</v>
      </c>
      <c r="D43" s="12" t="s">
        <v>118</v>
      </c>
    </row>
    <row r="44" spans="1:4">
      <c r="A44">
        <v>44</v>
      </c>
      <c r="B44" s="4" t="s">
        <v>202</v>
      </c>
      <c r="C44" s="5" t="s">
        <v>203</v>
      </c>
      <c r="D44" s="11" t="s">
        <v>118</v>
      </c>
    </row>
    <row r="45" spans="1:4">
      <c r="A45">
        <v>45</v>
      </c>
      <c r="B45" s="6" t="s">
        <v>204</v>
      </c>
      <c r="C45" s="3" t="s">
        <v>205</v>
      </c>
      <c r="D45" s="12" t="s">
        <v>118</v>
      </c>
    </row>
    <row r="46" spans="1:4">
      <c r="A46">
        <v>46</v>
      </c>
      <c r="B46" s="4" t="s">
        <v>206</v>
      </c>
      <c r="C46" s="5" t="s">
        <v>207</v>
      </c>
      <c r="D46" s="11" t="s">
        <v>118</v>
      </c>
    </row>
    <row r="47" spans="1:4">
      <c r="A47">
        <v>47</v>
      </c>
      <c r="B47" s="6" t="s">
        <v>208</v>
      </c>
      <c r="C47" s="3" t="s">
        <v>209</v>
      </c>
      <c r="D47" s="12" t="s">
        <v>118</v>
      </c>
    </row>
    <row r="48" spans="1:4">
      <c r="A48">
        <v>48</v>
      </c>
      <c r="B48" s="4" t="s">
        <v>210</v>
      </c>
      <c r="C48" s="5" t="s">
        <v>211</v>
      </c>
      <c r="D48" s="11" t="s">
        <v>118</v>
      </c>
    </row>
    <row r="49" spans="1:4">
      <c r="A49">
        <v>49</v>
      </c>
      <c r="B49" s="6" t="s">
        <v>212</v>
      </c>
      <c r="C49" s="3" t="s">
        <v>213</v>
      </c>
      <c r="D49" s="12" t="s">
        <v>118</v>
      </c>
    </row>
    <row r="50" spans="1:4">
      <c r="A50">
        <v>50</v>
      </c>
      <c r="B50" s="4" t="s">
        <v>214</v>
      </c>
      <c r="C50" s="5" t="s">
        <v>215</v>
      </c>
      <c r="D50" s="11" t="s">
        <v>118</v>
      </c>
    </row>
    <row r="51" spans="1:4">
      <c r="A51">
        <v>51</v>
      </c>
      <c r="B51" s="6" t="s">
        <v>216</v>
      </c>
      <c r="C51" s="3" t="s">
        <v>217</v>
      </c>
      <c r="D51" s="12" t="s">
        <v>118</v>
      </c>
    </row>
    <row r="52" spans="1:4">
      <c r="A52">
        <v>52</v>
      </c>
      <c r="B52" s="4" t="s">
        <v>218</v>
      </c>
      <c r="C52" s="5" t="s">
        <v>219</v>
      </c>
      <c r="D52" s="11" t="s">
        <v>118</v>
      </c>
    </row>
    <row r="53" spans="1:4">
      <c r="A53">
        <v>53</v>
      </c>
      <c r="B53" s="6" t="s">
        <v>220</v>
      </c>
      <c r="C53" s="3" t="s">
        <v>221</v>
      </c>
      <c r="D53" s="12" t="s">
        <v>118</v>
      </c>
    </row>
    <row r="54" spans="1:4">
      <c r="A54">
        <v>54</v>
      </c>
      <c r="B54" s="4" t="s">
        <v>222</v>
      </c>
      <c r="C54" s="5" t="s">
        <v>223</v>
      </c>
      <c r="D54" s="11" t="s">
        <v>118</v>
      </c>
    </row>
    <row r="55" spans="1:4">
      <c r="A55">
        <v>55</v>
      </c>
      <c r="B55" s="6" t="s">
        <v>224</v>
      </c>
      <c r="C55" s="3" t="s">
        <v>225</v>
      </c>
      <c r="D55" s="12" t="s">
        <v>118</v>
      </c>
    </row>
    <row r="56" spans="1:4">
      <c r="A56">
        <v>56</v>
      </c>
      <c r="B56" s="4" t="s">
        <v>226</v>
      </c>
      <c r="C56" s="5" t="s">
        <v>227</v>
      </c>
      <c r="D56" s="11" t="s">
        <v>118</v>
      </c>
    </row>
    <row r="57" spans="1:4">
      <c r="A57">
        <v>57</v>
      </c>
      <c r="B57" s="6" t="s">
        <v>228</v>
      </c>
      <c r="C57" s="3" t="s">
        <v>229</v>
      </c>
      <c r="D57" s="12" t="s">
        <v>118</v>
      </c>
    </row>
    <row r="58" spans="1:4">
      <c r="A58">
        <v>58</v>
      </c>
      <c r="B58" s="4" t="s">
        <v>230</v>
      </c>
      <c r="C58" s="5" t="s">
        <v>231</v>
      </c>
      <c r="D58" s="11" t="s">
        <v>118</v>
      </c>
    </row>
    <row r="59" spans="1:4">
      <c r="A59">
        <v>59</v>
      </c>
      <c r="B59" s="6" t="s">
        <v>232</v>
      </c>
      <c r="C59" s="3" t="s">
        <v>233</v>
      </c>
      <c r="D59" s="12" t="s">
        <v>118</v>
      </c>
    </row>
    <row r="60" spans="1:4">
      <c r="A60">
        <v>60</v>
      </c>
      <c r="B60" s="4" t="s">
        <v>234</v>
      </c>
      <c r="C60" s="5" t="s">
        <v>235</v>
      </c>
      <c r="D60" s="11" t="s">
        <v>118</v>
      </c>
    </row>
    <row r="61" spans="1:4">
      <c r="A61">
        <v>61</v>
      </c>
      <c r="B61" s="6" t="s">
        <v>236</v>
      </c>
      <c r="C61" s="3" t="s">
        <v>237</v>
      </c>
      <c r="D61" s="12" t="s">
        <v>118</v>
      </c>
    </row>
    <row r="62" spans="1:4">
      <c r="A62">
        <v>62</v>
      </c>
      <c r="B62" s="4" t="s">
        <v>238</v>
      </c>
      <c r="C62" s="5" t="s">
        <v>239</v>
      </c>
      <c r="D62" s="11" t="s">
        <v>118</v>
      </c>
    </row>
    <row r="63" spans="1:4">
      <c r="A63">
        <v>63</v>
      </c>
      <c r="B63" s="6" t="s">
        <v>240</v>
      </c>
      <c r="C63" s="3" t="s">
        <v>241</v>
      </c>
      <c r="D63" s="12" t="s">
        <v>118</v>
      </c>
    </row>
    <row r="64" spans="1:4">
      <c r="A64">
        <v>64</v>
      </c>
      <c r="B64" s="4" t="s">
        <v>242</v>
      </c>
      <c r="C64" s="5" t="s">
        <v>243</v>
      </c>
      <c r="D64" s="11" t="s">
        <v>118</v>
      </c>
    </row>
    <row r="65" spans="1:4">
      <c r="A65">
        <v>65</v>
      </c>
      <c r="B65" s="6" t="s">
        <v>244</v>
      </c>
      <c r="C65" s="3" t="s">
        <v>245</v>
      </c>
      <c r="D65" s="12" t="s">
        <v>118</v>
      </c>
    </row>
    <row r="66" spans="1:4">
      <c r="A66">
        <v>66</v>
      </c>
      <c r="B66" s="4" t="s">
        <v>246</v>
      </c>
      <c r="C66" s="5" t="s">
        <v>247</v>
      </c>
      <c r="D66" s="11" t="s">
        <v>118</v>
      </c>
    </row>
    <row r="67" spans="1:4">
      <c r="A67">
        <v>67</v>
      </c>
      <c r="B67" s="6" t="s">
        <v>248</v>
      </c>
      <c r="C67" s="3" t="s">
        <v>249</v>
      </c>
      <c r="D67" s="12" t="s">
        <v>118</v>
      </c>
    </row>
    <row r="68" spans="1:4">
      <c r="A68">
        <v>68</v>
      </c>
      <c r="B68" s="4" t="s">
        <v>250</v>
      </c>
      <c r="C68" s="5" t="s">
        <v>251</v>
      </c>
      <c r="D68" s="11" t="s">
        <v>118</v>
      </c>
    </row>
    <row r="69" spans="1:4">
      <c r="A69">
        <v>69</v>
      </c>
      <c r="B69" s="6" t="s">
        <v>252</v>
      </c>
      <c r="C69" s="3" t="s">
        <v>253</v>
      </c>
      <c r="D69" s="12" t="s">
        <v>118</v>
      </c>
    </row>
    <row r="70" spans="1:4">
      <c r="A70">
        <v>70</v>
      </c>
      <c r="B70" s="4" t="s">
        <v>254</v>
      </c>
      <c r="C70" s="5" t="s">
        <v>255</v>
      </c>
      <c r="D70" s="11" t="s">
        <v>118</v>
      </c>
    </row>
    <row r="71" spans="1:4">
      <c r="A71">
        <v>71</v>
      </c>
      <c r="B71" s="6" t="s">
        <v>256</v>
      </c>
      <c r="C71" s="3" t="s">
        <v>257</v>
      </c>
      <c r="D71" s="12" t="s">
        <v>118</v>
      </c>
    </row>
    <row r="72" spans="1:4">
      <c r="A72">
        <v>72</v>
      </c>
      <c r="B72" s="4" t="s">
        <v>258</v>
      </c>
      <c r="C72" s="5" t="s">
        <v>259</v>
      </c>
      <c r="D72" s="11" t="s">
        <v>118</v>
      </c>
    </row>
    <row r="73" spans="1:4">
      <c r="A73">
        <v>73</v>
      </c>
      <c r="B73" s="6" t="s">
        <v>260</v>
      </c>
      <c r="C73" s="3" t="s">
        <v>84</v>
      </c>
      <c r="D73" s="12" t="s">
        <v>118</v>
      </c>
    </row>
    <row r="74" spans="1:4">
      <c r="A74">
        <v>74</v>
      </c>
      <c r="B74" s="4" t="s">
        <v>261</v>
      </c>
      <c r="C74" s="5" t="s">
        <v>262</v>
      </c>
      <c r="D74" s="11" t="s">
        <v>118</v>
      </c>
    </row>
    <row r="75" spans="1:4">
      <c r="A75">
        <v>75</v>
      </c>
      <c r="B75" s="6" t="s">
        <v>263</v>
      </c>
      <c r="C75" s="3" t="s">
        <v>264</v>
      </c>
      <c r="D75" s="12" t="s">
        <v>118</v>
      </c>
    </row>
    <row r="76" spans="1:4">
      <c r="A76">
        <v>76</v>
      </c>
      <c r="B76" s="4" t="s">
        <v>265</v>
      </c>
      <c r="C76" s="5" t="s">
        <v>266</v>
      </c>
      <c r="D76" s="11" t="s">
        <v>118</v>
      </c>
    </row>
    <row r="77" spans="1:4">
      <c r="A77">
        <v>77</v>
      </c>
      <c r="B77" s="6" t="s">
        <v>267</v>
      </c>
      <c r="C77" s="3" t="s">
        <v>268</v>
      </c>
      <c r="D77" s="12" t="s">
        <v>118</v>
      </c>
    </row>
    <row r="78" spans="1:4">
      <c r="A78">
        <v>78</v>
      </c>
      <c r="B78" s="4" t="s">
        <v>269</v>
      </c>
      <c r="C78" s="5" t="s">
        <v>270</v>
      </c>
      <c r="D78" s="11" t="s">
        <v>118</v>
      </c>
    </row>
    <row r="79" spans="1:4">
      <c r="A79">
        <v>79</v>
      </c>
      <c r="B79" s="6" t="s">
        <v>271</v>
      </c>
      <c r="C79" s="3" t="s">
        <v>272</v>
      </c>
      <c r="D79" s="12" t="s">
        <v>118</v>
      </c>
    </row>
    <row r="80" spans="1:4">
      <c r="A80">
        <v>80</v>
      </c>
      <c r="B80" s="4" t="s">
        <v>273</v>
      </c>
      <c r="C80" s="5" t="s">
        <v>274</v>
      </c>
      <c r="D80" s="11" t="s">
        <v>118</v>
      </c>
    </row>
    <row r="81" spans="1:4">
      <c r="A81">
        <v>81</v>
      </c>
      <c r="B81" s="6" t="s">
        <v>275</v>
      </c>
      <c r="C81" s="3" t="s">
        <v>276</v>
      </c>
      <c r="D81" s="12" t="s">
        <v>118</v>
      </c>
    </row>
    <row r="82" spans="1:4">
      <c r="A82">
        <v>82</v>
      </c>
      <c r="B82" s="4" t="s">
        <v>277</v>
      </c>
      <c r="C82" s="5" t="s">
        <v>278</v>
      </c>
      <c r="D82" s="11" t="s">
        <v>118</v>
      </c>
    </row>
    <row r="83" spans="1:4">
      <c r="A83">
        <v>83</v>
      </c>
      <c r="B83" s="6" t="s">
        <v>279</v>
      </c>
      <c r="C83" s="3" t="s">
        <v>280</v>
      </c>
      <c r="D83" s="12" t="s">
        <v>118</v>
      </c>
    </row>
    <row r="84" spans="1:4">
      <c r="A84">
        <v>84</v>
      </c>
      <c r="B84" s="4" t="s">
        <v>281</v>
      </c>
      <c r="C84" s="5" t="s">
        <v>282</v>
      </c>
      <c r="D84" s="11" t="s">
        <v>118</v>
      </c>
    </row>
    <row r="85" spans="1:4">
      <c r="A85">
        <v>85</v>
      </c>
      <c r="B85" s="6" t="s">
        <v>283</v>
      </c>
      <c r="C85" s="3" t="s">
        <v>284</v>
      </c>
      <c r="D85" s="12" t="s">
        <v>118</v>
      </c>
    </row>
    <row r="86" spans="1:4">
      <c r="A86">
        <v>86</v>
      </c>
      <c r="B86" s="4" t="s">
        <v>285</v>
      </c>
      <c r="C86" s="5" t="s">
        <v>286</v>
      </c>
      <c r="D86" s="11" t="s">
        <v>118</v>
      </c>
    </row>
    <row r="87" spans="1:4">
      <c r="A87">
        <v>87</v>
      </c>
      <c r="B87" s="6" t="s">
        <v>287</v>
      </c>
      <c r="C87" s="3" t="s">
        <v>288</v>
      </c>
      <c r="D87" s="12" t="s">
        <v>118</v>
      </c>
    </row>
    <row r="88" spans="1:4">
      <c r="A88">
        <v>88</v>
      </c>
      <c r="B88" s="4" t="s">
        <v>289</v>
      </c>
      <c r="C88" s="5" t="s">
        <v>290</v>
      </c>
      <c r="D88" s="11" t="s">
        <v>118</v>
      </c>
    </row>
    <row r="89" spans="1:4">
      <c r="A89">
        <v>89</v>
      </c>
      <c r="B89" s="6" t="s">
        <v>291</v>
      </c>
      <c r="C89" s="3" t="s">
        <v>292</v>
      </c>
      <c r="D89" s="12" t="s">
        <v>118</v>
      </c>
    </row>
    <row r="90" spans="1:4">
      <c r="A90">
        <v>90</v>
      </c>
      <c r="B90" s="4" t="s">
        <v>293</v>
      </c>
      <c r="C90" s="5" t="s">
        <v>294</v>
      </c>
      <c r="D90" s="11" t="s">
        <v>118</v>
      </c>
    </row>
    <row r="91" spans="1:4">
      <c r="A91">
        <v>91</v>
      </c>
      <c r="B91" s="6" t="s">
        <v>295</v>
      </c>
      <c r="C91" s="3" t="s">
        <v>296</v>
      </c>
      <c r="D91" s="12" t="s">
        <v>118</v>
      </c>
    </row>
    <row r="92" spans="1:4">
      <c r="A92">
        <v>92</v>
      </c>
      <c r="B92" s="4" t="s">
        <v>297</v>
      </c>
      <c r="C92" s="5" t="s">
        <v>298</v>
      </c>
      <c r="D92" s="11" t="s">
        <v>118</v>
      </c>
    </row>
    <row r="93" spans="1:4">
      <c r="A93">
        <v>93</v>
      </c>
      <c r="B93" s="6" t="s">
        <v>299</v>
      </c>
      <c r="C93" s="3" t="s">
        <v>300</v>
      </c>
      <c r="D93" s="12" t="s">
        <v>118</v>
      </c>
    </row>
    <row r="94" spans="1:4">
      <c r="A94">
        <v>94</v>
      </c>
      <c r="B94" s="4" t="s">
        <v>301</v>
      </c>
      <c r="C94" s="5" t="s">
        <v>302</v>
      </c>
      <c r="D94" s="11" t="s">
        <v>118</v>
      </c>
    </row>
    <row r="95" spans="1:4">
      <c r="A95">
        <v>95</v>
      </c>
      <c r="B95" s="6" t="s">
        <v>303</v>
      </c>
      <c r="C95" s="3" t="s">
        <v>304</v>
      </c>
      <c r="D95" s="12" t="s">
        <v>118</v>
      </c>
    </row>
    <row r="96" spans="1:4">
      <c r="A96">
        <v>96</v>
      </c>
      <c r="B96" s="4" t="s">
        <v>305</v>
      </c>
      <c r="C96" s="5" t="s">
        <v>306</v>
      </c>
      <c r="D96" s="11" t="s">
        <v>118</v>
      </c>
    </row>
    <row r="97" spans="1:4">
      <c r="A97">
        <v>97</v>
      </c>
      <c r="B97" s="6" t="s">
        <v>307</v>
      </c>
      <c r="C97" s="3" t="s">
        <v>308</v>
      </c>
      <c r="D97" s="12" t="s">
        <v>118</v>
      </c>
    </row>
    <row r="98" spans="1:4">
      <c r="A98">
        <v>98</v>
      </c>
      <c r="B98" s="4" t="s">
        <v>309</v>
      </c>
      <c r="C98" s="5" t="s">
        <v>310</v>
      </c>
      <c r="D98" s="11" t="s">
        <v>118</v>
      </c>
    </row>
    <row r="99" spans="1:4">
      <c r="A99">
        <v>99</v>
      </c>
      <c r="B99" s="6" t="s">
        <v>311</v>
      </c>
      <c r="C99" s="3" t="s">
        <v>312</v>
      </c>
      <c r="D99" s="12" t="s">
        <v>118</v>
      </c>
    </row>
    <row r="100" spans="1:4">
      <c r="A100">
        <v>100</v>
      </c>
      <c r="B100" s="4" t="s">
        <v>313</v>
      </c>
      <c r="C100" s="5" t="s">
        <v>314</v>
      </c>
      <c r="D100" s="11" t="s">
        <v>118</v>
      </c>
    </row>
    <row r="101" spans="1:4">
      <c r="A101">
        <v>101</v>
      </c>
      <c r="B101" s="6" t="s">
        <v>315</v>
      </c>
      <c r="C101" s="3" t="s">
        <v>316</v>
      </c>
      <c r="D101" s="12" t="s">
        <v>118</v>
      </c>
    </row>
    <row r="102" spans="1:4">
      <c r="A102">
        <v>102</v>
      </c>
      <c r="B102" s="4" t="s">
        <v>317</v>
      </c>
      <c r="C102" s="5" t="s">
        <v>318</v>
      </c>
      <c r="D102" s="11" t="s">
        <v>118</v>
      </c>
    </row>
    <row r="103" spans="1:4">
      <c r="A103">
        <v>103</v>
      </c>
      <c r="B103" s="6" t="s">
        <v>319</v>
      </c>
      <c r="C103" s="3" t="s">
        <v>320</v>
      </c>
      <c r="D103" s="12" t="s">
        <v>118</v>
      </c>
    </row>
    <row r="104" spans="1:4">
      <c r="A104">
        <v>104</v>
      </c>
      <c r="B104" s="4" t="s">
        <v>321</v>
      </c>
      <c r="C104" s="5" t="s">
        <v>322</v>
      </c>
      <c r="D104" s="11" t="s">
        <v>118</v>
      </c>
    </row>
    <row r="105" spans="1:4">
      <c r="A105">
        <v>105</v>
      </c>
      <c r="B105" s="6" t="s">
        <v>323</v>
      </c>
      <c r="C105" s="3" t="s">
        <v>324</v>
      </c>
      <c r="D105" s="12" t="s">
        <v>118</v>
      </c>
    </row>
    <row r="106" spans="1:4">
      <c r="A106">
        <v>106</v>
      </c>
      <c r="B106" s="4" t="s">
        <v>325</v>
      </c>
      <c r="C106" s="5" t="s">
        <v>326</v>
      </c>
      <c r="D106" s="11" t="s">
        <v>118</v>
      </c>
    </row>
    <row r="107" spans="1:4">
      <c r="A107">
        <v>107</v>
      </c>
      <c r="B107" s="6" t="s">
        <v>327</v>
      </c>
      <c r="C107" s="3" t="s">
        <v>328</v>
      </c>
      <c r="D107" s="12" t="s">
        <v>118</v>
      </c>
    </row>
    <row r="108" spans="1:4">
      <c r="A108">
        <v>108</v>
      </c>
      <c r="B108" s="4" t="s">
        <v>329</v>
      </c>
      <c r="C108" s="5" t="s">
        <v>330</v>
      </c>
      <c r="D108" s="11" t="s">
        <v>118</v>
      </c>
    </row>
    <row r="109" spans="1:4">
      <c r="A109">
        <v>109</v>
      </c>
      <c r="B109" s="6" t="s">
        <v>331</v>
      </c>
      <c r="C109" s="3" t="s">
        <v>332</v>
      </c>
      <c r="D109" s="12" t="s">
        <v>118</v>
      </c>
    </row>
    <row r="110" spans="1:4">
      <c r="A110">
        <v>110</v>
      </c>
      <c r="B110" s="4" t="s">
        <v>333</v>
      </c>
      <c r="C110" s="5" t="s">
        <v>334</v>
      </c>
      <c r="D110" s="11" t="s">
        <v>118</v>
      </c>
    </row>
    <row r="111" spans="1:4">
      <c r="A111">
        <v>111</v>
      </c>
      <c r="B111" s="6" t="s">
        <v>335</v>
      </c>
      <c r="C111" s="3" t="s">
        <v>336</v>
      </c>
      <c r="D111" s="12" t="s">
        <v>118</v>
      </c>
    </row>
    <row r="112" spans="1:4">
      <c r="A112">
        <v>112</v>
      </c>
      <c r="B112" s="4" t="s">
        <v>337</v>
      </c>
      <c r="C112" s="5" t="s">
        <v>338</v>
      </c>
      <c r="D112" s="11" t="s">
        <v>118</v>
      </c>
    </row>
    <row r="113" spans="1:4">
      <c r="A113">
        <v>113</v>
      </c>
      <c r="B113" s="6" t="s">
        <v>339</v>
      </c>
      <c r="C113" s="3" t="s">
        <v>340</v>
      </c>
      <c r="D113" s="12" t="s">
        <v>118</v>
      </c>
    </row>
    <row r="114" spans="1:4">
      <c r="A114">
        <v>114</v>
      </c>
      <c r="B114" s="4" t="s">
        <v>341</v>
      </c>
      <c r="C114" s="5" t="s">
        <v>342</v>
      </c>
      <c r="D114" s="11" t="s">
        <v>118</v>
      </c>
    </row>
    <row r="115" spans="1:4">
      <c r="A115">
        <v>115</v>
      </c>
      <c r="B115" s="6" t="s">
        <v>343</v>
      </c>
      <c r="C115" s="3" t="s">
        <v>344</v>
      </c>
      <c r="D115" s="12" t="s">
        <v>118</v>
      </c>
    </row>
    <row r="116" spans="1:4">
      <c r="A116">
        <v>116</v>
      </c>
      <c r="B116" s="4" t="s">
        <v>345</v>
      </c>
      <c r="C116" s="5" t="s">
        <v>346</v>
      </c>
      <c r="D116" s="11" t="s">
        <v>118</v>
      </c>
    </row>
    <row r="117" spans="1:4">
      <c r="A117">
        <v>117</v>
      </c>
      <c r="B117" s="6" t="s">
        <v>347</v>
      </c>
      <c r="C117" s="3" t="s">
        <v>348</v>
      </c>
      <c r="D117" s="12" t="s">
        <v>118</v>
      </c>
    </row>
    <row r="118" spans="1:4">
      <c r="A118">
        <v>118</v>
      </c>
      <c r="B118" s="4" t="s">
        <v>349</v>
      </c>
      <c r="C118" s="5" t="s">
        <v>350</v>
      </c>
      <c r="D118" s="11" t="s">
        <v>118</v>
      </c>
    </row>
    <row r="119" spans="1:4">
      <c r="A119">
        <v>119</v>
      </c>
      <c r="B119" s="6" t="s">
        <v>351</v>
      </c>
      <c r="C119" s="3" t="s">
        <v>352</v>
      </c>
      <c r="D119" s="12" t="s">
        <v>118</v>
      </c>
    </row>
    <row r="120" spans="1:4">
      <c r="A120">
        <v>120</v>
      </c>
      <c r="B120" s="4" t="s">
        <v>353</v>
      </c>
      <c r="C120" s="5" t="s">
        <v>354</v>
      </c>
      <c r="D120" s="11" t="s">
        <v>118</v>
      </c>
    </row>
    <row r="121" spans="1:4">
      <c r="A121">
        <v>121</v>
      </c>
      <c r="B121" s="6" t="s">
        <v>355</v>
      </c>
      <c r="C121" s="3" t="s">
        <v>356</v>
      </c>
      <c r="D121" s="12" t="s">
        <v>118</v>
      </c>
    </row>
    <row r="122" spans="1:4">
      <c r="A122">
        <v>122</v>
      </c>
      <c r="B122" s="4" t="s">
        <v>357</v>
      </c>
      <c r="C122" s="5" t="s">
        <v>358</v>
      </c>
      <c r="D122" s="11" t="s">
        <v>118</v>
      </c>
    </row>
    <row r="123" spans="1:4">
      <c r="A123">
        <v>123</v>
      </c>
      <c r="B123" s="6" t="s">
        <v>359</v>
      </c>
      <c r="C123" s="3" t="s">
        <v>360</v>
      </c>
      <c r="D123" s="12" t="s">
        <v>118</v>
      </c>
    </row>
    <row r="124" spans="1:4">
      <c r="A124">
        <v>124</v>
      </c>
      <c r="B124" s="4" t="s">
        <v>361</v>
      </c>
      <c r="C124" s="5" t="s">
        <v>362</v>
      </c>
      <c r="D124" s="11" t="s">
        <v>118</v>
      </c>
    </row>
    <row r="125" spans="1:4">
      <c r="A125">
        <v>125</v>
      </c>
      <c r="B125" s="6" t="s">
        <v>363</v>
      </c>
      <c r="C125" s="3" t="s">
        <v>364</v>
      </c>
      <c r="D125" s="12" t="s">
        <v>118</v>
      </c>
    </row>
    <row r="126" spans="1:4">
      <c r="A126">
        <v>126</v>
      </c>
      <c r="B126" s="4" t="s">
        <v>365</v>
      </c>
      <c r="C126" s="5" t="s">
        <v>366</v>
      </c>
      <c r="D126" s="11" t="s">
        <v>118</v>
      </c>
    </row>
    <row r="127" spans="1:4">
      <c r="A127">
        <v>127</v>
      </c>
      <c r="B127" s="6" t="s">
        <v>367</v>
      </c>
      <c r="C127" s="3" t="s">
        <v>368</v>
      </c>
      <c r="D127" s="12" t="s">
        <v>118</v>
      </c>
    </row>
    <row r="128" spans="1:4">
      <c r="A128">
        <v>128</v>
      </c>
      <c r="B128" s="4" t="s">
        <v>369</v>
      </c>
      <c r="C128" s="5" t="s">
        <v>370</v>
      </c>
      <c r="D128" s="11" t="s">
        <v>118</v>
      </c>
    </row>
    <row r="129" spans="1:4">
      <c r="A129">
        <v>129</v>
      </c>
      <c r="B129" s="6" t="s">
        <v>371</v>
      </c>
      <c r="C129" s="3" t="s">
        <v>372</v>
      </c>
      <c r="D129" s="12" t="s">
        <v>118</v>
      </c>
    </row>
    <row r="130" spans="1:4">
      <c r="A130">
        <v>130</v>
      </c>
      <c r="B130" s="4" t="s">
        <v>373</v>
      </c>
      <c r="C130" s="5" t="s">
        <v>374</v>
      </c>
      <c r="D130" s="11" t="s">
        <v>118</v>
      </c>
    </row>
    <row r="131" spans="1:4">
      <c r="A131">
        <v>131</v>
      </c>
      <c r="B131" s="6" t="s">
        <v>375</v>
      </c>
      <c r="C131" s="3" t="s">
        <v>376</v>
      </c>
      <c r="D131" s="12" t="s">
        <v>118</v>
      </c>
    </row>
    <row r="132" spans="1:4">
      <c r="A132">
        <v>132</v>
      </c>
      <c r="B132" s="4" t="s">
        <v>377</v>
      </c>
      <c r="C132" s="5" t="s">
        <v>378</v>
      </c>
      <c r="D132" s="11" t="s">
        <v>118</v>
      </c>
    </row>
    <row r="133" spans="1:4">
      <c r="A133">
        <v>133</v>
      </c>
      <c r="B133" s="6" t="s">
        <v>379</v>
      </c>
      <c r="C133" s="3" t="s">
        <v>380</v>
      </c>
      <c r="D133" s="12" t="s">
        <v>118</v>
      </c>
    </row>
    <row r="134" spans="1:4">
      <c r="A134">
        <v>134</v>
      </c>
      <c r="B134" s="4" t="s">
        <v>381</v>
      </c>
      <c r="C134" s="5" t="s">
        <v>382</v>
      </c>
      <c r="D134" s="11" t="s">
        <v>118</v>
      </c>
    </row>
    <row r="135" spans="1:4">
      <c r="A135">
        <v>135</v>
      </c>
      <c r="B135" s="6" t="s">
        <v>383</v>
      </c>
      <c r="C135" s="3" t="s">
        <v>384</v>
      </c>
      <c r="D135" s="12" t="s">
        <v>118</v>
      </c>
    </row>
    <row r="136" spans="1:4">
      <c r="A136">
        <v>136</v>
      </c>
      <c r="B136" s="4" t="s">
        <v>385</v>
      </c>
      <c r="C136" s="5" t="s">
        <v>386</v>
      </c>
      <c r="D136" s="11" t="s">
        <v>118</v>
      </c>
    </row>
    <row r="137" spans="1:4">
      <c r="A137">
        <v>137</v>
      </c>
      <c r="B137" s="6" t="s">
        <v>387</v>
      </c>
      <c r="C137" s="3" t="s">
        <v>388</v>
      </c>
      <c r="D137" s="12" t="s">
        <v>118</v>
      </c>
    </row>
    <row r="138" spans="1:4">
      <c r="A138">
        <v>138</v>
      </c>
      <c r="B138" s="4" t="s">
        <v>389</v>
      </c>
      <c r="C138" s="5" t="s">
        <v>390</v>
      </c>
      <c r="D138" s="11" t="s">
        <v>118</v>
      </c>
    </row>
    <row r="139" spans="1:4">
      <c r="A139">
        <v>139</v>
      </c>
      <c r="B139" s="6" t="s">
        <v>391</v>
      </c>
      <c r="C139" s="3" t="s">
        <v>392</v>
      </c>
      <c r="D139" s="12" t="s">
        <v>118</v>
      </c>
    </row>
    <row r="140" spans="1:4">
      <c r="A140">
        <v>140</v>
      </c>
      <c r="B140" s="4" t="s">
        <v>393</v>
      </c>
      <c r="C140" s="5" t="s">
        <v>394</v>
      </c>
      <c r="D140" s="11" t="s">
        <v>118</v>
      </c>
    </row>
    <row r="141" spans="1:4">
      <c r="A141">
        <v>141</v>
      </c>
      <c r="B141" s="6" t="s">
        <v>395</v>
      </c>
      <c r="C141" s="3" t="s">
        <v>396</v>
      </c>
      <c r="D141" s="12" t="s">
        <v>118</v>
      </c>
    </row>
    <row r="142" spans="1:4">
      <c r="A142">
        <v>142</v>
      </c>
      <c r="B142" s="4" t="s">
        <v>397</v>
      </c>
      <c r="C142" s="5" t="s">
        <v>286</v>
      </c>
      <c r="D142" s="11" t="s">
        <v>118</v>
      </c>
    </row>
    <row r="143" spans="1:4">
      <c r="A143">
        <v>143</v>
      </c>
      <c r="B143" s="6" t="s">
        <v>398</v>
      </c>
      <c r="C143" s="3" t="s">
        <v>399</v>
      </c>
      <c r="D143" s="12" t="s">
        <v>118</v>
      </c>
    </row>
    <row r="144" spans="1:4">
      <c r="A144">
        <v>144</v>
      </c>
      <c r="B144" s="4" t="s">
        <v>400</v>
      </c>
      <c r="C144" s="5" t="s">
        <v>401</v>
      </c>
      <c r="D144" s="11" t="s">
        <v>118</v>
      </c>
    </row>
    <row r="145" spans="1:4">
      <c r="A145">
        <v>145</v>
      </c>
      <c r="B145" s="6" t="s">
        <v>402</v>
      </c>
      <c r="C145" s="3" t="s">
        <v>403</v>
      </c>
      <c r="D145" s="12" t="s">
        <v>118</v>
      </c>
    </row>
    <row r="146" spans="1:4">
      <c r="A146">
        <v>146</v>
      </c>
      <c r="B146" s="4" t="s">
        <v>404</v>
      </c>
      <c r="C146" s="5" t="s">
        <v>405</v>
      </c>
      <c r="D146" s="11" t="s">
        <v>118</v>
      </c>
    </row>
    <row r="147" spans="1:4">
      <c r="A147">
        <v>147</v>
      </c>
      <c r="B147" s="6" t="s">
        <v>406</v>
      </c>
      <c r="C147" s="3" t="s">
        <v>407</v>
      </c>
      <c r="D147" s="12" t="s">
        <v>118</v>
      </c>
    </row>
    <row r="148" spans="1:4">
      <c r="A148">
        <v>148</v>
      </c>
      <c r="B148" s="4" t="s">
        <v>408</v>
      </c>
      <c r="C148" s="5" t="s">
        <v>409</v>
      </c>
      <c r="D148" s="11" t="s">
        <v>118</v>
      </c>
    </row>
    <row r="149" spans="1:4">
      <c r="A149">
        <v>149</v>
      </c>
      <c r="B149" s="6" t="s">
        <v>410</v>
      </c>
      <c r="C149" s="3" t="s">
        <v>57</v>
      </c>
      <c r="D149" s="12" t="s">
        <v>118</v>
      </c>
    </row>
    <row r="150" spans="1:4">
      <c r="A150">
        <v>150</v>
      </c>
      <c r="B150" s="4" t="s">
        <v>411</v>
      </c>
      <c r="C150" s="5" t="s">
        <v>412</v>
      </c>
      <c r="D150" s="11" t="s">
        <v>118</v>
      </c>
    </row>
    <row r="151" spans="1:4">
      <c r="A151">
        <v>151</v>
      </c>
      <c r="B151" s="6" t="s">
        <v>413</v>
      </c>
      <c r="C151" s="3" t="s">
        <v>414</v>
      </c>
      <c r="D151" s="12" t="s">
        <v>118</v>
      </c>
    </row>
    <row r="152" spans="1:4">
      <c r="A152">
        <v>152</v>
      </c>
      <c r="B152" s="4" t="s">
        <v>415</v>
      </c>
      <c r="C152" s="5" t="s">
        <v>416</v>
      </c>
      <c r="D152" s="11" t="s">
        <v>118</v>
      </c>
    </row>
    <row r="153" spans="1:4">
      <c r="A153">
        <v>153</v>
      </c>
      <c r="B153" s="6" t="s">
        <v>417</v>
      </c>
      <c r="C153" s="3" t="s">
        <v>418</v>
      </c>
      <c r="D153" s="12" t="s">
        <v>118</v>
      </c>
    </row>
    <row r="154" spans="1:4">
      <c r="A154">
        <v>154</v>
      </c>
      <c r="B154" s="4" t="s">
        <v>419</v>
      </c>
      <c r="C154" s="5" t="s">
        <v>420</v>
      </c>
      <c r="D154" s="11" t="s">
        <v>118</v>
      </c>
    </row>
    <row r="155" spans="1:4">
      <c r="A155">
        <v>155</v>
      </c>
      <c r="B155" s="6" t="s">
        <v>421</v>
      </c>
      <c r="C155" s="3" t="s">
        <v>422</v>
      </c>
      <c r="D155" s="12" t="s">
        <v>118</v>
      </c>
    </row>
    <row r="156" spans="1:4">
      <c r="A156">
        <v>156</v>
      </c>
      <c r="B156" s="4" t="s">
        <v>423</v>
      </c>
      <c r="C156" s="5" t="s">
        <v>424</v>
      </c>
      <c r="D156" s="11" t="s">
        <v>118</v>
      </c>
    </row>
    <row r="157" spans="1:4">
      <c r="A157">
        <v>157</v>
      </c>
      <c r="B157" s="6" t="s">
        <v>425</v>
      </c>
      <c r="C157" s="3" t="s">
        <v>426</v>
      </c>
      <c r="D157" s="12" t="s">
        <v>118</v>
      </c>
    </row>
    <row r="158" spans="1:4">
      <c r="A158">
        <v>158</v>
      </c>
      <c r="B158" s="4" t="s">
        <v>427</v>
      </c>
      <c r="C158" s="5" t="s">
        <v>428</v>
      </c>
      <c r="D158" s="11" t="s">
        <v>118</v>
      </c>
    </row>
    <row r="159" spans="1:4">
      <c r="A159">
        <v>159</v>
      </c>
      <c r="B159" s="6" t="s">
        <v>429</v>
      </c>
      <c r="C159" s="3" t="s">
        <v>430</v>
      </c>
      <c r="D159" s="12" t="s">
        <v>118</v>
      </c>
    </row>
    <row r="160" spans="1:4">
      <c r="A160">
        <v>160</v>
      </c>
      <c r="B160" s="4" t="s">
        <v>431</v>
      </c>
      <c r="C160" s="5" t="s">
        <v>70</v>
      </c>
      <c r="D160" s="11" t="s">
        <v>118</v>
      </c>
    </row>
    <row r="161" spans="1:4">
      <c r="A161">
        <v>161</v>
      </c>
      <c r="B161" s="6" t="s">
        <v>432</v>
      </c>
      <c r="C161" s="3" t="s">
        <v>433</v>
      </c>
      <c r="D161" s="12" t="s">
        <v>118</v>
      </c>
    </row>
    <row r="162" spans="1:4">
      <c r="A162">
        <v>162</v>
      </c>
      <c r="B162" s="4" t="s">
        <v>434</v>
      </c>
      <c r="C162" s="5" t="s">
        <v>435</v>
      </c>
      <c r="D162" s="11" t="s">
        <v>118</v>
      </c>
    </row>
    <row r="163" spans="1:4">
      <c r="A163">
        <v>163</v>
      </c>
      <c r="B163" s="6" t="s">
        <v>436</v>
      </c>
      <c r="C163" s="3" t="s">
        <v>437</v>
      </c>
      <c r="D163" s="12" t="s">
        <v>118</v>
      </c>
    </row>
    <row r="164" spans="1:4">
      <c r="A164">
        <v>164</v>
      </c>
      <c r="B164" s="4" t="s">
        <v>438</v>
      </c>
      <c r="C164" s="5" t="s">
        <v>439</v>
      </c>
      <c r="D164" s="11" t="s">
        <v>118</v>
      </c>
    </row>
    <row r="165" spans="1:4">
      <c r="A165">
        <v>165</v>
      </c>
      <c r="B165" s="6" t="s">
        <v>440</v>
      </c>
      <c r="C165" s="3" t="s">
        <v>441</v>
      </c>
      <c r="D165" s="12" t="s">
        <v>118</v>
      </c>
    </row>
    <row r="166" spans="1:4">
      <c r="A166">
        <v>166</v>
      </c>
      <c r="B166" s="4" t="s">
        <v>442</v>
      </c>
      <c r="C166" s="5" t="s">
        <v>443</v>
      </c>
      <c r="D166" s="11" t="s">
        <v>118</v>
      </c>
    </row>
    <row r="167" spans="1:4">
      <c r="A167">
        <v>167</v>
      </c>
      <c r="B167" s="6" t="s">
        <v>444</v>
      </c>
      <c r="C167" s="3" t="s">
        <v>445</v>
      </c>
      <c r="D167" s="12" t="s">
        <v>118</v>
      </c>
    </row>
    <row r="168" spans="1:4">
      <c r="A168">
        <v>168</v>
      </c>
      <c r="B168" s="4" t="s">
        <v>446</v>
      </c>
      <c r="C168" s="5" t="s">
        <v>447</v>
      </c>
      <c r="D168" s="11" t="s">
        <v>118</v>
      </c>
    </row>
    <row r="169" spans="1:4">
      <c r="A169">
        <v>169</v>
      </c>
      <c r="B169" s="6" t="s">
        <v>448</v>
      </c>
      <c r="C169" s="3" t="s">
        <v>449</v>
      </c>
      <c r="D169" s="12" t="s">
        <v>118</v>
      </c>
    </row>
    <row r="170" spans="1:4">
      <c r="A170">
        <v>170</v>
      </c>
      <c r="B170" s="4" t="s">
        <v>450</v>
      </c>
      <c r="C170" s="5" t="s">
        <v>451</v>
      </c>
      <c r="D170" s="11" t="s">
        <v>118</v>
      </c>
    </row>
    <row r="171" spans="1:4">
      <c r="A171">
        <v>171</v>
      </c>
      <c r="B171" s="6" t="s">
        <v>452</v>
      </c>
      <c r="C171" s="3" t="s">
        <v>453</v>
      </c>
      <c r="D171" s="12" t="s">
        <v>118</v>
      </c>
    </row>
    <row r="172" spans="1:4">
      <c r="A172">
        <v>172</v>
      </c>
      <c r="B172" s="4" t="s">
        <v>454</v>
      </c>
      <c r="C172" s="5" t="s">
        <v>455</v>
      </c>
      <c r="D172" s="11" t="s">
        <v>118</v>
      </c>
    </row>
    <row r="173" spans="1:4">
      <c r="A173">
        <v>173</v>
      </c>
      <c r="B173" s="6" t="s">
        <v>456</v>
      </c>
      <c r="C173" s="3" t="s">
        <v>457</v>
      </c>
      <c r="D173" s="12" t="s">
        <v>118</v>
      </c>
    </row>
    <row r="174" spans="1:4">
      <c r="A174">
        <v>174</v>
      </c>
      <c r="B174" s="4" t="s">
        <v>458</v>
      </c>
      <c r="C174" s="5" t="s">
        <v>459</v>
      </c>
      <c r="D174" s="11" t="s">
        <v>118</v>
      </c>
    </row>
    <row r="175" spans="1:4">
      <c r="A175">
        <v>175</v>
      </c>
      <c r="B175" s="6" t="s">
        <v>460</v>
      </c>
      <c r="C175" s="3" t="s">
        <v>461</v>
      </c>
      <c r="D175" s="12" t="s">
        <v>118</v>
      </c>
    </row>
    <row r="176" spans="1:4">
      <c r="A176">
        <v>176</v>
      </c>
      <c r="B176" s="4" t="s">
        <v>462</v>
      </c>
      <c r="C176" s="5" t="s">
        <v>463</v>
      </c>
      <c r="D176" s="11" t="s">
        <v>118</v>
      </c>
    </row>
    <row r="177" spans="1:4">
      <c r="A177">
        <v>177</v>
      </c>
      <c r="B177" s="6" t="s">
        <v>464</v>
      </c>
      <c r="C177" s="3" t="s">
        <v>465</v>
      </c>
      <c r="D177" s="12" t="s">
        <v>118</v>
      </c>
    </row>
    <row r="178" spans="1:4">
      <c r="A178">
        <v>178</v>
      </c>
      <c r="B178" s="4" t="s">
        <v>466</v>
      </c>
      <c r="C178" s="5" t="s">
        <v>467</v>
      </c>
      <c r="D178" s="11" t="s">
        <v>118</v>
      </c>
    </row>
    <row r="179" spans="1:4">
      <c r="A179">
        <v>179</v>
      </c>
      <c r="B179" s="6" t="s">
        <v>468</v>
      </c>
      <c r="C179" s="3" t="s">
        <v>469</v>
      </c>
      <c r="D179" s="12" t="s">
        <v>118</v>
      </c>
    </row>
    <row r="180" spans="1:4">
      <c r="A180">
        <v>180</v>
      </c>
      <c r="B180" s="4" t="s">
        <v>470</v>
      </c>
      <c r="C180" s="5" t="s">
        <v>471</v>
      </c>
      <c r="D180" s="11" t="s">
        <v>118</v>
      </c>
    </row>
    <row r="181" spans="1:4">
      <c r="A181">
        <v>181</v>
      </c>
      <c r="B181" s="6" t="s">
        <v>472</v>
      </c>
      <c r="C181" s="3" t="s">
        <v>473</v>
      </c>
      <c r="D181" s="12" t="s">
        <v>118</v>
      </c>
    </row>
    <row r="182" spans="1:4">
      <c r="A182">
        <v>182</v>
      </c>
      <c r="B182" s="4" t="s">
        <v>474</v>
      </c>
      <c r="C182" s="5" t="s">
        <v>475</v>
      </c>
      <c r="D182" s="11" t="s">
        <v>118</v>
      </c>
    </row>
    <row r="183" spans="1:4">
      <c r="A183">
        <v>183</v>
      </c>
      <c r="B183" s="6" t="s">
        <v>476</v>
      </c>
      <c r="C183" s="3" t="s">
        <v>477</v>
      </c>
      <c r="D183" s="12" t="s">
        <v>118</v>
      </c>
    </row>
    <row r="184" spans="1:4">
      <c r="A184">
        <v>184</v>
      </c>
      <c r="B184" s="4" t="s">
        <v>478</v>
      </c>
      <c r="C184" s="5" t="s">
        <v>479</v>
      </c>
      <c r="D184" s="11" t="s">
        <v>118</v>
      </c>
    </row>
    <row r="185" spans="1:4">
      <c r="A185">
        <v>185</v>
      </c>
      <c r="B185" s="6" t="s">
        <v>480</v>
      </c>
      <c r="C185" s="3" t="s">
        <v>481</v>
      </c>
      <c r="D185" s="12" t="s">
        <v>118</v>
      </c>
    </row>
    <row r="186" spans="1:4">
      <c r="A186">
        <v>186</v>
      </c>
      <c r="B186" s="4" t="s">
        <v>482</v>
      </c>
      <c r="C186" s="5" t="s">
        <v>483</v>
      </c>
      <c r="D186" s="11" t="s">
        <v>118</v>
      </c>
    </row>
    <row r="187" spans="1:4">
      <c r="A187">
        <v>187</v>
      </c>
      <c r="B187" s="6" t="s">
        <v>484</v>
      </c>
      <c r="C187" s="3" t="s">
        <v>485</v>
      </c>
      <c r="D187" s="12" t="s">
        <v>118</v>
      </c>
    </row>
    <row r="188" spans="1:4">
      <c r="A188">
        <v>188</v>
      </c>
      <c r="B188" s="4" t="s">
        <v>486</v>
      </c>
      <c r="C188" s="5" t="s">
        <v>487</v>
      </c>
      <c r="D188" s="11" t="s">
        <v>118</v>
      </c>
    </row>
    <row r="189" spans="1:4">
      <c r="A189">
        <v>189</v>
      </c>
      <c r="B189" s="6" t="s">
        <v>488</v>
      </c>
      <c r="C189" s="3" t="s">
        <v>489</v>
      </c>
      <c r="D189" s="12" t="s">
        <v>118</v>
      </c>
    </row>
    <row r="190" spans="1:4">
      <c r="A190">
        <v>190</v>
      </c>
      <c r="B190" s="4" t="s">
        <v>490</v>
      </c>
      <c r="C190" s="5" t="s">
        <v>491</v>
      </c>
      <c r="D190" s="11" t="s">
        <v>118</v>
      </c>
    </row>
    <row r="191" spans="1:4">
      <c r="A191">
        <v>191</v>
      </c>
      <c r="B191" s="6" t="s">
        <v>492</v>
      </c>
      <c r="C191" s="3" t="s">
        <v>493</v>
      </c>
      <c r="D191" s="12" t="s">
        <v>118</v>
      </c>
    </row>
    <row r="192" spans="1:4">
      <c r="A192">
        <v>192</v>
      </c>
      <c r="B192" s="4" t="s">
        <v>494</v>
      </c>
      <c r="C192" s="5" t="s">
        <v>495</v>
      </c>
      <c r="D192" s="11" t="s">
        <v>118</v>
      </c>
    </row>
    <row r="193" spans="1:4">
      <c r="A193">
        <v>193</v>
      </c>
      <c r="B193" s="6" t="s">
        <v>496</v>
      </c>
      <c r="C193" s="3" t="s">
        <v>497</v>
      </c>
      <c r="D193" s="12" t="s">
        <v>118</v>
      </c>
    </row>
    <row r="194" spans="1:4">
      <c r="A194">
        <v>194</v>
      </c>
      <c r="B194" s="4" t="s">
        <v>498</v>
      </c>
      <c r="C194" s="5" t="s">
        <v>499</v>
      </c>
      <c r="D194" s="11" t="s">
        <v>118</v>
      </c>
    </row>
    <row r="195" spans="1:4">
      <c r="A195">
        <v>195</v>
      </c>
      <c r="B195" s="6" t="s">
        <v>500</v>
      </c>
      <c r="C195" s="3" t="s">
        <v>501</v>
      </c>
      <c r="D195" s="12" t="s">
        <v>118</v>
      </c>
    </row>
    <row r="196" spans="1:4">
      <c r="A196">
        <v>196</v>
      </c>
      <c r="B196" s="4" t="s">
        <v>502</v>
      </c>
      <c r="C196" s="5" t="s">
        <v>503</v>
      </c>
      <c r="D196" s="11" t="s">
        <v>118</v>
      </c>
    </row>
    <row r="197" spans="1:4">
      <c r="A197">
        <v>197</v>
      </c>
      <c r="B197" s="6" t="s">
        <v>504</v>
      </c>
      <c r="C197" s="3" t="s">
        <v>505</v>
      </c>
      <c r="D197" s="12" t="s">
        <v>118</v>
      </c>
    </row>
    <row r="198" spans="1:4">
      <c r="A198">
        <v>198</v>
      </c>
      <c r="B198" s="4" t="s">
        <v>506</v>
      </c>
      <c r="C198" s="5" t="s">
        <v>507</v>
      </c>
      <c r="D198" s="11" t="s">
        <v>118</v>
      </c>
    </row>
    <row r="199" spans="1:4">
      <c r="A199">
        <v>199</v>
      </c>
      <c r="B199" s="6" t="s">
        <v>508</v>
      </c>
      <c r="C199" s="3" t="s">
        <v>509</v>
      </c>
      <c r="D199" s="12" t="s">
        <v>118</v>
      </c>
    </row>
    <row r="200" spans="1:4">
      <c r="A200">
        <v>200</v>
      </c>
      <c r="B200" s="4" t="s">
        <v>510</v>
      </c>
      <c r="C200" s="5" t="s">
        <v>511</v>
      </c>
      <c r="D200" s="11" t="s">
        <v>118</v>
      </c>
    </row>
    <row r="201" spans="1:4">
      <c r="A201">
        <v>201</v>
      </c>
      <c r="B201" s="6" t="s">
        <v>512</v>
      </c>
      <c r="C201" s="3" t="s">
        <v>513</v>
      </c>
      <c r="D201" s="12" t="s">
        <v>118</v>
      </c>
    </row>
    <row r="202" spans="1:4">
      <c r="A202">
        <v>202</v>
      </c>
      <c r="B202" s="4" t="s">
        <v>514</v>
      </c>
      <c r="C202" s="5" t="s">
        <v>515</v>
      </c>
      <c r="D202" s="11" t="s">
        <v>118</v>
      </c>
    </row>
    <row r="203" spans="1:4">
      <c r="A203">
        <v>203</v>
      </c>
      <c r="B203" s="6" t="s">
        <v>516</v>
      </c>
      <c r="C203" s="3" t="s">
        <v>517</v>
      </c>
      <c r="D203" s="12" t="s">
        <v>118</v>
      </c>
    </row>
    <row r="204" spans="1:4">
      <c r="A204">
        <v>204</v>
      </c>
      <c r="B204" s="4" t="s">
        <v>518</v>
      </c>
      <c r="C204" s="5" t="s">
        <v>60</v>
      </c>
      <c r="D204" s="11" t="s">
        <v>118</v>
      </c>
    </row>
    <row r="205" spans="1:4">
      <c r="A205">
        <v>205</v>
      </c>
      <c r="B205" s="6" t="s">
        <v>519</v>
      </c>
      <c r="C205" s="3" t="s">
        <v>162</v>
      </c>
      <c r="D205" s="12" t="s">
        <v>118</v>
      </c>
    </row>
    <row r="206" spans="1:4">
      <c r="A206">
        <v>206</v>
      </c>
      <c r="B206" s="4" t="s">
        <v>520</v>
      </c>
      <c r="C206" s="5" t="s">
        <v>521</v>
      </c>
      <c r="D206" s="11" t="s">
        <v>118</v>
      </c>
    </row>
    <row r="207" spans="1:4">
      <c r="A207">
        <v>207</v>
      </c>
      <c r="B207" s="6" t="s">
        <v>522</v>
      </c>
      <c r="C207" s="3" t="s">
        <v>523</v>
      </c>
      <c r="D207" s="12" t="s">
        <v>118</v>
      </c>
    </row>
    <row r="208" spans="1:4">
      <c r="A208">
        <v>208</v>
      </c>
      <c r="B208" s="4" t="s">
        <v>524</v>
      </c>
      <c r="C208" s="5" t="s">
        <v>62</v>
      </c>
      <c r="D208" s="11" t="s">
        <v>118</v>
      </c>
    </row>
    <row r="209" spans="1:4">
      <c r="A209">
        <v>209</v>
      </c>
      <c r="B209" s="6" t="s">
        <v>525</v>
      </c>
      <c r="C209" s="3" t="s">
        <v>526</v>
      </c>
      <c r="D209" s="12" t="s">
        <v>118</v>
      </c>
    </row>
    <row r="210" spans="1:4">
      <c r="A210">
        <v>210</v>
      </c>
      <c r="B210" s="4" t="s">
        <v>527</v>
      </c>
      <c r="C210" s="5" t="s">
        <v>528</v>
      </c>
      <c r="D210" s="11" t="s">
        <v>118</v>
      </c>
    </row>
    <row r="211" spans="1:4">
      <c r="A211">
        <v>211</v>
      </c>
      <c r="B211" s="6" t="s">
        <v>529</v>
      </c>
      <c r="C211" s="3" t="s">
        <v>530</v>
      </c>
      <c r="D211" s="12" t="s">
        <v>118</v>
      </c>
    </row>
    <row r="212" spans="1:4">
      <c r="A212">
        <v>212</v>
      </c>
      <c r="B212" s="4" t="s">
        <v>531</v>
      </c>
      <c r="C212" s="5" t="s">
        <v>532</v>
      </c>
      <c r="D212" s="11" t="s">
        <v>118</v>
      </c>
    </row>
    <row r="213" spans="1:4">
      <c r="A213">
        <v>213</v>
      </c>
      <c r="B213" s="6" t="s">
        <v>533</v>
      </c>
      <c r="C213" s="3" t="s">
        <v>534</v>
      </c>
      <c r="D213" s="12" t="s">
        <v>118</v>
      </c>
    </row>
    <row r="214" spans="1:4">
      <c r="A214">
        <v>214</v>
      </c>
      <c r="B214" s="4" t="s">
        <v>535</v>
      </c>
      <c r="C214" s="5" t="s">
        <v>536</v>
      </c>
      <c r="D214" s="11" t="s">
        <v>118</v>
      </c>
    </row>
    <row r="215" spans="1:4">
      <c r="A215">
        <v>215</v>
      </c>
      <c r="B215" s="6" t="s">
        <v>537</v>
      </c>
      <c r="C215" s="3" t="s">
        <v>538</v>
      </c>
      <c r="D215" s="12" t="s">
        <v>118</v>
      </c>
    </row>
    <row r="216" spans="1:4">
      <c r="A216">
        <v>216</v>
      </c>
      <c r="B216" s="4" t="s">
        <v>539</v>
      </c>
      <c r="C216" s="5" t="s">
        <v>540</v>
      </c>
      <c r="D216" s="11" t="s">
        <v>118</v>
      </c>
    </row>
    <row r="217" spans="1:4">
      <c r="A217">
        <v>217</v>
      </c>
      <c r="B217" s="6" t="s">
        <v>541</v>
      </c>
      <c r="C217" s="3" t="s">
        <v>542</v>
      </c>
      <c r="D217" s="12" t="s">
        <v>118</v>
      </c>
    </row>
    <row r="218" spans="1:4">
      <c r="A218">
        <v>218</v>
      </c>
      <c r="B218" s="4" t="s">
        <v>543</v>
      </c>
      <c r="C218" s="5" t="s">
        <v>544</v>
      </c>
      <c r="D218" s="11" t="s">
        <v>118</v>
      </c>
    </row>
    <row r="219" spans="1:4">
      <c r="A219">
        <v>219</v>
      </c>
      <c r="B219" s="6" t="s">
        <v>545</v>
      </c>
      <c r="C219" s="3" t="s">
        <v>546</v>
      </c>
      <c r="D219" s="12" t="s">
        <v>118</v>
      </c>
    </row>
    <row r="220" spans="1:4">
      <c r="A220">
        <v>220</v>
      </c>
      <c r="B220" s="4" t="s">
        <v>547</v>
      </c>
      <c r="C220" s="5" t="s">
        <v>548</v>
      </c>
      <c r="D220" s="11" t="s">
        <v>118</v>
      </c>
    </row>
    <row r="221" spans="1:4">
      <c r="A221">
        <v>221</v>
      </c>
      <c r="B221" s="6" t="s">
        <v>549</v>
      </c>
      <c r="C221" s="3" t="s">
        <v>550</v>
      </c>
      <c r="D221" s="12" t="s">
        <v>118</v>
      </c>
    </row>
    <row r="222" spans="1:4">
      <c r="A222">
        <v>222</v>
      </c>
      <c r="B222" s="4" t="s">
        <v>551</v>
      </c>
      <c r="C222" s="5" t="s">
        <v>552</v>
      </c>
      <c r="D222" s="11" t="s">
        <v>118</v>
      </c>
    </row>
    <row r="223" spans="1:4">
      <c r="A223">
        <v>223</v>
      </c>
      <c r="B223" s="6" t="s">
        <v>553</v>
      </c>
      <c r="C223" s="3" t="s">
        <v>554</v>
      </c>
      <c r="D223" s="12" t="s">
        <v>118</v>
      </c>
    </row>
    <row r="224" spans="1:4">
      <c r="A224">
        <v>224</v>
      </c>
      <c r="B224" s="4" t="s">
        <v>555</v>
      </c>
      <c r="C224" s="5" t="s">
        <v>556</v>
      </c>
      <c r="D224" s="11" t="s">
        <v>118</v>
      </c>
    </row>
    <row r="225" spans="1:4">
      <c r="A225">
        <v>225</v>
      </c>
      <c r="B225" s="6" t="s">
        <v>557</v>
      </c>
      <c r="C225" s="3" t="s">
        <v>558</v>
      </c>
      <c r="D225" s="12" t="s">
        <v>118</v>
      </c>
    </row>
    <row r="226" spans="1:4">
      <c r="A226">
        <v>226</v>
      </c>
      <c r="B226" s="4" t="s">
        <v>559</v>
      </c>
      <c r="C226" s="5" t="s">
        <v>560</v>
      </c>
      <c r="D226" s="11" t="s">
        <v>118</v>
      </c>
    </row>
    <row r="227" spans="1:4">
      <c r="A227">
        <v>227</v>
      </c>
      <c r="B227" s="6" t="s">
        <v>561</v>
      </c>
      <c r="C227" s="3" t="s">
        <v>562</v>
      </c>
      <c r="D227" s="12" t="s">
        <v>118</v>
      </c>
    </row>
    <row r="228" spans="1:4">
      <c r="A228">
        <v>228</v>
      </c>
      <c r="B228" s="4" t="s">
        <v>563</v>
      </c>
      <c r="C228" s="5" t="s">
        <v>564</v>
      </c>
      <c r="D228" s="11" t="s">
        <v>118</v>
      </c>
    </row>
    <row r="229" spans="1:4">
      <c r="A229">
        <v>229</v>
      </c>
      <c r="B229" s="6" t="s">
        <v>565</v>
      </c>
      <c r="C229" s="3" t="s">
        <v>566</v>
      </c>
      <c r="D229" s="12" t="s">
        <v>118</v>
      </c>
    </row>
    <row r="230" spans="1:4">
      <c r="A230">
        <v>230</v>
      </c>
      <c r="B230" s="4" t="s">
        <v>567</v>
      </c>
      <c r="C230" s="5" t="s">
        <v>568</v>
      </c>
      <c r="D230" s="11" t="s">
        <v>118</v>
      </c>
    </row>
    <row r="231" spans="1:4">
      <c r="A231">
        <v>231</v>
      </c>
      <c r="B231" s="6" t="s">
        <v>569</v>
      </c>
      <c r="C231" s="3" t="s">
        <v>570</v>
      </c>
      <c r="D231" s="12" t="s">
        <v>118</v>
      </c>
    </row>
    <row r="232" spans="1:4">
      <c r="A232">
        <v>232</v>
      </c>
      <c r="B232" s="4" t="s">
        <v>571</v>
      </c>
      <c r="C232" s="5" t="s">
        <v>572</v>
      </c>
      <c r="D232" s="11" t="s">
        <v>118</v>
      </c>
    </row>
    <row r="233" spans="1:4">
      <c r="A233">
        <v>233</v>
      </c>
      <c r="B233" s="6" t="s">
        <v>573</v>
      </c>
      <c r="C233" s="3" t="s">
        <v>574</v>
      </c>
      <c r="D233" s="12" t="s">
        <v>118</v>
      </c>
    </row>
    <row r="234" spans="1:4">
      <c r="A234">
        <v>234</v>
      </c>
      <c r="B234" s="4" t="s">
        <v>575</v>
      </c>
      <c r="C234" s="5" t="s">
        <v>576</v>
      </c>
      <c r="D234" s="11" t="s">
        <v>118</v>
      </c>
    </row>
    <row r="235" spans="1:4">
      <c r="A235">
        <v>235</v>
      </c>
      <c r="B235" s="6" t="s">
        <v>577</v>
      </c>
      <c r="C235" s="3" t="s">
        <v>578</v>
      </c>
      <c r="D235" s="12" t="s">
        <v>118</v>
      </c>
    </row>
    <row r="236" spans="1:4">
      <c r="A236">
        <v>236</v>
      </c>
      <c r="B236" s="4" t="s">
        <v>579</v>
      </c>
      <c r="C236" s="5" t="s">
        <v>580</v>
      </c>
      <c r="D236" s="11" t="s">
        <v>118</v>
      </c>
    </row>
    <row r="237" spans="1:4">
      <c r="A237">
        <v>237</v>
      </c>
      <c r="B237" s="6" t="s">
        <v>581</v>
      </c>
      <c r="C237" s="3" t="s">
        <v>582</v>
      </c>
      <c r="D237" s="12" t="s">
        <v>118</v>
      </c>
    </row>
    <row r="238" spans="1:4">
      <c r="A238">
        <v>238</v>
      </c>
      <c r="B238" s="4" t="s">
        <v>583</v>
      </c>
      <c r="C238" s="5" t="s">
        <v>584</v>
      </c>
      <c r="D238" s="11" t="s">
        <v>118</v>
      </c>
    </row>
    <row r="239" spans="1:4">
      <c r="A239">
        <v>239</v>
      </c>
      <c r="B239" s="6" t="s">
        <v>585</v>
      </c>
      <c r="C239" s="3" t="s">
        <v>586</v>
      </c>
      <c r="D239" s="12" t="s">
        <v>118</v>
      </c>
    </row>
    <row r="240" spans="1:4">
      <c r="A240">
        <v>240</v>
      </c>
      <c r="B240" s="4" t="s">
        <v>587</v>
      </c>
      <c r="C240" s="5" t="s">
        <v>588</v>
      </c>
      <c r="D240" s="11" t="s">
        <v>118</v>
      </c>
    </row>
    <row r="241" spans="1:4">
      <c r="A241">
        <v>241</v>
      </c>
      <c r="B241" s="6" t="s">
        <v>589</v>
      </c>
      <c r="C241" s="3" t="s">
        <v>239</v>
      </c>
      <c r="D241" s="12" t="s">
        <v>118</v>
      </c>
    </row>
    <row r="242" spans="1:4">
      <c r="A242">
        <v>242</v>
      </c>
      <c r="B242" s="4" t="s">
        <v>590</v>
      </c>
      <c r="C242" s="5" t="s">
        <v>591</v>
      </c>
      <c r="D242" s="11" t="s">
        <v>118</v>
      </c>
    </row>
    <row r="243" spans="1:4">
      <c r="A243">
        <v>243</v>
      </c>
      <c r="B243" s="6" t="s">
        <v>592</v>
      </c>
      <c r="C243" s="3" t="s">
        <v>593</v>
      </c>
      <c r="D243" s="12" t="s">
        <v>118</v>
      </c>
    </row>
    <row r="244" spans="1:4">
      <c r="A244">
        <v>244</v>
      </c>
      <c r="B244" s="4" t="s">
        <v>594</v>
      </c>
      <c r="C244" s="5" t="s">
        <v>595</v>
      </c>
      <c r="D244" s="11" t="s">
        <v>118</v>
      </c>
    </row>
    <row r="245" spans="1:4">
      <c r="A245">
        <v>245</v>
      </c>
      <c r="B245" s="6" t="s">
        <v>596</v>
      </c>
      <c r="C245" s="3" t="s">
        <v>597</v>
      </c>
      <c r="D245" s="12" t="s">
        <v>118</v>
      </c>
    </row>
    <row r="246" spans="1:4">
      <c r="A246">
        <v>246</v>
      </c>
      <c r="B246" s="4" t="s">
        <v>598</v>
      </c>
      <c r="C246" s="5" t="s">
        <v>599</v>
      </c>
      <c r="D246" s="11" t="s">
        <v>118</v>
      </c>
    </row>
    <row r="247" spans="1:4">
      <c r="A247">
        <v>247</v>
      </c>
      <c r="B247" s="6" t="s">
        <v>600</v>
      </c>
      <c r="C247" s="3" t="s">
        <v>601</v>
      </c>
      <c r="D247" s="12" t="s">
        <v>118</v>
      </c>
    </row>
    <row r="248" spans="1:4">
      <c r="A248">
        <v>248</v>
      </c>
      <c r="B248" s="4" t="s">
        <v>602</v>
      </c>
      <c r="C248" s="5" t="s">
        <v>603</v>
      </c>
      <c r="D248" s="11" t="s">
        <v>118</v>
      </c>
    </row>
    <row r="249" spans="1:4">
      <c r="A249">
        <v>249</v>
      </c>
      <c r="B249" s="6" t="s">
        <v>604</v>
      </c>
      <c r="C249" s="3" t="s">
        <v>605</v>
      </c>
      <c r="D249" s="12" t="s">
        <v>118</v>
      </c>
    </row>
    <row r="250" spans="1:4">
      <c r="A250">
        <v>250</v>
      </c>
      <c r="B250" s="4" t="s">
        <v>606</v>
      </c>
      <c r="C250" s="5" t="s">
        <v>607</v>
      </c>
      <c r="D250" s="11" t="s">
        <v>118</v>
      </c>
    </row>
    <row r="251" spans="1:4">
      <c r="A251">
        <v>251</v>
      </c>
      <c r="B251" s="6" t="s">
        <v>608</v>
      </c>
      <c r="C251" s="3" t="s">
        <v>609</v>
      </c>
      <c r="D251" s="12" t="s">
        <v>118</v>
      </c>
    </row>
    <row r="252" spans="1:4">
      <c r="A252">
        <v>252</v>
      </c>
      <c r="B252" s="4" t="s">
        <v>610</v>
      </c>
      <c r="C252" s="5" t="s">
        <v>611</v>
      </c>
      <c r="D252" s="11" t="s">
        <v>118</v>
      </c>
    </row>
    <row r="253" spans="1:4">
      <c r="A253">
        <v>253</v>
      </c>
      <c r="B253" s="6" t="s">
        <v>612</v>
      </c>
      <c r="C253" s="3" t="s">
        <v>613</v>
      </c>
      <c r="D253" s="12" t="s">
        <v>118</v>
      </c>
    </row>
    <row r="254" spans="1:4">
      <c r="A254">
        <v>254</v>
      </c>
      <c r="B254" s="4" t="s">
        <v>614</v>
      </c>
      <c r="C254" s="5" t="s">
        <v>615</v>
      </c>
      <c r="D254" s="11" t="s">
        <v>118</v>
      </c>
    </row>
    <row r="255" spans="1:4">
      <c r="A255">
        <v>255</v>
      </c>
      <c r="B255" s="6" t="s">
        <v>616</v>
      </c>
      <c r="C255" s="3" t="s">
        <v>617</v>
      </c>
      <c r="D255" s="12" t="s">
        <v>118</v>
      </c>
    </row>
    <row r="256" spans="1:4">
      <c r="A256">
        <v>256</v>
      </c>
      <c r="B256" s="4" t="s">
        <v>618</v>
      </c>
      <c r="C256" s="5" t="s">
        <v>619</v>
      </c>
      <c r="D256" s="11" t="s">
        <v>118</v>
      </c>
    </row>
    <row r="257" spans="1:4">
      <c r="A257">
        <v>257</v>
      </c>
      <c r="B257" s="6" t="s">
        <v>620</v>
      </c>
      <c r="C257" s="3" t="s">
        <v>621</v>
      </c>
      <c r="D257" s="12" t="s">
        <v>118</v>
      </c>
    </row>
    <row r="258" spans="1:4">
      <c r="A258">
        <v>258</v>
      </c>
      <c r="B258" s="4" t="s">
        <v>622</v>
      </c>
      <c r="C258" s="5" t="s">
        <v>623</v>
      </c>
      <c r="D258" s="11" t="s">
        <v>118</v>
      </c>
    </row>
    <row r="259" spans="1:4">
      <c r="A259">
        <v>259</v>
      </c>
      <c r="B259" s="6" t="s">
        <v>624</v>
      </c>
      <c r="C259" s="3" t="s">
        <v>625</v>
      </c>
      <c r="D259" s="12" t="s">
        <v>118</v>
      </c>
    </row>
    <row r="260" spans="1:4">
      <c r="A260">
        <v>260</v>
      </c>
      <c r="B260" s="4" t="s">
        <v>626</v>
      </c>
      <c r="C260" s="5" t="s">
        <v>627</v>
      </c>
      <c r="D260" s="11" t="s">
        <v>118</v>
      </c>
    </row>
    <row r="261" spans="1:4">
      <c r="A261">
        <v>261</v>
      </c>
      <c r="B261" s="6" t="s">
        <v>628</v>
      </c>
      <c r="C261" s="3" t="s">
        <v>629</v>
      </c>
      <c r="D261" s="12" t="s">
        <v>118</v>
      </c>
    </row>
    <row r="262" spans="1:4">
      <c r="A262">
        <v>262</v>
      </c>
      <c r="B262" s="4" t="s">
        <v>630</v>
      </c>
      <c r="C262" s="5" t="s">
        <v>631</v>
      </c>
      <c r="D262" s="11" t="s">
        <v>118</v>
      </c>
    </row>
    <row r="263" spans="1:4">
      <c r="A263">
        <v>263</v>
      </c>
      <c r="B263" s="6" t="s">
        <v>632</v>
      </c>
      <c r="C263" s="3" t="s">
        <v>633</v>
      </c>
      <c r="D263" s="12" t="s">
        <v>118</v>
      </c>
    </row>
    <row r="264" spans="1:4">
      <c r="A264">
        <v>264</v>
      </c>
      <c r="B264" s="4" t="s">
        <v>634</v>
      </c>
      <c r="C264" s="5" t="s">
        <v>635</v>
      </c>
      <c r="D264" s="11" t="s">
        <v>118</v>
      </c>
    </row>
    <row r="265" spans="1:4">
      <c r="A265">
        <v>265</v>
      </c>
      <c r="B265" s="6" t="s">
        <v>636</v>
      </c>
      <c r="C265" s="3" t="s">
        <v>637</v>
      </c>
      <c r="D265" s="12" t="s">
        <v>118</v>
      </c>
    </row>
    <row r="266" spans="1:4">
      <c r="A266">
        <v>266</v>
      </c>
      <c r="B266" s="4" t="s">
        <v>638</v>
      </c>
      <c r="C266" s="5" t="s">
        <v>639</v>
      </c>
      <c r="D266" s="11" t="s">
        <v>118</v>
      </c>
    </row>
    <row r="267" spans="1:4">
      <c r="A267">
        <v>267</v>
      </c>
      <c r="B267" s="6" t="s">
        <v>640</v>
      </c>
      <c r="C267" s="3" t="s">
        <v>641</v>
      </c>
      <c r="D267" s="12" t="s">
        <v>118</v>
      </c>
    </row>
    <row r="268" spans="1:4">
      <c r="A268">
        <v>268</v>
      </c>
      <c r="B268" s="4" t="s">
        <v>642</v>
      </c>
      <c r="C268" s="5" t="s">
        <v>643</v>
      </c>
      <c r="D268" s="11" t="s">
        <v>118</v>
      </c>
    </row>
    <row r="269" spans="1:4">
      <c r="A269">
        <v>269</v>
      </c>
      <c r="B269" s="6" t="s">
        <v>644</v>
      </c>
      <c r="C269" s="3" t="s">
        <v>645</v>
      </c>
      <c r="D269" s="12" t="s">
        <v>118</v>
      </c>
    </row>
    <row r="270" spans="1:4">
      <c r="A270">
        <v>270</v>
      </c>
      <c r="B270" s="4" t="s">
        <v>646</v>
      </c>
      <c r="C270" s="5" t="s">
        <v>647</v>
      </c>
      <c r="D270" s="11" t="s">
        <v>118</v>
      </c>
    </row>
    <row r="271" spans="1:4">
      <c r="A271">
        <v>271</v>
      </c>
      <c r="B271" s="6" t="s">
        <v>648</v>
      </c>
      <c r="C271" s="3" t="s">
        <v>649</v>
      </c>
      <c r="D271" s="12" t="s">
        <v>118</v>
      </c>
    </row>
    <row r="272" spans="1:4">
      <c r="A272">
        <v>272</v>
      </c>
      <c r="B272" s="4" t="s">
        <v>650</v>
      </c>
      <c r="C272" s="5" t="s">
        <v>651</v>
      </c>
      <c r="D272" s="11" t="s">
        <v>118</v>
      </c>
    </row>
    <row r="273" spans="1:4">
      <c r="A273">
        <v>273</v>
      </c>
      <c r="B273" s="6" t="s">
        <v>652</v>
      </c>
      <c r="C273" s="3" t="s">
        <v>653</v>
      </c>
      <c r="D273" s="12" t="s">
        <v>118</v>
      </c>
    </row>
    <row r="274" spans="1:4">
      <c r="A274">
        <v>274</v>
      </c>
      <c r="B274" s="4" t="s">
        <v>654</v>
      </c>
      <c r="C274" s="5" t="s">
        <v>655</v>
      </c>
      <c r="D274" s="11" t="s">
        <v>118</v>
      </c>
    </row>
    <row r="275" spans="1:4">
      <c r="A275">
        <v>275</v>
      </c>
      <c r="B275" s="6" t="s">
        <v>656</v>
      </c>
      <c r="C275" s="3" t="s">
        <v>657</v>
      </c>
      <c r="D275" s="12" t="s">
        <v>118</v>
      </c>
    </row>
    <row r="276" spans="1:4">
      <c r="A276">
        <v>276</v>
      </c>
      <c r="B276" s="4" t="s">
        <v>658</v>
      </c>
      <c r="C276" s="5" t="s">
        <v>659</v>
      </c>
      <c r="D276" s="11" t="s">
        <v>118</v>
      </c>
    </row>
    <row r="277" spans="1:4">
      <c r="A277">
        <v>277</v>
      </c>
      <c r="B277" s="6" t="s">
        <v>660</v>
      </c>
      <c r="C277" s="3" t="s">
        <v>661</v>
      </c>
      <c r="D277" s="12" t="s">
        <v>118</v>
      </c>
    </row>
    <row r="278" spans="1:4">
      <c r="A278">
        <v>278</v>
      </c>
      <c r="B278" s="4" t="s">
        <v>662</v>
      </c>
      <c r="C278" s="5" t="s">
        <v>663</v>
      </c>
      <c r="D278" s="11" t="s">
        <v>118</v>
      </c>
    </row>
    <row r="279" spans="1:4">
      <c r="A279">
        <v>279</v>
      </c>
      <c r="B279" s="6" t="s">
        <v>664</v>
      </c>
      <c r="C279" s="3" t="s">
        <v>665</v>
      </c>
      <c r="D279" s="12" t="s">
        <v>118</v>
      </c>
    </row>
    <row r="280" spans="1:4">
      <c r="A280">
        <v>280</v>
      </c>
      <c r="B280" s="4" t="s">
        <v>666</v>
      </c>
      <c r="C280" s="5" t="s">
        <v>667</v>
      </c>
      <c r="D280" s="11" t="s">
        <v>118</v>
      </c>
    </row>
    <row r="281" spans="1:4">
      <c r="A281">
        <v>281</v>
      </c>
      <c r="B281" s="6" t="s">
        <v>668</v>
      </c>
      <c r="C281" s="3" t="s">
        <v>669</v>
      </c>
      <c r="D281" s="12" t="s">
        <v>118</v>
      </c>
    </row>
    <row r="282" spans="1:4">
      <c r="A282">
        <v>282</v>
      </c>
      <c r="B282" s="4" t="s">
        <v>670</v>
      </c>
      <c r="C282" s="5" t="s">
        <v>671</v>
      </c>
      <c r="D282" s="11" t="s">
        <v>118</v>
      </c>
    </row>
    <row r="283" spans="1:4">
      <c r="A283">
        <v>283</v>
      </c>
      <c r="B283" s="6" t="s">
        <v>672</v>
      </c>
      <c r="C283" s="3" t="s">
        <v>673</v>
      </c>
      <c r="D283" s="12" t="s">
        <v>118</v>
      </c>
    </row>
    <row r="284" spans="1:4">
      <c r="A284">
        <v>284</v>
      </c>
      <c r="B284" s="4" t="s">
        <v>674</v>
      </c>
      <c r="C284" s="5" t="s">
        <v>675</v>
      </c>
      <c r="D284" s="11" t="s">
        <v>118</v>
      </c>
    </row>
    <row r="285" spans="1:4">
      <c r="A285">
        <v>285</v>
      </c>
      <c r="B285" s="6" t="s">
        <v>676</v>
      </c>
      <c r="C285" s="3" t="s">
        <v>677</v>
      </c>
      <c r="D285" s="12" t="s">
        <v>118</v>
      </c>
    </row>
    <row r="286" spans="1:4">
      <c r="A286">
        <v>286</v>
      </c>
      <c r="B286" s="4" t="s">
        <v>678</v>
      </c>
      <c r="C286" s="5" t="s">
        <v>679</v>
      </c>
      <c r="D286" s="11" t="s">
        <v>118</v>
      </c>
    </row>
    <row r="287" spans="1:4">
      <c r="A287">
        <v>287</v>
      </c>
      <c r="B287" s="6" t="s">
        <v>680</v>
      </c>
      <c r="C287" s="3" t="s">
        <v>681</v>
      </c>
      <c r="D287" s="12" t="s">
        <v>118</v>
      </c>
    </row>
    <row r="288" spans="1:4">
      <c r="A288">
        <v>288</v>
      </c>
      <c r="B288" s="4" t="s">
        <v>682</v>
      </c>
      <c r="C288" s="5" t="s">
        <v>683</v>
      </c>
      <c r="D288" s="11" t="s">
        <v>118</v>
      </c>
    </row>
    <row r="289" spans="1:4">
      <c r="A289">
        <v>289</v>
      </c>
      <c r="B289" s="6" t="s">
        <v>684</v>
      </c>
      <c r="C289" s="3" t="s">
        <v>685</v>
      </c>
      <c r="D289" s="12" t="s">
        <v>118</v>
      </c>
    </row>
    <row r="290" spans="1:4">
      <c r="A290">
        <v>290</v>
      </c>
      <c r="B290" s="4" t="s">
        <v>686</v>
      </c>
      <c r="C290" s="5" t="s">
        <v>687</v>
      </c>
      <c r="D290" s="11" t="s">
        <v>118</v>
      </c>
    </row>
    <row r="291" spans="1:4">
      <c r="A291">
        <v>291</v>
      </c>
      <c r="B291" s="6" t="s">
        <v>688</v>
      </c>
      <c r="C291" s="3" t="s">
        <v>689</v>
      </c>
      <c r="D291" s="12" t="s">
        <v>118</v>
      </c>
    </row>
    <row r="292" spans="1:4">
      <c r="A292">
        <v>292</v>
      </c>
      <c r="B292" s="4" t="s">
        <v>690</v>
      </c>
      <c r="C292" s="5" t="s">
        <v>691</v>
      </c>
      <c r="D292" s="11" t="s">
        <v>118</v>
      </c>
    </row>
    <row r="293" spans="1:4">
      <c r="A293">
        <v>293</v>
      </c>
      <c r="B293" s="6" t="s">
        <v>692</v>
      </c>
      <c r="C293" s="3" t="s">
        <v>693</v>
      </c>
      <c r="D293" s="12" t="s">
        <v>118</v>
      </c>
    </row>
    <row r="294" spans="1:4">
      <c r="A294">
        <v>294</v>
      </c>
      <c r="B294" s="4" t="s">
        <v>694</v>
      </c>
      <c r="C294" s="5" t="s">
        <v>695</v>
      </c>
      <c r="D294" s="11" t="s">
        <v>118</v>
      </c>
    </row>
    <row r="295" spans="1:4">
      <c r="A295">
        <v>295</v>
      </c>
      <c r="B295" s="6" t="s">
        <v>696</v>
      </c>
      <c r="C295" s="3" t="s">
        <v>697</v>
      </c>
      <c r="D295" s="12" t="s">
        <v>118</v>
      </c>
    </row>
    <row r="296" spans="1:4">
      <c r="A296">
        <v>296</v>
      </c>
      <c r="B296" s="4" t="s">
        <v>698</v>
      </c>
      <c r="C296" s="5" t="s">
        <v>699</v>
      </c>
      <c r="D296" s="11" t="s">
        <v>118</v>
      </c>
    </row>
    <row r="297" spans="1:4">
      <c r="A297">
        <v>297</v>
      </c>
      <c r="B297" s="6" t="s">
        <v>700</v>
      </c>
      <c r="C297" s="3" t="s">
        <v>701</v>
      </c>
      <c r="D297" s="12" t="s">
        <v>118</v>
      </c>
    </row>
    <row r="298" spans="1:4">
      <c r="A298">
        <v>298</v>
      </c>
      <c r="B298" s="4" t="s">
        <v>702</v>
      </c>
      <c r="C298" s="5" t="s">
        <v>703</v>
      </c>
      <c r="D298" s="11" t="s">
        <v>118</v>
      </c>
    </row>
    <row r="299" spans="1:4">
      <c r="A299">
        <v>299</v>
      </c>
      <c r="B299" s="6" t="s">
        <v>704</v>
      </c>
      <c r="C299" s="3" t="s">
        <v>705</v>
      </c>
      <c r="D299" s="12" t="s">
        <v>118</v>
      </c>
    </row>
    <row r="300" spans="1:4">
      <c r="A300">
        <v>300</v>
      </c>
      <c r="B300" s="4" t="s">
        <v>706</v>
      </c>
      <c r="C300" s="5" t="s">
        <v>707</v>
      </c>
      <c r="D300" s="11" t="s">
        <v>118</v>
      </c>
    </row>
    <row r="301" spans="1:4">
      <c r="A301">
        <v>301</v>
      </c>
      <c r="B301" s="6" t="s">
        <v>708</v>
      </c>
      <c r="C301" s="3" t="s">
        <v>709</v>
      </c>
      <c r="D301" s="12" t="s">
        <v>118</v>
      </c>
    </row>
    <row r="302" spans="1:4">
      <c r="A302">
        <v>302</v>
      </c>
      <c r="B302" s="4" t="s">
        <v>710</v>
      </c>
      <c r="C302" s="5" t="s">
        <v>711</v>
      </c>
      <c r="D302" s="11" t="s">
        <v>118</v>
      </c>
    </row>
    <row r="303" spans="1:4">
      <c r="A303">
        <v>303</v>
      </c>
      <c r="B303" s="6" t="s">
        <v>712</v>
      </c>
      <c r="C303" s="3" t="s">
        <v>713</v>
      </c>
      <c r="D303" s="12" t="s">
        <v>118</v>
      </c>
    </row>
    <row r="304" spans="1:4">
      <c r="A304">
        <v>304</v>
      </c>
      <c r="B304" s="4" t="s">
        <v>714</v>
      </c>
      <c r="C304" s="5" t="s">
        <v>715</v>
      </c>
      <c r="D304" s="11" t="s">
        <v>118</v>
      </c>
    </row>
    <row r="305" spans="1:4">
      <c r="A305">
        <v>305</v>
      </c>
      <c r="B305" s="6" t="s">
        <v>716</v>
      </c>
      <c r="C305" s="3" t="s">
        <v>717</v>
      </c>
      <c r="D305" s="12" t="s">
        <v>118</v>
      </c>
    </row>
    <row r="306" spans="1:4">
      <c r="A306">
        <v>306</v>
      </c>
      <c r="B306" s="4" t="s">
        <v>718</v>
      </c>
      <c r="C306" s="5" t="s">
        <v>719</v>
      </c>
      <c r="D306" s="11" t="s">
        <v>118</v>
      </c>
    </row>
    <row r="307" spans="1:4">
      <c r="A307">
        <v>307</v>
      </c>
      <c r="B307" s="6" t="s">
        <v>720</v>
      </c>
      <c r="C307" s="3" t="s">
        <v>721</v>
      </c>
      <c r="D307" s="12" t="s">
        <v>118</v>
      </c>
    </row>
    <row r="308" spans="1:4">
      <c r="A308">
        <v>308</v>
      </c>
      <c r="B308" s="4" t="s">
        <v>722</v>
      </c>
      <c r="C308" s="5" t="s">
        <v>723</v>
      </c>
      <c r="D308" s="11" t="s">
        <v>118</v>
      </c>
    </row>
    <row r="309" spans="1:4">
      <c r="A309">
        <v>309</v>
      </c>
      <c r="B309" s="6" t="s">
        <v>724</v>
      </c>
      <c r="C309" s="3" t="s">
        <v>725</v>
      </c>
      <c r="D309" s="12" t="s">
        <v>118</v>
      </c>
    </row>
    <row r="310" spans="1:4">
      <c r="A310">
        <v>310</v>
      </c>
      <c r="B310" s="4" t="s">
        <v>726</v>
      </c>
      <c r="C310" s="5" t="s">
        <v>727</v>
      </c>
      <c r="D310" s="11" t="s">
        <v>118</v>
      </c>
    </row>
    <row r="311" spans="1:4">
      <c r="A311">
        <v>311</v>
      </c>
      <c r="B311" s="6" t="s">
        <v>728</v>
      </c>
      <c r="C311" s="3" t="s">
        <v>729</v>
      </c>
      <c r="D311" s="12" t="s">
        <v>118</v>
      </c>
    </row>
    <row r="312" spans="1:4">
      <c r="A312">
        <v>312</v>
      </c>
      <c r="B312" s="4" t="s">
        <v>730</v>
      </c>
      <c r="C312" s="5" t="s">
        <v>731</v>
      </c>
      <c r="D312" s="11" t="s">
        <v>118</v>
      </c>
    </row>
    <row r="313" spans="1:4">
      <c r="A313">
        <v>313</v>
      </c>
      <c r="B313" s="6" t="s">
        <v>732</v>
      </c>
      <c r="C313" s="3" t="s">
        <v>733</v>
      </c>
      <c r="D313" s="12" t="s">
        <v>118</v>
      </c>
    </row>
    <row r="314" spans="1:4">
      <c r="A314">
        <v>314</v>
      </c>
      <c r="B314" s="4" t="s">
        <v>734</v>
      </c>
      <c r="C314" s="5" t="s">
        <v>735</v>
      </c>
      <c r="D314" s="11" t="s">
        <v>118</v>
      </c>
    </row>
    <row r="315" spans="1:4">
      <c r="A315">
        <v>315</v>
      </c>
      <c r="B315" s="6" t="s">
        <v>736</v>
      </c>
      <c r="C315" s="3" t="s">
        <v>737</v>
      </c>
      <c r="D315" s="12" t="s">
        <v>118</v>
      </c>
    </row>
    <row r="316" spans="1:4">
      <c r="A316">
        <v>316</v>
      </c>
      <c r="B316" s="4" t="s">
        <v>738</v>
      </c>
      <c r="C316" s="5" t="s">
        <v>739</v>
      </c>
      <c r="D316" s="11" t="s">
        <v>118</v>
      </c>
    </row>
    <row r="317" spans="1:4">
      <c r="A317">
        <v>317</v>
      </c>
      <c r="B317" s="6" t="s">
        <v>740</v>
      </c>
      <c r="C317" s="3" t="s">
        <v>741</v>
      </c>
      <c r="D317" s="12" t="s">
        <v>118</v>
      </c>
    </row>
    <row r="318" spans="1:4">
      <c r="A318">
        <v>318</v>
      </c>
      <c r="B318" s="4" t="s">
        <v>742</v>
      </c>
      <c r="C318" s="5" t="s">
        <v>743</v>
      </c>
      <c r="D318" s="11" t="s">
        <v>118</v>
      </c>
    </row>
    <row r="319" spans="1:4">
      <c r="A319">
        <v>319</v>
      </c>
      <c r="B319" s="6" t="s">
        <v>744</v>
      </c>
      <c r="C319" s="3" t="s">
        <v>745</v>
      </c>
      <c r="D319" s="12" t="s">
        <v>118</v>
      </c>
    </row>
    <row r="320" spans="1:4">
      <c r="A320">
        <v>320</v>
      </c>
      <c r="B320" s="4" t="s">
        <v>746</v>
      </c>
      <c r="C320" s="5" t="s">
        <v>747</v>
      </c>
      <c r="D320" s="11" t="s">
        <v>118</v>
      </c>
    </row>
    <row r="321" spans="1:4">
      <c r="A321">
        <v>321</v>
      </c>
      <c r="B321" s="6" t="s">
        <v>748</v>
      </c>
      <c r="C321" s="3" t="s">
        <v>749</v>
      </c>
      <c r="D321" s="12" t="s">
        <v>118</v>
      </c>
    </row>
    <row r="322" spans="1:4">
      <c r="A322">
        <v>322</v>
      </c>
      <c r="B322" s="4" t="s">
        <v>750</v>
      </c>
      <c r="C322" s="5" t="s">
        <v>751</v>
      </c>
      <c r="D322" s="11" t="s">
        <v>118</v>
      </c>
    </row>
    <row r="323" spans="1:4">
      <c r="A323">
        <v>323</v>
      </c>
      <c r="B323" s="6" t="s">
        <v>752</v>
      </c>
      <c r="C323" s="3" t="s">
        <v>753</v>
      </c>
      <c r="D323" s="12" t="s">
        <v>118</v>
      </c>
    </row>
    <row r="324" spans="1:4">
      <c r="A324">
        <v>324</v>
      </c>
      <c r="B324" s="4" t="s">
        <v>754</v>
      </c>
      <c r="C324" s="5" t="s">
        <v>755</v>
      </c>
      <c r="D324" s="11" t="s">
        <v>118</v>
      </c>
    </row>
    <row r="325" spans="1:4">
      <c r="A325">
        <v>325</v>
      </c>
      <c r="B325" s="6" t="s">
        <v>756</v>
      </c>
      <c r="C325" s="3" t="s">
        <v>757</v>
      </c>
      <c r="D325" s="12" t="s">
        <v>118</v>
      </c>
    </row>
    <row r="326" spans="1:4">
      <c r="A326">
        <v>326</v>
      </c>
      <c r="B326" s="4" t="s">
        <v>758</v>
      </c>
      <c r="C326" s="5" t="s">
        <v>759</v>
      </c>
      <c r="D326" s="11" t="s">
        <v>118</v>
      </c>
    </row>
    <row r="327" spans="1:4">
      <c r="A327">
        <v>327</v>
      </c>
      <c r="B327" s="6" t="s">
        <v>760</v>
      </c>
      <c r="C327" s="3" t="s">
        <v>761</v>
      </c>
      <c r="D327" s="12" t="s">
        <v>118</v>
      </c>
    </row>
    <row r="328" spans="1:4">
      <c r="A328">
        <v>328</v>
      </c>
      <c r="B328" s="4" t="s">
        <v>762</v>
      </c>
      <c r="C328" s="5" t="s">
        <v>763</v>
      </c>
      <c r="D328" s="11" t="s">
        <v>118</v>
      </c>
    </row>
    <row r="329" spans="1:4">
      <c r="A329">
        <v>329</v>
      </c>
      <c r="B329" s="6" t="s">
        <v>764</v>
      </c>
      <c r="C329" s="3" t="s">
        <v>765</v>
      </c>
      <c r="D329" s="12" t="s">
        <v>118</v>
      </c>
    </row>
    <row r="330" spans="1:4">
      <c r="A330">
        <v>330</v>
      </c>
      <c r="B330" s="4" t="s">
        <v>766</v>
      </c>
      <c r="C330" s="5" t="s">
        <v>767</v>
      </c>
      <c r="D330" s="11" t="s">
        <v>118</v>
      </c>
    </row>
    <row r="331" spans="1:4">
      <c r="A331">
        <v>331</v>
      </c>
      <c r="B331" s="6" t="s">
        <v>768</v>
      </c>
      <c r="C331" s="3" t="s">
        <v>769</v>
      </c>
      <c r="D331" s="12" t="s">
        <v>118</v>
      </c>
    </row>
    <row r="332" spans="1:4">
      <c r="A332">
        <v>332</v>
      </c>
      <c r="B332" s="4" t="s">
        <v>770</v>
      </c>
      <c r="C332" s="5" t="s">
        <v>771</v>
      </c>
      <c r="D332" s="11" t="s">
        <v>118</v>
      </c>
    </row>
    <row r="333" spans="1:4">
      <c r="A333">
        <v>333</v>
      </c>
      <c r="B333" s="6" t="s">
        <v>772</v>
      </c>
      <c r="C333" s="3" t="s">
        <v>773</v>
      </c>
      <c r="D333" s="12" t="s">
        <v>118</v>
      </c>
    </row>
    <row r="334" spans="1:4">
      <c r="A334">
        <v>334</v>
      </c>
      <c r="B334" s="4" t="s">
        <v>774</v>
      </c>
      <c r="C334" s="5" t="s">
        <v>775</v>
      </c>
      <c r="D334" s="11" t="s">
        <v>118</v>
      </c>
    </row>
    <row r="335" spans="1:4">
      <c r="A335">
        <v>335</v>
      </c>
      <c r="B335" s="6" t="s">
        <v>776</v>
      </c>
      <c r="C335" s="3" t="s">
        <v>777</v>
      </c>
      <c r="D335" s="12" t="s">
        <v>118</v>
      </c>
    </row>
    <row r="336" spans="1:4">
      <c r="A336">
        <v>336</v>
      </c>
      <c r="B336" s="4" t="s">
        <v>778</v>
      </c>
      <c r="C336" s="5" t="s">
        <v>779</v>
      </c>
      <c r="D336" s="11" t="s">
        <v>118</v>
      </c>
    </row>
    <row r="337" spans="1:4">
      <c r="A337">
        <v>337</v>
      </c>
      <c r="B337" s="6" t="s">
        <v>780</v>
      </c>
      <c r="C337" s="3" t="s">
        <v>781</v>
      </c>
      <c r="D337" s="12" t="s">
        <v>118</v>
      </c>
    </row>
    <row r="338" spans="1:4">
      <c r="A338">
        <v>338</v>
      </c>
      <c r="B338" s="4" t="s">
        <v>782</v>
      </c>
      <c r="C338" s="5" t="s">
        <v>90</v>
      </c>
      <c r="D338" s="11" t="s">
        <v>118</v>
      </c>
    </row>
    <row r="339" spans="1:4">
      <c r="A339">
        <v>339</v>
      </c>
      <c r="B339" s="6" t="s">
        <v>783</v>
      </c>
      <c r="C339" s="3" t="s">
        <v>784</v>
      </c>
      <c r="D339" s="12" t="s">
        <v>118</v>
      </c>
    </row>
    <row r="340" spans="1:4">
      <c r="A340">
        <v>340</v>
      </c>
      <c r="B340" s="4" t="s">
        <v>785</v>
      </c>
      <c r="C340" s="5" t="s">
        <v>786</v>
      </c>
      <c r="D340" s="11" t="s">
        <v>118</v>
      </c>
    </row>
    <row r="341" spans="1:4">
      <c r="A341">
        <v>341</v>
      </c>
      <c r="B341" s="6" t="s">
        <v>787</v>
      </c>
      <c r="C341" s="3" t="s">
        <v>788</v>
      </c>
      <c r="D341" s="12" t="s">
        <v>118</v>
      </c>
    </row>
    <row r="342" spans="1:4">
      <c r="A342">
        <v>342</v>
      </c>
      <c r="B342" s="4" t="s">
        <v>789</v>
      </c>
      <c r="C342" s="5" t="s">
        <v>790</v>
      </c>
      <c r="D342" s="11" t="s">
        <v>118</v>
      </c>
    </row>
    <row r="343" spans="1:4">
      <c r="A343">
        <v>343</v>
      </c>
      <c r="B343" s="6" t="s">
        <v>791</v>
      </c>
      <c r="C343" s="3" t="s">
        <v>792</v>
      </c>
      <c r="D343" s="12" t="s">
        <v>118</v>
      </c>
    </row>
    <row r="344" spans="1:4">
      <c r="A344">
        <v>344</v>
      </c>
      <c r="B344" s="4" t="s">
        <v>793</v>
      </c>
      <c r="C344" s="5" t="s">
        <v>794</v>
      </c>
      <c r="D344" s="11" t="s">
        <v>118</v>
      </c>
    </row>
    <row r="345" spans="1:4">
      <c r="A345">
        <v>345</v>
      </c>
      <c r="B345" s="6" t="s">
        <v>795</v>
      </c>
      <c r="C345" s="3" t="s">
        <v>796</v>
      </c>
      <c r="D345" s="12" t="s">
        <v>118</v>
      </c>
    </row>
    <row r="346" spans="1:4">
      <c r="A346">
        <v>346</v>
      </c>
      <c r="B346" s="4" t="s">
        <v>797</v>
      </c>
      <c r="C346" s="5" t="s">
        <v>798</v>
      </c>
      <c r="D346" s="11" t="s">
        <v>118</v>
      </c>
    </row>
    <row r="347" spans="1:4">
      <c r="A347">
        <v>347</v>
      </c>
      <c r="B347" s="6" t="s">
        <v>799</v>
      </c>
      <c r="C347" s="3" t="s">
        <v>800</v>
      </c>
      <c r="D347" s="12" t="s">
        <v>118</v>
      </c>
    </row>
    <row r="348" spans="1:4">
      <c r="A348">
        <v>348</v>
      </c>
      <c r="B348" s="4" t="s">
        <v>801</v>
      </c>
      <c r="C348" s="5" t="s">
        <v>802</v>
      </c>
      <c r="D348" s="11" t="s">
        <v>118</v>
      </c>
    </row>
    <row r="349" spans="1:4">
      <c r="A349">
        <v>349</v>
      </c>
      <c r="B349" s="6" t="s">
        <v>803</v>
      </c>
      <c r="C349" s="3" t="s">
        <v>804</v>
      </c>
      <c r="D349" s="12" t="s">
        <v>118</v>
      </c>
    </row>
    <row r="350" spans="1:4">
      <c r="A350">
        <v>350</v>
      </c>
      <c r="B350" s="4" t="s">
        <v>805</v>
      </c>
      <c r="C350" s="5" t="s">
        <v>806</v>
      </c>
      <c r="D350" s="11" t="s">
        <v>118</v>
      </c>
    </row>
    <row r="351" spans="1:4">
      <c r="A351">
        <v>351</v>
      </c>
      <c r="B351" s="6" t="s">
        <v>807</v>
      </c>
      <c r="C351" s="3" t="s">
        <v>808</v>
      </c>
      <c r="D351" s="12" t="s">
        <v>118</v>
      </c>
    </row>
    <row r="352" spans="1:4">
      <c r="A352">
        <v>352</v>
      </c>
      <c r="B352" s="4" t="s">
        <v>809</v>
      </c>
      <c r="C352" s="5" t="s">
        <v>810</v>
      </c>
      <c r="D352" s="11" t="s">
        <v>118</v>
      </c>
    </row>
    <row r="353" spans="1:4">
      <c r="A353">
        <v>353</v>
      </c>
      <c r="B353" s="6" t="s">
        <v>811</v>
      </c>
      <c r="C353" s="3" t="s">
        <v>812</v>
      </c>
      <c r="D353" s="12" t="s">
        <v>118</v>
      </c>
    </row>
    <row r="354" spans="1:4">
      <c r="A354">
        <v>354</v>
      </c>
      <c r="B354" s="4" t="s">
        <v>813</v>
      </c>
      <c r="C354" s="5" t="s">
        <v>814</v>
      </c>
      <c r="D354" s="11" t="s">
        <v>118</v>
      </c>
    </row>
    <row r="355" spans="1:4">
      <c r="A355">
        <v>355</v>
      </c>
      <c r="B355" s="6" t="s">
        <v>815</v>
      </c>
      <c r="C355" s="3" t="s">
        <v>816</v>
      </c>
      <c r="D355" s="12" t="s">
        <v>118</v>
      </c>
    </row>
    <row r="356" spans="1:4">
      <c r="A356">
        <v>356</v>
      </c>
      <c r="B356" s="4" t="s">
        <v>817</v>
      </c>
      <c r="C356" s="5" t="s">
        <v>818</v>
      </c>
      <c r="D356" s="11" t="s">
        <v>118</v>
      </c>
    </row>
    <row r="357" spans="1:4">
      <c r="A357">
        <v>357</v>
      </c>
      <c r="B357" s="6" t="s">
        <v>819</v>
      </c>
      <c r="C357" s="3" t="s">
        <v>820</v>
      </c>
      <c r="D357" s="12" t="s">
        <v>118</v>
      </c>
    </row>
    <row r="358" spans="1:4">
      <c r="A358">
        <v>358</v>
      </c>
      <c r="B358" s="4" t="s">
        <v>821</v>
      </c>
      <c r="C358" s="5" t="s">
        <v>822</v>
      </c>
      <c r="D358" s="11" t="s">
        <v>118</v>
      </c>
    </row>
    <row r="359" spans="1:4">
      <c r="A359">
        <v>359</v>
      </c>
      <c r="B359" s="6" t="s">
        <v>823</v>
      </c>
      <c r="C359" s="3" t="s">
        <v>824</v>
      </c>
      <c r="D359" s="12" t="s">
        <v>118</v>
      </c>
    </row>
    <row r="360" spans="1:4">
      <c r="A360">
        <v>360</v>
      </c>
      <c r="B360" s="4" t="s">
        <v>825</v>
      </c>
      <c r="C360" s="5" t="s">
        <v>826</v>
      </c>
      <c r="D360" s="11" t="s">
        <v>118</v>
      </c>
    </row>
    <row r="361" spans="1:4">
      <c r="A361">
        <v>361</v>
      </c>
      <c r="B361" s="6" t="s">
        <v>827</v>
      </c>
      <c r="C361" s="3" t="s">
        <v>348</v>
      </c>
      <c r="D361" s="12" t="s">
        <v>118</v>
      </c>
    </row>
    <row r="362" spans="1:4">
      <c r="A362">
        <v>362</v>
      </c>
      <c r="B362" s="4" t="s">
        <v>828</v>
      </c>
      <c r="C362" s="5" t="s">
        <v>829</v>
      </c>
      <c r="D362" s="11" t="s">
        <v>118</v>
      </c>
    </row>
    <row r="363" spans="1:4">
      <c r="A363">
        <v>363</v>
      </c>
      <c r="B363" s="6" t="s">
        <v>830</v>
      </c>
      <c r="C363" s="3" t="s">
        <v>831</v>
      </c>
      <c r="D363" s="12" t="s">
        <v>118</v>
      </c>
    </row>
    <row r="364" spans="1:4">
      <c r="A364">
        <v>364</v>
      </c>
      <c r="B364" s="4" t="s">
        <v>832</v>
      </c>
      <c r="C364" s="5" t="s">
        <v>146</v>
      </c>
      <c r="D364" s="11" t="s">
        <v>118</v>
      </c>
    </row>
    <row r="365" spans="1:4">
      <c r="A365">
        <v>365</v>
      </c>
      <c r="B365" s="6" t="s">
        <v>833</v>
      </c>
      <c r="C365" s="3" t="s">
        <v>834</v>
      </c>
      <c r="D365" s="12" t="s">
        <v>118</v>
      </c>
    </row>
    <row r="366" spans="1:4">
      <c r="A366">
        <v>366</v>
      </c>
      <c r="B366" s="4" t="s">
        <v>835</v>
      </c>
      <c r="C366" s="5" t="s">
        <v>59</v>
      </c>
      <c r="D366" s="11" t="s">
        <v>118</v>
      </c>
    </row>
    <row r="367" spans="1:4">
      <c r="A367">
        <v>367</v>
      </c>
      <c r="B367" s="6" t="s">
        <v>836</v>
      </c>
      <c r="C367" s="3" t="s">
        <v>837</v>
      </c>
      <c r="D367" s="12" t="s">
        <v>118</v>
      </c>
    </row>
    <row r="368" spans="1:4">
      <c r="A368">
        <v>368</v>
      </c>
      <c r="B368" s="4" t="s">
        <v>838</v>
      </c>
      <c r="C368" s="5" t="s">
        <v>839</v>
      </c>
      <c r="D368" s="11" t="s">
        <v>118</v>
      </c>
    </row>
    <row r="369" spans="1:4">
      <c r="A369">
        <v>369</v>
      </c>
      <c r="B369" s="6" t="s">
        <v>840</v>
      </c>
      <c r="C369" s="3" t="s">
        <v>841</v>
      </c>
      <c r="D369" s="12" t="s">
        <v>118</v>
      </c>
    </row>
    <row r="370" spans="1:4">
      <c r="A370">
        <v>370</v>
      </c>
      <c r="B370" s="4" t="s">
        <v>842</v>
      </c>
      <c r="C370" s="5" t="s">
        <v>843</v>
      </c>
      <c r="D370" s="11" t="s">
        <v>118</v>
      </c>
    </row>
    <row r="371" spans="1:4">
      <c r="A371">
        <v>371</v>
      </c>
      <c r="B371" s="6" t="s">
        <v>844</v>
      </c>
      <c r="C371" s="3" t="s">
        <v>845</v>
      </c>
      <c r="D371" s="12" t="s">
        <v>118</v>
      </c>
    </row>
    <row r="372" spans="1:4">
      <c r="A372">
        <v>372</v>
      </c>
      <c r="B372" s="4" t="s">
        <v>846</v>
      </c>
      <c r="C372" s="5" t="s">
        <v>847</v>
      </c>
      <c r="D372" s="11" t="s">
        <v>118</v>
      </c>
    </row>
    <row r="373" spans="1:4">
      <c r="A373">
        <v>373</v>
      </c>
      <c r="B373" s="6" t="s">
        <v>848</v>
      </c>
      <c r="C373" s="3" t="s">
        <v>798</v>
      </c>
      <c r="D373" s="12" t="s">
        <v>118</v>
      </c>
    </row>
    <row r="374" spans="1:4">
      <c r="A374">
        <v>374</v>
      </c>
      <c r="B374" s="4" t="s">
        <v>849</v>
      </c>
      <c r="C374" s="5" t="s">
        <v>850</v>
      </c>
      <c r="D374" s="11" t="s">
        <v>118</v>
      </c>
    </row>
    <row r="375" spans="1:4">
      <c r="A375">
        <v>375</v>
      </c>
      <c r="B375" s="6" t="s">
        <v>851</v>
      </c>
      <c r="C375" s="3" t="s">
        <v>852</v>
      </c>
      <c r="D375" s="12" t="s">
        <v>118</v>
      </c>
    </row>
    <row r="376" spans="1:4">
      <c r="A376">
        <v>376</v>
      </c>
      <c r="B376" s="4" t="s">
        <v>853</v>
      </c>
      <c r="C376" s="5" t="s">
        <v>854</v>
      </c>
      <c r="D376" s="11" t="s">
        <v>118</v>
      </c>
    </row>
    <row r="377" spans="1:4">
      <c r="A377">
        <v>377</v>
      </c>
      <c r="B377" s="6" t="s">
        <v>855</v>
      </c>
      <c r="C377" s="3" t="s">
        <v>856</v>
      </c>
      <c r="D377" s="12" t="s">
        <v>118</v>
      </c>
    </row>
    <row r="378" spans="1:4">
      <c r="A378">
        <v>378</v>
      </c>
      <c r="B378" s="4" t="s">
        <v>857</v>
      </c>
      <c r="C378" s="5" t="s">
        <v>858</v>
      </c>
      <c r="D378" s="11" t="s">
        <v>118</v>
      </c>
    </row>
    <row r="379" spans="1:4">
      <c r="A379">
        <v>379</v>
      </c>
      <c r="B379" s="6" t="s">
        <v>859</v>
      </c>
      <c r="C379" s="3" t="s">
        <v>860</v>
      </c>
      <c r="D379" s="12" t="s">
        <v>118</v>
      </c>
    </row>
    <row r="380" spans="1:4">
      <c r="A380">
        <v>380</v>
      </c>
      <c r="B380" s="4" t="s">
        <v>861</v>
      </c>
      <c r="C380" s="5" t="s">
        <v>862</v>
      </c>
      <c r="D380" s="11" t="s">
        <v>118</v>
      </c>
    </row>
    <row r="381" spans="1:4">
      <c r="A381">
        <v>381</v>
      </c>
      <c r="B381" s="6" t="s">
        <v>863</v>
      </c>
      <c r="C381" s="3" t="s">
        <v>864</v>
      </c>
      <c r="D381" s="12" t="s">
        <v>118</v>
      </c>
    </row>
    <row r="382" spans="1:4">
      <c r="A382">
        <v>382</v>
      </c>
      <c r="B382" s="4" t="s">
        <v>865</v>
      </c>
      <c r="C382" s="5" t="s">
        <v>866</v>
      </c>
      <c r="D382" s="11" t="s">
        <v>118</v>
      </c>
    </row>
    <row r="383" spans="1:4">
      <c r="A383">
        <v>383</v>
      </c>
      <c r="B383" s="6" t="s">
        <v>867</v>
      </c>
      <c r="C383" s="3" t="s">
        <v>455</v>
      </c>
      <c r="D383" s="12" t="s">
        <v>118</v>
      </c>
    </row>
    <row r="384" spans="1:4">
      <c r="A384">
        <v>384</v>
      </c>
      <c r="B384" s="4" t="s">
        <v>868</v>
      </c>
      <c r="C384" s="5" t="s">
        <v>869</v>
      </c>
      <c r="D384" s="11" t="s">
        <v>118</v>
      </c>
    </row>
    <row r="385" spans="1:4">
      <c r="A385">
        <v>385</v>
      </c>
      <c r="B385" s="6" t="s">
        <v>870</v>
      </c>
      <c r="C385" s="3" t="s">
        <v>627</v>
      </c>
      <c r="D385" s="12" t="s">
        <v>118</v>
      </c>
    </row>
    <row r="386" spans="1:4">
      <c r="A386">
        <v>386</v>
      </c>
      <c r="B386" s="4" t="s">
        <v>871</v>
      </c>
      <c r="C386" s="5" t="s">
        <v>872</v>
      </c>
      <c r="D386" s="11" t="s">
        <v>118</v>
      </c>
    </row>
    <row r="387" spans="1:4">
      <c r="A387">
        <v>387</v>
      </c>
      <c r="B387" s="6" t="s">
        <v>873</v>
      </c>
      <c r="C387" s="3" t="s">
        <v>874</v>
      </c>
      <c r="D387" s="12" t="s">
        <v>118</v>
      </c>
    </row>
    <row r="388" spans="1:4">
      <c r="A388">
        <v>388</v>
      </c>
      <c r="B388" s="4" t="s">
        <v>875</v>
      </c>
      <c r="C388" s="5" t="s">
        <v>876</v>
      </c>
      <c r="D388" s="11" t="s">
        <v>118</v>
      </c>
    </row>
    <row r="389" spans="1:4">
      <c r="A389">
        <v>389</v>
      </c>
      <c r="B389" s="6" t="s">
        <v>877</v>
      </c>
      <c r="C389" s="3" t="s">
        <v>878</v>
      </c>
      <c r="D389" s="12" t="s">
        <v>118</v>
      </c>
    </row>
    <row r="390" spans="1:4">
      <c r="A390">
        <v>390</v>
      </c>
      <c r="B390" s="4" t="s">
        <v>879</v>
      </c>
      <c r="C390" s="5" t="s">
        <v>880</v>
      </c>
      <c r="D390" s="11" t="s">
        <v>118</v>
      </c>
    </row>
    <row r="391" spans="1:4">
      <c r="A391">
        <v>391</v>
      </c>
      <c r="B391" s="6" t="s">
        <v>881</v>
      </c>
      <c r="C391" s="3" t="s">
        <v>882</v>
      </c>
      <c r="D391" s="12" t="s">
        <v>118</v>
      </c>
    </row>
    <row r="392" spans="1:4">
      <c r="A392">
        <v>392</v>
      </c>
      <c r="B392" s="4" t="s">
        <v>883</v>
      </c>
      <c r="C392" s="5" t="s">
        <v>884</v>
      </c>
      <c r="D392" s="11" t="s">
        <v>118</v>
      </c>
    </row>
    <row r="393" spans="1:4">
      <c r="A393">
        <v>393</v>
      </c>
      <c r="B393" s="6" t="s">
        <v>885</v>
      </c>
      <c r="C393" s="3" t="s">
        <v>886</v>
      </c>
      <c r="D393" s="12" t="s">
        <v>118</v>
      </c>
    </row>
    <row r="394" spans="1:4">
      <c r="A394">
        <v>394</v>
      </c>
      <c r="B394" s="4" t="s">
        <v>887</v>
      </c>
      <c r="C394" s="5" t="s">
        <v>483</v>
      </c>
      <c r="D394" s="11" t="s">
        <v>118</v>
      </c>
    </row>
    <row r="395" spans="1:4">
      <c r="A395">
        <v>395</v>
      </c>
      <c r="B395" s="6" t="s">
        <v>888</v>
      </c>
      <c r="C395" s="3" t="s">
        <v>889</v>
      </c>
      <c r="D395" s="12" t="s">
        <v>118</v>
      </c>
    </row>
    <row r="396" spans="1:4">
      <c r="A396">
        <v>396</v>
      </c>
      <c r="B396" s="4" t="s">
        <v>890</v>
      </c>
      <c r="C396" s="5" t="s">
        <v>891</v>
      </c>
      <c r="D396" s="11" t="s">
        <v>118</v>
      </c>
    </row>
    <row r="397" spans="1:4">
      <c r="A397">
        <v>397</v>
      </c>
      <c r="B397" s="6" t="s">
        <v>892</v>
      </c>
      <c r="C397" s="3" t="s">
        <v>893</v>
      </c>
      <c r="D397" s="12" t="s">
        <v>118</v>
      </c>
    </row>
    <row r="398" spans="1:4">
      <c r="A398">
        <v>398</v>
      </c>
      <c r="B398" s="4" t="s">
        <v>894</v>
      </c>
      <c r="C398" s="5" t="s">
        <v>94</v>
      </c>
      <c r="D398" s="11" t="s">
        <v>118</v>
      </c>
    </row>
    <row r="399" spans="1:4">
      <c r="A399">
        <v>399</v>
      </c>
      <c r="B399" s="6" t="s">
        <v>895</v>
      </c>
      <c r="C399" s="3" t="s">
        <v>896</v>
      </c>
      <c r="D399" s="12" t="s">
        <v>118</v>
      </c>
    </row>
    <row r="400" spans="1:4">
      <c r="A400">
        <v>400</v>
      </c>
      <c r="B400" s="4" t="s">
        <v>897</v>
      </c>
      <c r="C400" s="5" t="s">
        <v>898</v>
      </c>
      <c r="D400" s="11" t="s">
        <v>118</v>
      </c>
    </row>
    <row r="401" spans="1:4">
      <c r="A401">
        <v>401</v>
      </c>
      <c r="B401" s="6" t="s">
        <v>899</v>
      </c>
      <c r="C401" s="3" t="s">
        <v>900</v>
      </c>
      <c r="D401" s="12" t="s">
        <v>118</v>
      </c>
    </row>
    <row r="402" spans="1:4">
      <c r="A402">
        <v>402</v>
      </c>
      <c r="B402" s="4" t="s">
        <v>901</v>
      </c>
      <c r="C402" s="5" t="s">
        <v>902</v>
      </c>
      <c r="D402" s="11" t="s">
        <v>118</v>
      </c>
    </row>
    <row r="403" spans="1:4">
      <c r="A403">
        <v>403</v>
      </c>
      <c r="B403" s="6" t="s">
        <v>903</v>
      </c>
      <c r="C403" s="3" t="s">
        <v>904</v>
      </c>
      <c r="D403" s="12" t="s">
        <v>118</v>
      </c>
    </row>
    <row r="404" spans="1:4">
      <c r="A404">
        <v>404</v>
      </c>
      <c r="B404" s="4" t="s">
        <v>905</v>
      </c>
      <c r="C404" s="5" t="s">
        <v>906</v>
      </c>
      <c r="D404" s="11" t="s">
        <v>118</v>
      </c>
    </row>
    <row r="405" spans="1:4">
      <c r="A405">
        <v>405</v>
      </c>
      <c r="B405" s="6" t="s">
        <v>907</v>
      </c>
      <c r="C405" s="3" t="s">
        <v>908</v>
      </c>
      <c r="D405" s="12" t="s">
        <v>118</v>
      </c>
    </row>
    <row r="406" spans="1:4">
      <c r="A406">
        <v>406</v>
      </c>
      <c r="B406" s="4" t="s">
        <v>909</v>
      </c>
      <c r="C406" s="5" t="s">
        <v>910</v>
      </c>
      <c r="D406" s="11" t="s">
        <v>118</v>
      </c>
    </row>
    <row r="407" spans="1:4">
      <c r="A407">
        <v>407</v>
      </c>
      <c r="B407" s="6" t="s">
        <v>911</v>
      </c>
      <c r="C407" s="3" t="s">
        <v>912</v>
      </c>
      <c r="D407" s="12" t="s">
        <v>118</v>
      </c>
    </row>
    <row r="408" spans="1:4">
      <c r="A408">
        <v>408</v>
      </c>
      <c r="B408" s="4" t="s">
        <v>913</v>
      </c>
      <c r="C408" s="5" t="s">
        <v>914</v>
      </c>
      <c r="D408" s="11" t="s">
        <v>118</v>
      </c>
    </row>
    <row r="409" spans="1:4">
      <c r="A409">
        <v>409</v>
      </c>
      <c r="B409" s="6" t="s">
        <v>915</v>
      </c>
      <c r="C409" s="3" t="s">
        <v>916</v>
      </c>
      <c r="D409" s="12" t="s">
        <v>118</v>
      </c>
    </row>
    <row r="410" spans="1:4">
      <c r="A410">
        <v>410</v>
      </c>
      <c r="B410" s="4" t="s">
        <v>917</v>
      </c>
      <c r="C410" s="5" t="s">
        <v>918</v>
      </c>
      <c r="D410" s="11" t="s">
        <v>118</v>
      </c>
    </row>
    <row r="411" spans="1:4">
      <c r="A411">
        <v>411</v>
      </c>
      <c r="B411" s="6" t="s">
        <v>919</v>
      </c>
      <c r="C411" s="3" t="s">
        <v>920</v>
      </c>
      <c r="D411" s="12" t="s">
        <v>118</v>
      </c>
    </row>
    <row r="412" spans="1:4">
      <c r="A412">
        <v>412</v>
      </c>
      <c r="B412" s="4" t="s">
        <v>921</v>
      </c>
      <c r="C412" s="5" t="s">
        <v>922</v>
      </c>
      <c r="D412" s="11" t="s">
        <v>118</v>
      </c>
    </row>
    <row r="413" spans="1:4">
      <c r="A413">
        <v>413</v>
      </c>
      <c r="B413" s="6" t="s">
        <v>923</v>
      </c>
      <c r="C413" s="3" t="s">
        <v>924</v>
      </c>
      <c r="D413" s="12" t="s">
        <v>118</v>
      </c>
    </row>
    <row r="414" spans="1:4">
      <c r="A414">
        <v>414</v>
      </c>
      <c r="B414" s="4" t="s">
        <v>925</v>
      </c>
      <c r="C414" s="5" t="s">
        <v>926</v>
      </c>
      <c r="D414" s="11" t="s">
        <v>118</v>
      </c>
    </row>
    <row r="415" spans="1:4">
      <c r="A415">
        <v>415</v>
      </c>
      <c r="B415" s="6" t="s">
        <v>927</v>
      </c>
      <c r="C415" s="3" t="s">
        <v>928</v>
      </c>
      <c r="D415" s="12" t="s">
        <v>118</v>
      </c>
    </row>
    <row r="416" spans="1:4">
      <c r="A416">
        <v>416</v>
      </c>
      <c r="B416" s="4" t="s">
        <v>929</v>
      </c>
      <c r="C416" s="5" t="s">
        <v>930</v>
      </c>
      <c r="D416" s="11" t="s">
        <v>118</v>
      </c>
    </row>
    <row r="417" spans="1:4">
      <c r="A417">
        <v>417</v>
      </c>
      <c r="B417" s="6" t="s">
        <v>931</v>
      </c>
      <c r="C417" s="3" t="s">
        <v>932</v>
      </c>
      <c r="D417" s="12" t="s">
        <v>118</v>
      </c>
    </row>
    <row r="418" spans="1:4">
      <c r="A418">
        <v>418</v>
      </c>
      <c r="B418" s="4" t="s">
        <v>933</v>
      </c>
      <c r="C418" s="5" t="s">
        <v>934</v>
      </c>
      <c r="D418" s="11" t="s">
        <v>118</v>
      </c>
    </row>
    <row r="419" spans="1:4">
      <c r="A419">
        <v>419</v>
      </c>
      <c r="B419" s="6" t="s">
        <v>935</v>
      </c>
      <c r="C419" s="3" t="s">
        <v>936</v>
      </c>
      <c r="D419" s="12" t="s">
        <v>118</v>
      </c>
    </row>
    <row r="420" spans="1:4">
      <c r="A420">
        <v>420</v>
      </c>
      <c r="B420" s="4" t="s">
        <v>937</v>
      </c>
      <c r="C420" s="5" t="s">
        <v>938</v>
      </c>
      <c r="D420" s="11" t="s">
        <v>118</v>
      </c>
    </row>
    <row r="421" spans="1:4">
      <c r="A421">
        <v>421</v>
      </c>
      <c r="B421" s="6" t="s">
        <v>939</v>
      </c>
      <c r="C421" s="3" t="s">
        <v>940</v>
      </c>
      <c r="D421" s="12" t="s">
        <v>118</v>
      </c>
    </row>
    <row r="422" spans="1:4">
      <c r="A422">
        <v>422</v>
      </c>
      <c r="B422" s="4" t="s">
        <v>941</v>
      </c>
      <c r="C422" s="5" t="s">
        <v>942</v>
      </c>
      <c r="D422" s="11" t="s">
        <v>118</v>
      </c>
    </row>
    <row r="423" spans="1:4">
      <c r="A423">
        <v>423</v>
      </c>
      <c r="B423" s="6" t="s">
        <v>943</v>
      </c>
      <c r="C423" s="3" t="s">
        <v>944</v>
      </c>
      <c r="D423" s="12" t="s">
        <v>118</v>
      </c>
    </row>
    <row r="424" spans="1:4">
      <c r="A424">
        <v>424</v>
      </c>
      <c r="B424" s="4" t="s">
        <v>945</v>
      </c>
      <c r="C424" s="5" t="s">
        <v>946</v>
      </c>
      <c r="D424" s="11" t="s">
        <v>118</v>
      </c>
    </row>
    <row r="425" spans="1:4">
      <c r="A425">
        <v>425</v>
      </c>
      <c r="B425" s="6" t="s">
        <v>947</v>
      </c>
      <c r="C425" s="3" t="s">
        <v>948</v>
      </c>
      <c r="D425" s="12" t="s">
        <v>118</v>
      </c>
    </row>
    <row r="426" spans="1:4">
      <c r="A426">
        <v>426</v>
      </c>
      <c r="B426" s="4" t="s">
        <v>949</v>
      </c>
      <c r="C426" s="5" t="s">
        <v>950</v>
      </c>
      <c r="D426" s="11" t="s">
        <v>118</v>
      </c>
    </row>
    <row r="427" spans="1:4">
      <c r="A427">
        <v>427</v>
      </c>
      <c r="B427" s="6" t="s">
        <v>951</v>
      </c>
      <c r="C427" s="3" t="s">
        <v>952</v>
      </c>
      <c r="D427" s="12" t="s">
        <v>118</v>
      </c>
    </row>
    <row r="428" spans="1:4">
      <c r="A428">
        <v>428</v>
      </c>
      <c r="B428" s="4" t="s">
        <v>953</v>
      </c>
      <c r="C428" s="5" t="s">
        <v>954</v>
      </c>
      <c r="D428" s="11" t="s">
        <v>118</v>
      </c>
    </row>
    <row r="429" spans="1:4">
      <c r="A429">
        <v>429</v>
      </c>
      <c r="B429" s="6" t="s">
        <v>955</v>
      </c>
      <c r="C429" s="3" t="s">
        <v>956</v>
      </c>
      <c r="D429" s="12" t="s">
        <v>118</v>
      </c>
    </row>
    <row r="430" spans="1:4">
      <c r="A430">
        <v>430</v>
      </c>
      <c r="B430" s="4" t="s">
        <v>957</v>
      </c>
      <c r="C430" s="5" t="s">
        <v>958</v>
      </c>
      <c r="D430" s="11" t="s">
        <v>118</v>
      </c>
    </row>
    <row r="431" spans="1:4">
      <c r="A431">
        <v>431</v>
      </c>
      <c r="B431" s="6" t="s">
        <v>959</v>
      </c>
      <c r="C431" s="3" t="s">
        <v>521</v>
      </c>
      <c r="D431" s="12" t="s">
        <v>118</v>
      </c>
    </row>
    <row r="432" spans="1:4">
      <c r="A432">
        <v>432</v>
      </c>
      <c r="B432" s="4" t="s">
        <v>960</v>
      </c>
      <c r="C432" s="5" t="s">
        <v>961</v>
      </c>
      <c r="D432" s="11" t="s">
        <v>118</v>
      </c>
    </row>
    <row r="433" spans="1:4">
      <c r="A433">
        <v>433</v>
      </c>
      <c r="B433" s="6" t="s">
        <v>962</v>
      </c>
      <c r="C433" s="3" t="s">
        <v>963</v>
      </c>
      <c r="D433" s="12" t="s">
        <v>118</v>
      </c>
    </row>
    <row r="434" spans="1:4">
      <c r="A434">
        <v>434</v>
      </c>
      <c r="B434" s="4" t="s">
        <v>964</v>
      </c>
      <c r="C434" s="5" t="s">
        <v>965</v>
      </c>
      <c r="D434" s="11" t="s">
        <v>118</v>
      </c>
    </row>
    <row r="435" spans="1:4">
      <c r="A435">
        <v>435</v>
      </c>
      <c r="B435" s="6" t="s">
        <v>966</v>
      </c>
      <c r="C435" s="3" t="s">
        <v>967</v>
      </c>
      <c r="D435" s="12" t="s">
        <v>118</v>
      </c>
    </row>
    <row r="436" spans="1:4">
      <c r="A436">
        <v>436</v>
      </c>
      <c r="B436" s="4" t="s">
        <v>968</v>
      </c>
      <c r="C436" s="5" t="s">
        <v>969</v>
      </c>
      <c r="D436" s="11" t="s">
        <v>118</v>
      </c>
    </row>
    <row r="437" spans="1:4">
      <c r="A437">
        <v>437</v>
      </c>
      <c r="B437" s="6" t="s">
        <v>970</v>
      </c>
      <c r="C437" s="3" t="s">
        <v>971</v>
      </c>
      <c r="D437" s="12" t="s">
        <v>118</v>
      </c>
    </row>
    <row r="438" spans="1:4">
      <c r="A438">
        <v>438</v>
      </c>
      <c r="B438" s="4" t="s">
        <v>972</v>
      </c>
      <c r="C438" s="5" t="s">
        <v>973</v>
      </c>
      <c r="D438" s="11" t="s">
        <v>118</v>
      </c>
    </row>
    <row r="439" spans="1:4">
      <c r="A439">
        <v>439</v>
      </c>
      <c r="B439" s="6" t="s">
        <v>974</v>
      </c>
      <c r="C439" s="3" t="s">
        <v>975</v>
      </c>
      <c r="D439" s="12" t="s">
        <v>118</v>
      </c>
    </row>
    <row r="440" spans="1:4">
      <c r="A440">
        <v>440</v>
      </c>
      <c r="B440" s="4" t="s">
        <v>976</v>
      </c>
      <c r="C440" s="5" t="s">
        <v>977</v>
      </c>
      <c r="D440" s="11" t="s">
        <v>118</v>
      </c>
    </row>
    <row r="441" spans="1:4">
      <c r="A441">
        <v>441</v>
      </c>
      <c r="B441" s="6" t="s">
        <v>978</v>
      </c>
      <c r="C441" s="3" t="s">
        <v>979</v>
      </c>
      <c r="D441" s="12" t="s">
        <v>118</v>
      </c>
    </row>
    <row r="442" spans="1:4">
      <c r="A442">
        <v>442</v>
      </c>
      <c r="B442" s="4" t="s">
        <v>980</v>
      </c>
      <c r="C442" s="5" t="s">
        <v>981</v>
      </c>
      <c r="D442" s="11" t="s">
        <v>118</v>
      </c>
    </row>
    <row r="443" spans="1:4">
      <c r="A443">
        <v>443</v>
      </c>
      <c r="B443" s="6" t="s">
        <v>982</v>
      </c>
      <c r="C443" s="3" t="s">
        <v>983</v>
      </c>
      <c r="D443" s="12" t="s">
        <v>118</v>
      </c>
    </row>
    <row r="444" spans="1:4">
      <c r="A444">
        <v>444</v>
      </c>
      <c r="B444" s="4" t="s">
        <v>984</v>
      </c>
      <c r="C444" s="5" t="s">
        <v>985</v>
      </c>
      <c r="D444" s="11" t="s">
        <v>118</v>
      </c>
    </row>
    <row r="445" spans="1:4">
      <c r="A445">
        <v>445</v>
      </c>
      <c r="B445" s="6" t="s">
        <v>986</v>
      </c>
      <c r="C445" s="3" t="s">
        <v>987</v>
      </c>
      <c r="D445" s="12" t="s">
        <v>118</v>
      </c>
    </row>
    <row r="446" spans="1:4">
      <c r="A446">
        <v>446</v>
      </c>
      <c r="B446" s="4" t="s">
        <v>988</v>
      </c>
      <c r="C446" s="5" t="s">
        <v>989</v>
      </c>
      <c r="D446" s="11" t="s">
        <v>118</v>
      </c>
    </row>
    <row r="447" spans="1:4">
      <c r="A447">
        <v>447</v>
      </c>
      <c r="B447" s="6" t="s">
        <v>990</v>
      </c>
      <c r="C447" s="3" t="s">
        <v>991</v>
      </c>
      <c r="D447" s="12" t="s">
        <v>118</v>
      </c>
    </row>
    <row r="448" spans="1:4">
      <c r="A448">
        <v>448</v>
      </c>
      <c r="B448" s="4" t="s">
        <v>992</v>
      </c>
      <c r="C448" s="5" t="s">
        <v>993</v>
      </c>
      <c r="D448" s="11" t="s">
        <v>118</v>
      </c>
    </row>
    <row r="449" spans="1:4">
      <c r="A449">
        <v>449</v>
      </c>
      <c r="B449" s="6" t="s">
        <v>994</v>
      </c>
      <c r="C449" s="3" t="s">
        <v>995</v>
      </c>
      <c r="D449" s="12" t="s">
        <v>118</v>
      </c>
    </row>
    <row r="450" spans="1:4">
      <c r="A450">
        <v>450</v>
      </c>
      <c r="B450" s="4" t="s">
        <v>996</v>
      </c>
      <c r="C450" s="5" t="s">
        <v>997</v>
      </c>
      <c r="D450" s="11" t="s">
        <v>118</v>
      </c>
    </row>
    <row r="451" spans="1:4">
      <c r="A451">
        <v>451</v>
      </c>
      <c r="B451" s="6" t="s">
        <v>998</v>
      </c>
      <c r="C451" s="3" t="s">
        <v>999</v>
      </c>
      <c r="D451" s="12" t="s">
        <v>118</v>
      </c>
    </row>
    <row r="452" spans="1:4">
      <c r="A452">
        <v>452</v>
      </c>
      <c r="B452" s="4" t="s">
        <v>1000</v>
      </c>
      <c r="C452" s="5" t="s">
        <v>1001</v>
      </c>
      <c r="D452" s="11" t="s">
        <v>118</v>
      </c>
    </row>
    <row r="453" spans="1:4">
      <c r="A453">
        <v>453</v>
      </c>
      <c r="B453" s="6" t="s">
        <v>1002</v>
      </c>
      <c r="C453" s="3" t="s">
        <v>294</v>
      </c>
      <c r="D453" s="12" t="s">
        <v>118</v>
      </c>
    </row>
    <row r="454" spans="1:4">
      <c r="A454">
        <v>454</v>
      </c>
      <c r="B454" s="4" t="s">
        <v>1003</v>
      </c>
      <c r="C454" s="5" t="s">
        <v>1004</v>
      </c>
      <c r="D454" s="11" t="s">
        <v>118</v>
      </c>
    </row>
    <row r="455" spans="1:4">
      <c r="A455">
        <v>455</v>
      </c>
      <c r="B455" s="6" t="s">
        <v>1005</v>
      </c>
      <c r="C455" s="3" t="s">
        <v>1006</v>
      </c>
      <c r="D455" s="12" t="s">
        <v>118</v>
      </c>
    </row>
    <row r="456" spans="1:4">
      <c r="A456">
        <v>456</v>
      </c>
      <c r="B456" s="4" t="s">
        <v>1007</v>
      </c>
      <c r="C456" s="5" t="s">
        <v>1008</v>
      </c>
      <c r="D456" s="11" t="s">
        <v>118</v>
      </c>
    </row>
    <row r="457" spans="1:4">
      <c r="A457">
        <v>457</v>
      </c>
      <c r="B457" s="6" t="s">
        <v>1009</v>
      </c>
      <c r="C457" s="3" t="s">
        <v>1010</v>
      </c>
      <c r="D457" s="12" t="s">
        <v>118</v>
      </c>
    </row>
    <row r="458" spans="1:4">
      <c r="A458">
        <v>458</v>
      </c>
      <c r="B458" s="4" t="s">
        <v>1011</v>
      </c>
      <c r="C458" s="5" t="s">
        <v>1012</v>
      </c>
      <c r="D458" s="11" t="s">
        <v>118</v>
      </c>
    </row>
    <row r="459" spans="1:4">
      <c r="A459">
        <v>459</v>
      </c>
      <c r="B459" s="6" t="s">
        <v>1013</v>
      </c>
      <c r="C459" s="3" t="s">
        <v>1014</v>
      </c>
      <c r="D459" s="12" t="s">
        <v>118</v>
      </c>
    </row>
    <row r="460" spans="1:4">
      <c r="A460">
        <v>460</v>
      </c>
      <c r="B460" s="4" t="s">
        <v>1015</v>
      </c>
      <c r="C460" s="5" t="s">
        <v>1016</v>
      </c>
      <c r="D460" s="11" t="s">
        <v>118</v>
      </c>
    </row>
    <row r="461" spans="1:4">
      <c r="A461">
        <v>461</v>
      </c>
      <c r="B461" s="6" t="s">
        <v>1017</v>
      </c>
      <c r="C461" s="3" t="s">
        <v>1018</v>
      </c>
      <c r="D461" s="12" t="s">
        <v>118</v>
      </c>
    </row>
    <row r="462" spans="1:4">
      <c r="A462">
        <v>462</v>
      </c>
      <c r="B462" s="4" t="s">
        <v>1019</v>
      </c>
      <c r="C462" s="5" t="s">
        <v>1020</v>
      </c>
      <c r="D462" s="11" t="s">
        <v>118</v>
      </c>
    </row>
    <row r="463" spans="1:4">
      <c r="A463">
        <v>463</v>
      </c>
      <c r="B463" s="6" t="s">
        <v>1021</v>
      </c>
      <c r="C463" s="3" t="s">
        <v>1022</v>
      </c>
      <c r="D463" s="12" t="s">
        <v>118</v>
      </c>
    </row>
    <row r="464" spans="1:4">
      <c r="A464">
        <v>464</v>
      </c>
      <c r="B464" s="4" t="s">
        <v>1023</v>
      </c>
      <c r="C464" s="5" t="s">
        <v>1024</v>
      </c>
      <c r="D464" s="11" t="s">
        <v>118</v>
      </c>
    </row>
    <row r="465" spans="1:4">
      <c r="A465">
        <v>465</v>
      </c>
      <c r="B465" s="6" t="s">
        <v>1025</v>
      </c>
      <c r="C465" s="3" t="s">
        <v>1026</v>
      </c>
      <c r="D465" s="12" t="s">
        <v>118</v>
      </c>
    </row>
    <row r="466" spans="1:4">
      <c r="A466">
        <v>466</v>
      </c>
      <c r="B466" s="4" t="s">
        <v>1027</v>
      </c>
      <c r="C466" s="5" t="s">
        <v>1028</v>
      </c>
      <c r="D466" s="11" t="s">
        <v>118</v>
      </c>
    </row>
    <row r="467" spans="1:4">
      <c r="A467">
        <v>467</v>
      </c>
      <c r="B467" s="6" t="s">
        <v>1029</v>
      </c>
      <c r="C467" s="3" t="s">
        <v>1030</v>
      </c>
      <c r="D467" s="12" t="s">
        <v>118</v>
      </c>
    </row>
    <row r="468" spans="1:4">
      <c r="A468">
        <v>468</v>
      </c>
      <c r="B468" s="4" t="s">
        <v>1031</v>
      </c>
      <c r="C468" s="5" t="s">
        <v>1032</v>
      </c>
      <c r="D468" s="11" t="s">
        <v>118</v>
      </c>
    </row>
    <row r="469" spans="1:4">
      <c r="A469">
        <v>469</v>
      </c>
      <c r="B469" s="6" t="s">
        <v>1033</v>
      </c>
      <c r="C469" s="3" t="s">
        <v>1034</v>
      </c>
      <c r="D469" s="12" t="s">
        <v>118</v>
      </c>
    </row>
    <row r="470" spans="1:4">
      <c r="A470">
        <v>470</v>
      </c>
      <c r="B470" s="4" t="s">
        <v>1035</v>
      </c>
      <c r="C470" s="5" t="s">
        <v>1036</v>
      </c>
      <c r="D470" s="11" t="s">
        <v>118</v>
      </c>
    </row>
    <row r="471" spans="1:4">
      <c r="A471">
        <v>471</v>
      </c>
      <c r="B471" s="6" t="s">
        <v>1037</v>
      </c>
      <c r="C471" s="3" t="s">
        <v>1038</v>
      </c>
      <c r="D471" s="12" t="s">
        <v>118</v>
      </c>
    </row>
    <row r="472" spans="1:4">
      <c r="A472">
        <v>472</v>
      </c>
      <c r="B472" s="4" t="s">
        <v>1039</v>
      </c>
      <c r="C472" s="5" t="s">
        <v>1040</v>
      </c>
      <c r="D472" s="11" t="s">
        <v>118</v>
      </c>
    </row>
    <row r="473" spans="1:4">
      <c r="A473">
        <v>473</v>
      </c>
      <c r="B473" s="6" t="s">
        <v>1041</v>
      </c>
      <c r="C473" s="3" t="s">
        <v>1042</v>
      </c>
      <c r="D473" s="12" t="s">
        <v>118</v>
      </c>
    </row>
    <row r="474" spans="1:4">
      <c r="A474">
        <v>474</v>
      </c>
      <c r="B474" s="4" t="s">
        <v>1043</v>
      </c>
      <c r="C474" s="5" t="s">
        <v>1044</v>
      </c>
      <c r="D474" s="11" t="s">
        <v>118</v>
      </c>
    </row>
    <row r="475" spans="1:4">
      <c r="A475">
        <v>475</v>
      </c>
      <c r="B475" s="6" t="s">
        <v>1045</v>
      </c>
      <c r="C475" s="3" t="s">
        <v>1046</v>
      </c>
      <c r="D475" s="12" t="s">
        <v>118</v>
      </c>
    </row>
    <row r="476" spans="1:4">
      <c r="A476">
        <v>476</v>
      </c>
      <c r="B476" s="4" t="s">
        <v>1047</v>
      </c>
      <c r="C476" s="5" t="s">
        <v>1048</v>
      </c>
      <c r="D476" s="11" t="s">
        <v>118</v>
      </c>
    </row>
    <row r="477" spans="1:4">
      <c r="A477">
        <v>477</v>
      </c>
      <c r="B477" s="6" t="s">
        <v>1049</v>
      </c>
      <c r="C477" s="3" t="s">
        <v>1050</v>
      </c>
      <c r="D477" s="12" t="s">
        <v>118</v>
      </c>
    </row>
    <row r="478" spans="1:4">
      <c r="A478">
        <v>478</v>
      </c>
      <c r="B478" s="4" t="s">
        <v>1051</v>
      </c>
      <c r="C478" s="5" t="s">
        <v>1052</v>
      </c>
      <c r="D478" s="11" t="s">
        <v>118</v>
      </c>
    </row>
    <row r="479" spans="1:4">
      <c r="A479">
        <v>479</v>
      </c>
      <c r="B479" s="6" t="s">
        <v>1053</v>
      </c>
      <c r="C479" s="3" t="s">
        <v>1054</v>
      </c>
      <c r="D479" s="12" t="s">
        <v>118</v>
      </c>
    </row>
    <row r="480" spans="1:4">
      <c r="A480">
        <v>480</v>
      </c>
      <c r="B480" s="4" t="s">
        <v>1055</v>
      </c>
      <c r="C480" s="5" t="s">
        <v>1056</v>
      </c>
      <c r="D480" s="11" t="s">
        <v>118</v>
      </c>
    </row>
    <row r="481" spans="1:4">
      <c r="A481">
        <v>481</v>
      </c>
      <c r="B481" s="6" t="s">
        <v>1057</v>
      </c>
      <c r="C481" s="3" t="s">
        <v>1058</v>
      </c>
      <c r="D481" s="12" t="s">
        <v>118</v>
      </c>
    </row>
    <row r="482" spans="1:4">
      <c r="A482">
        <v>482</v>
      </c>
      <c r="B482" s="4" t="s">
        <v>1059</v>
      </c>
      <c r="C482" s="5" t="s">
        <v>439</v>
      </c>
      <c r="D482" s="11" t="s">
        <v>118</v>
      </c>
    </row>
    <row r="483" spans="1:4">
      <c r="A483">
        <v>483</v>
      </c>
      <c r="B483" s="6" t="s">
        <v>1060</v>
      </c>
      <c r="C483" s="3" t="s">
        <v>1061</v>
      </c>
      <c r="D483" s="12" t="s">
        <v>118</v>
      </c>
    </row>
    <row r="484" spans="1:4">
      <c r="A484">
        <v>484</v>
      </c>
      <c r="B484" s="4" t="s">
        <v>1062</v>
      </c>
      <c r="C484" s="5" t="s">
        <v>1063</v>
      </c>
      <c r="D484" s="11" t="s">
        <v>118</v>
      </c>
    </row>
    <row r="485" spans="1:4">
      <c r="A485">
        <v>485</v>
      </c>
      <c r="B485" s="6" t="s">
        <v>1064</v>
      </c>
      <c r="C485" s="3" t="s">
        <v>1065</v>
      </c>
      <c r="D485" s="12" t="s">
        <v>118</v>
      </c>
    </row>
    <row r="486" spans="1:4">
      <c r="A486">
        <v>486</v>
      </c>
      <c r="B486" s="4" t="s">
        <v>1066</v>
      </c>
      <c r="C486" s="5" t="s">
        <v>1067</v>
      </c>
      <c r="D486" s="11" t="s">
        <v>118</v>
      </c>
    </row>
    <row r="487" spans="1:4">
      <c r="A487">
        <v>487</v>
      </c>
      <c r="B487" s="6" t="s">
        <v>1068</v>
      </c>
      <c r="C487" s="3" t="s">
        <v>1069</v>
      </c>
      <c r="D487" s="12" t="s">
        <v>118</v>
      </c>
    </row>
    <row r="488" spans="1:4">
      <c r="A488">
        <v>488</v>
      </c>
      <c r="B488" s="4" t="s">
        <v>1070</v>
      </c>
      <c r="C488" s="5" t="s">
        <v>1071</v>
      </c>
      <c r="D488" s="11" t="s">
        <v>118</v>
      </c>
    </row>
    <row r="489" spans="1:4">
      <c r="A489">
        <v>489</v>
      </c>
      <c r="B489" s="6" t="s">
        <v>1072</v>
      </c>
      <c r="C489" s="3" t="s">
        <v>1073</v>
      </c>
      <c r="D489" s="12" t="s">
        <v>118</v>
      </c>
    </row>
    <row r="490" spans="1:4">
      <c r="A490">
        <v>490</v>
      </c>
      <c r="B490" s="4" t="s">
        <v>1074</v>
      </c>
      <c r="C490" s="5" t="s">
        <v>1075</v>
      </c>
      <c r="D490" s="11" t="s">
        <v>118</v>
      </c>
    </row>
    <row r="491" spans="1:4">
      <c r="A491">
        <v>491</v>
      </c>
      <c r="B491" s="6" t="s">
        <v>1076</v>
      </c>
      <c r="C491" s="3" t="s">
        <v>1077</v>
      </c>
      <c r="D491" s="12" t="s">
        <v>118</v>
      </c>
    </row>
    <row r="492" spans="1:4">
      <c r="A492">
        <v>492</v>
      </c>
      <c r="B492" s="4" t="s">
        <v>1078</v>
      </c>
      <c r="C492" s="5" t="s">
        <v>1079</v>
      </c>
      <c r="D492" s="11" t="s">
        <v>118</v>
      </c>
    </row>
    <row r="493" spans="1:4">
      <c r="A493">
        <v>493</v>
      </c>
      <c r="B493" s="6" t="s">
        <v>1080</v>
      </c>
      <c r="C493" s="3" t="s">
        <v>1081</v>
      </c>
      <c r="D493" s="12" t="s">
        <v>118</v>
      </c>
    </row>
    <row r="494" spans="1:4">
      <c r="A494">
        <v>494</v>
      </c>
      <c r="B494" s="4" t="s">
        <v>1082</v>
      </c>
      <c r="C494" s="5" t="s">
        <v>1083</v>
      </c>
      <c r="D494" s="11" t="s">
        <v>118</v>
      </c>
    </row>
    <row r="495" spans="1:4">
      <c r="A495">
        <v>495</v>
      </c>
      <c r="B495" s="6" t="s">
        <v>1084</v>
      </c>
      <c r="C495" s="3" t="s">
        <v>221</v>
      </c>
      <c r="D495" s="12" t="s">
        <v>118</v>
      </c>
    </row>
    <row r="496" spans="1:4">
      <c r="A496">
        <v>496</v>
      </c>
      <c r="B496" s="4" t="s">
        <v>1085</v>
      </c>
      <c r="C496" s="5" t="s">
        <v>1086</v>
      </c>
      <c r="D496" s="11" t="s">
        <v>118</v>
      </c>
    </row>
    <row r="497" spans="1:4">
      <c r="A497">
        <v>497</v>
      </c>
      <c r="B497" s="6" t="s">
        <v>1087</v>
      </c>
      <c r="C497" s="3" t="s">
        <v>1088</v>
      </c>
      <c r="D497" s="12" t="s">
        <v>118</v>
      </c>
    </row>
    <row r="498" spans="1:4">
      <c r="A498">
        <v>498</v>
      </c>
      <c r="B498" s="4" t="s">
        <v>1089</v>
      </c>
      <c r="C498" s="5" t="s">
        <v>1090</v>
      </c>
      <c r="D498" s="11" t="s">
        <v>118</v>
      </c>
    </row>
    <row r="499" spans="1:4">
      <c r="A499">
        <v>499</v>
      </c>
      <c r="B499" s="6" t="s">
        <v>1091</v>
      </c>
      <c r="C499" s="3" t="s">
        <v>1092</v>
      </c>
      <c r="D499" s="12" t="s">
        <v>118</v>
      </c>
    </row>
    <row r="500" spans="1:4">
      <c r="A500">
        <v>500</v>
      </c>
      <c r="B500" s="4" t="s">
        <v>1093</v>
      </c>
      <c r="C500" s="5" t="s">
        <v>1094</v>
      </c>
      <c r="D500" s="11" t="s">
        <v>118</v>
      </c>
    </row>
    <row r="501" spans="1:4">
      <c r="A501">
        <v>501</v>
      </c>
      <c r="B501" s="6" t="s">
        <v>1095</v>
      </c>
      <c r="C501" s="3" t="s">
        <v>1096</v>
      </c>
      <c r="D501" s="12" t="s">
        <v>118</v>
      </c>
    </row>
    <row r="502" spans="1:4">
      <c r="A502">
        <v>502</v>
      </c>
      <c r="B502" s="4" t="s">
        <v>1097</v>
      </c>
      <c r="C502" s="5" t="s">
        <v>1098</v>
      </c>
      <c r="D502" s="11" t="s">
        <v>118</v>
      </c>
    </row>
    <row r="503" spans="1:4">
      <c r="A503">
        <v>503</v>
      </c>
      <c r="B503" s="6" t="s">
        <v>1099</v>
      </c>
      <c r="C503" s="3" t="s">
        <v>1100</v>
      </c>
      <c r="D503" s="12" t="s">
        <v>118</v>
      </c>
    </row>
    <row r="504" spans="1:4">
      <c r="A504">
        <v>504</v>
      </c>
      <c r="B504" s="4" t="s">
        <v>1101</v>
      </c>
      <c r="C504" s="5" t="s">
        <v>1102</v>
      </c>
      <c r="D504" s="11" t="s">
        <v>118</v>
      </c>
    </row>
    <row r="505" spans="1:4">
      <c r="A505">
        <v>505</v>
      </c>
      <c r="B505" s="6" t="s">
        <v>1103</v>
      </c>
      <c r="C505" s="3" t="s">
        <v>1104</v>
      </c>
      <c r="D505" s="12" t="s">
        <v>118</v>
      </c>
    </row>
    <row r="506" spans="1:4">
      <c r="A506">
        <v>506</v>
      </c>
      <c r="B506" s="4" t="s">
        <v>1105</v>
      </c>
      <c r="C506" s="5" t="s">
        <v>1106</v>
      </c>
      <c r="D506" s="11" t="s">
        <v>118</v>
      </c>
    </row>
    <row r="507" spans="1:4">
      <c r="A507">
        <v>507</v>
      </c>
      <c r="B507" s="6" t="s">
        <v>1107</v>
      </c>
      <c r="C507" s="3" t="s">
        <v>1108</v>
      </c>
      <c r="D507" s="12" t="s">
        <v>118</v>
      </c>
    </row>
    <row r="508" spans="1:4">
      <c r="A508">
        <v>508</v>
      </c>
      <c r="B508" s="4" t="s">
        <v>1109</v>
      </c>
      <c r="C508" s="5" t="s">
        <v>1110</v>
      </c>
      <c r="D508" s="11" t="s">
        <v>118</v>
      </c>
    </row>
    <row r="509" spans="1:4">
      <c r="A509">
        <v>509</v>
      </c>
      <c r="B509" s="6" t="s">
        <v>1111</v>
      </c>
      <c r="C509" s="3" t="s">
        <v>1112</v>
      </c>
      <c r="D509" s="12" t="s">
        <v>118</v>
      </c>
    </row>
    <row r="510" spans="1:4">
      <c r="A510">
        <v>510</v>
      </c>
      <c r="B510" s="4" t="s">
        <v>1113</v>
      </c>
      <c r="C510" s="5" t="s">
        <v>860</v>
      </c>
      <c r="D510" s="11" t="s">
        <v>118</v>
      </c>
    </row>
    <row r="511" spans="1:4">
      <c r="A511">
        <v>511</v>
      </c>
      <c r="B511" s="6" t="s">
        <v>1114</v>
      </c>
      <c r="C511" s="3" t="s">
        <v>1115</v>
      </c>
      <c r="D511" s="12" t="s">
        <v>118</v>
      </c>
    </row>
    <row r="512" spans="1:4">
      <c r="A512">
        <v>512</v>
      </c>
      <c r="B512" s="4" t="s">
        <v>1116</v>
      </c>
      <c r="C512" s="5" t="s">
        <v>1117</v>
      </c>
      <c r="D512" s="11" t="s">
        <v>118</v>
      </c>
    </row>
    <row r="513" spans="1:4">
      <c r="A513">
        <v>513</v>
      </c>
      <c r="B513" s="6" t="s">
        <v>1118</v>
      </c>
      <c r="C513" s="3" t="s">
        <v>1119</v>
      </c>
      <c r="D513" s="12" t="s">
        <v>118</v>
      </c>
    </row>
    <row r="514" spans="1:4">
      <c r="A514">
        <v>514</v>
      </c>
      <c r="B514" s="4" t="s">
        <v>1120</v>
      </c>
      <c r="C514" s="5" t="s">
        <v>1121</v>
      </c>
      <c r="D514" s="11" t="s">
        <v>118</v>
      </c>
    </row>
    <row r="515" spans="1:4">
      <c r="A515">
        <v>515</v>
      </c>
      <c r="B515" s="6" t="s">
        <v>1122</v>
      </c>
      <c r="C515" s="3" t="s">
        <v>1123</v>
      </c>
      <c r="D515" s="12" t="s">
        <v>118</v>
      </c>
    </row>
    <row r="516" spans="1:4">
      <c r="A516">
        <v>516</v>
      </c>
      <c r="B516" s="4" t="s">
        <v>1124</v>
      </c>
      <c r="C516" s="5" t="s">
        <v>1125</v>
      </c>
      <c r="D516" s="11" t="s">
        <v>118</v>
      </c>
    </row>
    <row r="517" spans="1:4">
      <c r="A517">
        <v>517</v>
      </c>
      <c r="B517" s="6" t="s">
        <v>1126</v>
      </c>
      <c r="C517" s="3" t="s">
        <v>84</v>
      </c>
      <c r="D517" s="12" t="s">
        <v>118</v>
      </c>
    </row>
    <row r="518" spans="1:4">
      <c r="A518">
        <v>518</v>
      </c>
      <c r="B518" s="4" t="s">
        <v>1127</v>
      </c>
      <c r="C518" s="5" t="s">
        <v>1128</v>
      </c>
      <c r="D518" s="11" t="s">
        <v>118</v>
      </c>
    </row>
    <row r="519" spans="1:4">
      <c r="A519">
        <v>519</v>
      </c>
      <c r="B519" s="6" t="s">
        <v>1129</v>
      </c>
      <c r="C519" s="3" t="s">
        <v>1130</v>
      </c>
      <c r="D519" s="12" t="s">
        <v>118</v>
      </c>
    </row>
    <row r="520" spans="1:4">
      <c r="A520">
        <v>520</v>
      </c>
      <c r="B520" s="4" t="s">
        <v>1131</v>
      </c>
      <c r="C520" s="5" t="s">
        <v>1132</v>
      </c>
      <c r="D520" s="11" t="s">
        <v>118</v>
      </c>
    </row>
    <row r="521" spans="1:4">
      <c r="A521">
        <v>521</v>
      </c>
      <c r="B521" s="6" t="s">
        <v>1133</v>
      </c>
      <c r="C521" s="3" t="s">
        <v>1134</v>
      </c>
      <c r="D521" s="12" t="s">
        <v>118</v>
      </c>
    </row>
    <row r="522" spans="1:4">
      <c r="A522">
        <v>522</v>
      </c>
      <c r="B522" s="4" t="s">
        <v>1135</v>
      </c>
      <c r="C522" s="5" t="s">
        <v>352</v>
      </c>
      <c r="D522" s="11" t="s">
        <v>118</v>
      </c>
    </row>
    <row r="523" spans="1:4">
      <c r="A523">
        <v>523</v>
      </c>
      <c r="B523" s="6" t="s">
        <v>1136</v>
      </c>
      <c r="C523" s="3" t="s">
        <v>1137</v>
      </c>
      <c r="D523" s="12" t="s">
        <v>118</v>
      </c>
    </row>
    <row r="524" spans="1:4">
      <c r="A524">
        <v>524</v>
      </c>
      <c r="B524" s="4" t="s">
        <v>1138</v>
      </c>
      <c r="C524" s="5" t="s">
        <v>1139</v>
      </c>
      <c r="D524" s="11" t="s">
        <v>118</v>
      </c>
    </row>
    <row r="525" spans="1:4">
      <c r="A525">
        <v>525</v>
      </c>
      <c r="B525" s="6" t="s">
        <v>1140</v>
      </c>
      <c r="C525" s="3" t="s">
        <v>1141</v>
      </c>
      <c r="D525" s="12" t="s">
        <v>118</v>
      </c>
    </row>
    <row r="526" spans="1:4">
      <c r="A526">
        <v>526</v>
      </c>
      <c r="B526" s="4" t="s">
        <v>1142</v>
      </c>
      <c r="C526" s="5" t="s">
        <v>1143</v>
      </c>
      <c r="D526" s="11" t="s">
        <v>118</v>
      </c>
    </row>
    <row r="527" spans="1:4">
      <c r="A527">
        <v>527</v>
      </c>
      <c r="B527" s="6" t="s">
        <v>1144</v>
      </c>
      <c r="C527" s="3" t="s">
        <v>1145</v>
      </c>
      <c r="D527" s="12" t="s">
        <v>118</v>
      </c>
    </row>
    <row r="528" spans="1:4">
      <c r="A528">
        <v>528</v>
      </c>
      <c r="B528" s="4" t="s">
        <v>1146</v>
      </c>
      <c r="C528" s="5" t="s">
        <v>1147</v>
      </c>
      <c r="D528" s="11" t="s">
        <v>118</v>
      </c>
    </row>
    <row r="529" spans="1:4">
      <c r="A529">
        <v>529</v>
      </c>
      <c r="B529" s="6" t="s">
        <v>1148</v>
      </c>
      <c r="C529" s="3" t="s">
        <v>1149</v>
      </c>
      <c r="D529" s="12" t="s">
        <v>118</v>
      </c>
    </row>
    <row r="530" spans="1:4">
      <c r="A530">
        <v>530</v>
      </c>
      <c r="B530" s="4" t="s">
        <v>1150</v>
      </c>
      <c r="C530" s="5" t="s">
        <v>1151</v>
      </c>
      <c r="D530" s="11" t="s">
        <v>118</v>
      </c>
    </row>
    <row r="531" spans="1:4">
      <c r="A531">
        <v>531</v>
      </c>
      <c r="B531" s="6" t="s">
        <v>1152</v>
      </c>
      <c r="C531" s="3" t="s">
        <v>1153</v>
      </c>
      <c r="D531" s="12" t="s">
        <v>118</v>
      </c>
    </row>
    <row r="532" spans="1:4">
      <c r="A532">
        <v>532</v>
      </c>
      <c r="B532" s="4" t="s">
        <v>1154</v>
      </c>
      <c r="C532" s="5" t="s">
        <v>1155</v>
      </c>
      <c r="D532" s="11" t="s">
        <v>118</v>
      </c>
    </row>
    <row r="533" spans="1:4">
      <c r="A533">
        <v>533</v>
      </c>
      <c r="B533" s="6" t="s">
        <v>1156</v>
      </c>
      <c r="C533" s="3" t="s">
        <v>1157</v>
      </c>
      <c r="D533" s="12" t="s">
        <v>118</v>
      </c>
    </row>
    <row r="534" spans="1:4">
      <c r="A534">
        <v>534</v>
      </c>
      <c r="B534" s="4" t="s">
        <v>1158</v>
      </c>
      <c r="C534" s="5" t="s">
        <v>1159</v>
      </c>
      <c r="D534" s="11" t="s">
        <v>118</v>
      </c>
    </row>
    <row r="535" spans="1:4">
      <c r="A535">
        <v>535</v>
      </c>
      <c r="B535" s="6" t="s">
        <v>1160</v>
      </c>
      <c r="C535" s="3" t="s">
        <v>1161</v>
      </c>
      <c r="D535" s="12" t="s">
        <v>118</v>
      </c>
    </row>
    <row r="536" spans="1:4">
      <c r="A536">
        <v>536</v>
      </c>
      <c r="B536" s="4" t="s">
        <v>1162</v>
      </c>
      <c r="C536" s="5" t="s">
        <v>1163</v>
      </c>
      <c r="D536" s="11" t="s">
        <v>118</v>
      </c>
    </row>
    <row r="537" spans="1:4">
      <c r="A537">
        <v>537</v>
      </c>
      <c r="B537" s="6" t="s">
        <v>1164</v>
      </c>
      <c r="C537" s="3" t="s">
        <v>1165</v>
      </c>
      <c r="D537" s="12" t="s">
        <v>118</v>
      </c>
    </row>
    <row r="538" spans="1:4">
      <c r="A538">
        <v>538</v>
      </c>
      <c r="B538" s="4" t="s">
        <v>1166</v>
      </c>
      <c r="C538" s="5" t="s">
        <v>296</v>
      </c>
      <c r="D538" s="11" t="s">
        <v>118</v>
      </c>
    </row>
    <row r="539" spans="1:4">
      <c r="A539">
        <v>539</v>
      </c>
      <c r="B539" s="6" t="s">
        <v>1167</v>
      </c>
      <c r="C539" s="3" t="s">
        <v>1168</v>
      </c>
      <c r="D539" s="12" t="s">
        <v>118</v>
      </c>
    </row>
    <row r="540" spans="1:4">
      <c r="A540">
        <v>540</v>
      </c>
      <c r="B540" s="4" t="s">
        <v>1169</v>
      </c>
      <c r="C540" s="5" t="s">
        <v>1170</v>
      </c>
      <c r="D540" s="11" t="s">
        <v>118</v>
      </c>
    </row>
    <row r="541" spans="1:4">
      <c r="A541">
        <v>541</v>
      </c>
      <c r="B541" s="6" t="s">
        <v>1171</v>
      </c>
      <c r="C541" s="3" t="s">
        <v>1172</v>
      </c>
      <c r="D541" s="12" t="s">
        <v>118</v>
      </c>
    </row>
    <row r="542" spans="1:4">
      <c r="A542">
        <v>542</v>
      </c>
      <c r="B542" s="4" t="s">
        <v>1173</v>
      </c>
      <c r="C542" s="5" t="s">
        <v>1174</v>
      </c>
      <c r="D542" s="11" t="s">
        <v>118</v>
      </c>
    </row>
    <row r="543" spans="1:4">
      <c r="A543">
        <v>543</v>
      </c>
      <c r="B543" s="6" t="s">
        <v>1175</v>
      </c>
      <c r="C543" s="3" t="s">
        <v>1176</v>
      </c>
      <c r="D543" s="12" t="s">
        <v>118</v>
      </c>
    </row>
    <row r="544" spans="1:4">
      <c r="A544">
        <v>544</v>
      </c>
      <c r="B544" s="4" t="s">
        <v>1177</v>
      </c>
      <c r="C544" s="5" t="s">
        <v>1178</v>
      </c>
      <c r="D544" s="11" t="s">
        <v>118</v>
      </c>
    </row>
    <row r="545" spans="1:4">
      <c r="A545">
        <v>545</v>
      </c>
      <c r="B545" s="6" t="s">
        <v>1179</v>
      </c>
      <c r="C545" s="3" t="s">
        <v>1180</v>
      </c>
      <c r="D545" s="12" t="s">
        <v>118</v>
      </c>
    </row>
    <row r="546" spans="1:4">
      <c r="A546">
        <v>546</v>
      </c>
      <c r="B546" s="4" t="s">
        <v>1181</v>
      </c>
      <c r="C546" s="5" t="s">
        <v>1182</v>
      </c>
      <c r="D546" s="11" t="s">
        <v>118</v>
      </c>
    </row>
    <row r="547" spans="1:4">
      <c r="A547">
        <v>547</v>
      </c>
      <c r="B547" s="6" t="s">
        <v>1183</v>
      </c>
      <c r="C547" s="3" t="s">
        <v>1184</v>
      </c>
      <c r="D547" s="12" t="s">
        <v>118</v>
      </c>
    </row>
    <row r="548" spans="1:4">
      <c r="A548">
        <v>548</v>
      </c>
      <c r="B548" s="4" t="s">
        <v>1185</v>
      </c>
      <c r="C548" s="5" t="s">
        <v>1186</v>
      </c>
      <c r="D548" s="11" t="s">
        <v>118</v>
      </c>
    </row>
    <row r="549" spans="1:4">
      <c r="A549">
        <v>549</v>
      </c>
      <c r="B549" s="6" t="s">
        <v>1187</v>
      </c>
      <c r="C549" s="3" t="s">
        <v>1188</v>
      </c>
      <c r="D549" s="12" t="s">
        <v>118</v>
      </c>
    </row>
    <row r="550" spans="1:4">
      <c r="A550">
        <v>550</v>
      </c>
      <c r="B550" s="4" t="s">
        <v>1189</v>
      </c>
      <c r="C550" s="5" t="s">
        <v>1190</v>
      </c>
      <c r="D550" s="11" t="s">
        <v>118</v>
      </c>
    </row>
    <row r="551" spans="1:4">
      <c r="A551">
        <v>551</v>
      </c>
      <c r="B551" s="6" t="s">
        <v>1191</v>
      </c>
      <c r="C551" s="3" t="s">
        <v>1192</v>
      </c>
      <c r="D551" s="12" t="s">
        <v>118</v>
      </c>
    </row>
    <row r="552" spans="1:4">
      <c r="A552">
        <v>552</v>
      </c>
      <c r="B552" s="4" t="s">
        <v>1193</v>
      </c>
      <c r="C552" s="5" t="s">
        <v>1194</v>
      </c>
      <c r="D552" s="11" t="s">
        <v>118</v>
      </c>
    </row>
    <row r="553" spans="1:4">
      <c r="A553">
        <v>553</v>
      </c>
      <c r="B553" s="6" t="s">
        <v>1195</v>
      </c>
      <c r="C553" s="3" t="s">
        <v>1196</v>
      </c>
      <c r="D553" s="12" t="s">
        <v>118</v>
      </c>
    </row>
    <row r="554" spans="1:4">
      <c r="A554">
        <v>554</v>
      </c>
      <c r="B554" s="4" t="s">
        <v>1197</v>
      </c>
      <c r="C554" s="5" t="s">
        <v>1198</v>
      </c>
      <c r="D554" s="11" t="s">
        <v>118</v>
      </c>
    </row>
    <row r="555" spans="1:4">
      <c r="A555">
        <v>555</v>
      </c>
      <c r="B555" s="6" t="s">
        <v>1199</v>
      </c>
      <c r="C555" s="3" t="s">
        <v>1200</v>
      </c>
      <c r="D555" s="12" t="s">
        <v>118</v>
      </c>
    </row>
    <row r="556" spans="1:4">
      <c r="A556">
        <v>556</v>
      </c>
      <c r="B556" s="4" t="s">
        <v>1201</v>
      </c>
      <c r="C556" s="5" t="s">
        <v>1202</v>
      </c>
      <c r="D556" s="11" t="s">
        <v>118</v>
      </c>
    </row>
    <row r="557" spans="1:4">
      <c r="A557">
        <v>557</v>
      </c>
      <c r="B557" s="6" t="s">
        <v>1203</v>
      </c>
      <c r="C557" s="3" t="s">
        <v>1204</v>
      </c>
      <c r="D557" s="12" t="s">
        <v>118</v>
      </c>
    </row>
    <row r="558" spans="1:4">
      <c r="A558">
        <v>558</v>
      </c>
      <c r="B558" s="4" t="s">
        <v>1205</v>
      </c>
      <c r="C558" s="5" t="s">
        <v>1206</v>
      </c>
      <c r="D558" s="11" t="s">
        <v>118</v>
      </c>
    </row>
    <row r="559" spans="1:4">
      <c r="A559">
        <v>559</v>
      </c>
      <c r="B559" s="6" t="s">
        <v>1207</v>
      </c>
      <c r="C559" s="3" t="s">
        <v>1208</v>
      </c>
      <c r="D559" s="12" t="s">
        <v>118</v>
      </c>
    </row>
    <row r="560" spans="1:4">
      <c r="A560">
        <v>560</v>
      </c>
      <c r="B560" s="4" t="s">
        <v>1209</v>
      </c>
      <c r="C560" s="5" t="s">
        <v>1210</v>
      </c>
      <c r="D560" s="11" t="s">
        <v>118</v>
      </c>
    </row>
    <row r="561" spans="1:4">
      <c r="A561">
        <v>561</v>
      </c>
      <c r="B561" s="6" t="s">
        <v>1211</v>
      </c>
      <c r="C561" s="3" t="s">
        <v>1212</v>
      </c>
      <c r="D561" s="12" t="s">
        <v>118</v>
      </c>
    </row>
    <row r="562" spans="1:4">
      <c r="A562">
        <v>562</v>
      </c>
      <c r="B562" s="4" t="s">
        <v>1213</v>
      </c>
      <c r="C562" s="5" t="s">
        <v>1214</v>
      </c>
      <c r="D562" s="11" t="s">
        <v>118</v>
      </c>
    </row>
    <row r="563" spans="1:4">
      <c r="A563">
        <v>563</v>
      </c>
      <c r="B563" s="6" t="s">
        <v>1215</v>
      </c>
      <c r="C563" s="3" t="s">
        <v>1216</v>
      </c>
      <c r="D563" s="12" t="s">
        <v>118</v>
      </c>
    </row>
    <row r="564" spans="1:4">
      <c r="A564">
        <v>564</v>
      </c>
      <c r="B564" s="4" t="s">
        <v>1217</v>
      </c>
      <c r="C564" s="5" t="s">
        <v>1218</v>
      </c>
      <c r="D564" s="11" t="s">
        <v>118</v>
      </c>
    </row>
    <row r="565" spans="1:4">
      <c r="A565">
        <v>565</v>
      </c>
      <c r="B565" s="6" t="s">
        <v>1219</v>
      </c>
      <c r="C565" s="3" t="s">
        <v>1220</v>
      </c>
      <c r="D565" s="12" t="s">
        <v>118</v>
      </c>
    </row>
    <row r="566" spans="1:4">
      <c r="A566">
        <v>566</v>
      </c>
      <c r="B566" s="4" t="s">
        <v>1221</v>
      </c>
      <c r="C566" s="5" t="s">
        <v>1222</v>
      </c>
      <c r="D566" s="11" t="s">
        <v>118</v>
      </c>
    </row>
    <row r="567" spans="1:4">
      <c r="A567">
        <v>567</v>
      </c>
      <c r="B567" s="6" t="s">
        <v>1223</v>
      </c>
      <c r="C567" s="3" t="s">
        <v>1224</v>
      </c>
      <c r="D567" s="12" t="s">
        <v>118</v>
      </c>
    </row>
    <row r="568" spans="1:4">
      <c r="A568">
        <v>568</v>
      </c>
      <c r="B568" s="4" t="s">
        <v>1225</v>
      </c>
      <c r="C568" s="5" t="s">
        <v>1226</v>
      </c>
      <c r="D568" s="11" t="s">
        <v>118</v>
      </c>
    </row>
    <row r="569" spans="1:4">
      <c r="A569">
        <v>569</v>
      </c>
      <c r="B569" s="6" t="s">
        <v>1227</v>
      </c>
      <c r="C569" s="3" t="s">
        <v>1228</v>
      </c>
      <c r="D569" s="12" t="s">
        <v>118</v>
      </c>
    </row>
    <row r="570" spans="1:4">
      <c r="A570">
        <v>570</v>
      </c>
      <c r="B570" s="4" t="s">
        <v>1229</v>
      </c>
      <c r="C570" s="5" t="s">
        <v>1230</v>
      </c>
      <c r="D570" s="11" t="s">
        <v>118</v>
      </c>
    </row>
    <row r="571" spans="1:4">
      <c r="A571">
        <v>571</v>
      </c>
      <c r="B571" s="6" t="s">
        <v>1231</v>
      </c>
      <c r="C571" s="3" t="s">
        <v>1232</v>
      </c>
      <c r="D571" s="12" t="s">
        <v>118</v>
      </c>
    </row>
    <row r="572" spans="1:4">
      <c r="A572">
        <v>572</v>
      </c>
      <c r="B572" s="4" t="s">
        <v>1233</v>
      </c>
      <c r="C572" s="5" t="s">
        <v>1234</v>
      </c>
      <c r="D572" s="11" t="s">
        <v>118</v>
      </c>
    </row>
    <row r="573" spans="1:4">
      <c r="A573">
        <v>573</v>
      </c>
      <c r="B573" s="6" t="s">
        <v>1235</v>
      </c>
      <c r="C573" s="3" t="s">
        <v>1236</v>
      </c>
      <c r="D573" s="12" t="s">
        <v>118</v>
      </c>
    </row>
    <row r="574" spans="1:4">
      <c r="A574">
        <v>574</v>
      </c>
      <c r="B574" s="4" t="s">
        <v>1237</v>
      </c>
      <c r="C574" s="5" t="s">
        <v>1238</v>
      </c>
      <c r="D574" s="11" t="s">
        <v>118</v>
      </c>
    </row>
    <row r="575" spans="1:4">
      <c r="A575">
        <v>575</v>
      </c>
      <c r="B575" s="6" t="s">
        <v>1239</v>
      </c>
      <c r="C575" s="3" t="s">
        <v>1240</v>
      </c>
      <c r="D575" s="12" t="s">
        <v>118</v>
      </c>
    </row>
    <row r="576" spans="1:4">
      <c r="A576">
        <v>576</v>
      </c>
      <c r="B576" s="4" t="s">
        <v>1241</v>
      </c>
      <c r="C576" s="5" t="s">
        <v>1242</v>
      </c>
      <c r="D576" s="11" t="s">
        <v>118</v>
      </c>
    </row>
    <row r="577" spans="1:4">
      <c r="A577">
        <v>577</v>
      </c>
      <c r="B577" s="6" t="s">
        <v>1243</v>
      </c>
      <c r="C577" s="3" t="s">
        <v>1244</v>
      </c>
      <c r="D577" s="12" t="s">
        <v>118</v>
      </c>
    </row>
    <row r="578" spans="1:4">
      <c r="A578">
        <v>578</v>
      </c>
      <c r="B578" s="4" t="s">
        <v>1245</v>
      </c>
      <c r="C578" s="5" t="s">
        <v>1246</v>
      </c>
      <c r="D578" s="11" t="s">
        <v>118</v>
      </c>
    </row>
    <row r="579" spans="1:4">
      <c r="A579">
        <v>579</v>
      </c>
      <c r="B579" s="6" t="s">
        <v>1247</v>
      </c>
      <c r="C579" s="3" t="s">
        <v>1248</v>
      </c>
      <c r="D579" s="12" t="s">
        <v>118</v>
      </c>
    </row>
    <row r="580" spans="1:4">
      <c r="A580">
        <v>580</v>
      </c>
      <c r="B580" s="4" t="s">
        <v>1249</v>
      </c>
      <c r="C580" s="5" t="s">
        <v>1250</v>
      </c>
      <c r="D580" s="11" t="s">
        <v>118</v>
      </c>
    </row>
    <row r="581" spans="1:4">
      <c r="A581">
        <v>581</v>
      </c>
      <c r="B581" s="6" t="s">
        <v>1251</v>
      </c>
      <c r="C581" s="3" t="s">
        <v>1252</v>
      </c>
      <c r="D581" s="12" t="s">
        <v>118</v>
      </c>
    </row>
    <row r="582" spans="1:4">
      <c r="A582">
        <v>582</v>
      </c>
      <c r="B582" s="4" t="s">
        <v>1253</v>
      </c>
      <c r="C582" s="5" t="s">
        <v>1254</v>
      </c>
      <c r="D582" s="11" t="s">
        <v>118</v>
      </c>
    </row>
    <row r="583" spans="1:4">
      <c r="A583">
        <v>583</v>
      </c>
      <c r="B583" s="6" t="s">
        <v>1255</v>
      </c>
      <c r="C583" s="3" t="s">
        <v>1256</v>
      </c>
      <c r="D583" s="12" t="s">
        <v>118</v>
      </c>
    </row>
    <row r="584" spans="1:4">
      <c r="A584">
        <v>584</v>
      </c>
      <c r="B584" s="4" t="s">
        <v>1257</v>
      </c>
      <c r="C584" s="5" t="s">
        <v>1258</v>
      </c>
      <c r="D584" s="11" t="s">
        <v>118</v>
      </c>
    </row>
    <row r="585" spans="1:4">
      <c r="A585">
        <v>585</v>
      </c>
      <c r="B585" s="6" t="s">
        <v>1259</v>
      </c>
      <c r="C585" s="3" t="s">
        <v>1260</v>
      </c>
      <c r="D585" s="12" t="s">
        <v>118</v>
      </c>
    </row>
    <row r="586" spans="1:4">
      <c r="A586">
        <v>586</v>
      </c>
      <c r="B586" s="4" t="s">
        <v>1261</v>
      </c>
      <c r="C586" s="5" t="s">
        <v>1262</v>
      </c>
      <c r="D586" s="11" t="s">
        <v>118</v>
      </c>
    </row>
    <row r="587" spans="1:4">
      <c r="A587">
        <v>587</v>
      </c>
      <c r="B587" s="6" t="s">
        <v>1263</v>
      </c>
      <c r="C587" s="3" t="s">
        <v>1264</v>
      </c>
      <c r="D587" s="12" t="s">
        <v>118</v>
      </c>
    </row>
    <row r="588" spans="1:4">
      <c r="A588">
        <v>588</v>
      </c>
      <c r="B588" s="4" t="s">
        <v>1265</v>
      </c>
      <c r="C588" s="5" t="s">
        <v>1266</v>
      </c>
      <c r="D588" s="11" t="s">
        <v>118</v>
      </c>
    </row>
    <row r="589" spans="1:4">
      <c r="A589">
        <v>589</v>
      </c>
      <c r="B589" s="6" t="s">
        <v>1267</v>
      </c>
      <c r="C589" s="3" t="s">
        <v>1268</v>
      </c>
      <c r="D589" s="12" t="s">
        <v>118</v>
      </c>
    </row>
    <row r="590" spans="1:4">
      <c r="A590">
        <v>590</v>
      </c>
      <c r="B590" s="4" t="s">
        <v>1269</v>
      </c>
      <c r="C590" s="5" t="s">
        <v>1270</v>
      </c>
      <c r="D590" s="11" t="s">
        <v>118</v>
      </c>
    </row>
    <row r="591" spans="1:4">
      <c r="A591">
        <v>591</v>
      </c>
      <c r="B591" s="6" t="s">
        <v>1271</v>
      </c>
      <c r="C591" s="3" t="s">
        <v>1272</v>
      </c>
      <c r="D591" s="12" t="s">
        <v>118</v>
      </c>
    </row>
    <row r="592" spans="1:4">
      <c r="A592">
        <v>592</v>
      </c>
      <c r="B592" s="4" t="s">
        <v>1273</v>
      </c>
      <c r="C592" s="5" t="s">
        <v>1274</v>
      </c>
      <c r="D592" s="11" t="s">
        <v>118</v>
      </c>
    </row>
    <row r="593" spans="1:4">
      <c r="A593">
        <v>593</v>
      </c>
      <c r="B593" s="6" t="s">
        <v>1275</v>
      </c>
      <c r="C593" s="3" t="s">
        <v>1276</v>
      </c>
      <c r="D593" s="12" t="s">
        <v>118</v>
      </c>
    </row>
    <row r="594" spans="1:4">
      <c r="A594">
        <v>594</v>
      </c>
      <c r="B594" s="4" t="s">
        <v>1277</v>
      </c>
      <c r="C594" s="5" t="s">
        <v>1278</v>
      </c>
      <c r="D594" s="11" t="s">
        <v>118</v>
      </c>
    </row>
    <row r="595" spans="1:4">
      <c r="A595">
        <v>595</v>
      </c>
      <c r="B595" s="6" t="s">
        <v>1279</v>
      </c>
      <c r="C595" s="3" t="s">
        <v>1280</v>
      </c>
      <c r="D595" s="12" t="s">
        <v>118</v>
      </c>
    </row>
    <row r="596" spans="1:4">
      <c r="A596">
        <v>596</v>
      </c>
      <c r="B596" s="4" t="s">
        <v>1281</v>
      </c>
      <c r="C596" s="5" t="s">
        <v>1282</v>
      </c>
      <c r="D596" s="11" t="s">
        <v>118</v>
      </c>
    </row>
    <row r="597" spans="1:4">
      <c r="A597">
        <v>597</v>
      </c>
      <c r="B597" s="6" t="s">
        <v>1283</v>
      </c>
      <c r="C597" s="3" t="s">
        <v>1284</v>
      </c>
      <c r="D597" s="12" t="s">
        <v>118</v>
      </c>
    </row>
    <row r="598" spans="1:4">
      <c r="A598">
        <v>598</v>
      </c>
      <c r="B598" s="4" t="s">
        <v>1285</v>
      </c>
      <c r="C598" s="5" t="s">
        <v>1286</v>
      </c>
      <c r="D598" s="11" t="s">
        <v>118</v>
      </c>
    </row>
    <row r="599" spans="1:4">
      <c r="A599">
        <v>599</v>
      </c>
      <c r="B599" s="6" t="s">
        <v>1287</v>
      </c>
      <c r="C599" s="3" t="s">
        <v>781</v>
      </c>
      <c r="D599" s="12" t="s">
        <v>118</v>
      </c>
    </row>
    <row r="600" spans="1:4">
      <c r="A600">
        <v>600</v>
      </c>
      <c r="B600" s="4" t="s">
        <v>1288</v>
      </c>
      <c r="C600" s="5" t="s">
        <v>1289</v>
      </c>
      <c r="D600" s="11" t="s">
        <v>118</v>
      </c>
    </row>
    <row r="601" spans="1:4">
      <c r="A601">
        <v>601</v>
      </c>
      <c r="B601" s="6" t="s">
        <v>1290</v>
      </c>
      <c r="C601" s="3" t="s">
        <v>1291</v>
      </c>
      <c r="D601" s="12" t="s">
        <v>118</v>
      </c>
    </row>
    <row r="602" spans="1:4">
      <c r="A602">
        <v>602</v>
      </c>
      <c r="B602" s="4" t="s">
        <v>1292</v>
      </c>
      <c r="C602" s="5" t="s">
        <v>1293</v>
      </c>
      <c r="D602" s="11" t="s">
        <v>118</v>
      </c>
    </row>
    <row r="603" spans="1:4">
      <c r="A603">
        <v>603</v>
      </c>
      <c r="B603" s="6" t="s">
        <v>1294</v>
      </c>
      <c r="C603" s="3" t="s">
        <v>1295</v>
      </c>
      <c r="D603" s="12" t="s">
        <v>118</v>
      </c>
    </row>
    <row r="604" spans="1:4">
      <c r="A604">
        <v>604</v>
      </c>
      <c r="B604" s="4" t="s">
        <v>1296</v>
      </c>
      <c r="C604" s="5" t="s">
        <v>1297</v>
      </c>
      <c r="D604" s="11" t="s">
        <v>118</v>
      </c>
    </row>
    <row r="605" spans="1:4">
      <c r="A605">
        <v>605</v>
      </c>
      <c r="B605" s="6" t="s">
        <v>1298</v>
      </c>
      <c r="C605" s="3" t="s">
        <v>1299</v>
      </c>
      <c r="D605" s="12" t="s">
        <v>118</v>
      </c>
    </row>
    <row r="606" spans="1:4">
      <c r="A606">
        <v>606</v>
      </c>
      <c r="B606" s="4" t="s">
        <v>1300</v>
      </c>
      <c r="C606" s="5" t="s">
        <v>1301</v>
      </c>
      <c r="D606" s="11" t="s">
        <v>118</v>
      </c>
    </row>
    <row r="607" spans="1:4">
      <c r="A607">
        <v>607</v>
      </c>
      <c r="B607" s="6" t="s">
        <v>1302</v>
      </c>
      <c r="C607" s="3" t="s">
        <v>1303</v>
      </c>
      <c r="D607" s="12" t="s">
        <v>118</v>
      </c>
    </row>
    <row r="608" spans="1:4">
      <c r="A608">
        <v>608</v>
      </c>
      <c r="B608" s="4" t="s">
        <v>1304</v>
      </c>
      <c r="C608" s="5" t="s">
        <v>1305</v>
      </c>
      <c r="D608" s="11" t="s">
        <v>118</v>
      </c>
    </row>
    <row r="609" spans="1:4">
      <c r="A609">
        <v>609</v>
      </c>
      <c r="B609" s="6" t="s">
        <v>1306</v>
      </c>
      <c r="C609" s="3" t="s">
        <v>1307</v>
      </c>
      <c r="D609" s="12" t="s">
        <v>118</v>
      </c>
    </row>
    <row r="610" spans="1:4">
      <c r="A610">
        <v>610</v>
      </c>
      <c r="B610" s="4" t="s">
        <v>1308</v>
      </c>
      <c r="C610" s="5" t="s">
        <v>1309</v>
      </c>
      <c r="D610" s="11" t="s">
        <v>118</v>
      </c>
    </row>
    <row r="611" spans="1:4">
      <c r="A611">
        <v>611</v>
      </c>
      <c r="B611" s="6" t="s">
        <v>1310</v>
      </c>
      <c r="C611" s="3" t="s">
        <v>1311</v>
      </c>
      <c r="D611" s="12" t="s">
        <v>118</v>
      </c>
    </row>
    <row r="612" spans="1:4">
      <c r="A612">
        <v>612</v>
      </c>
      <c r="B612" s="4" t="s">
        <v>1312</v>
      </c>
      <c r="C612" s="5" t="s">
        <v>1313</v>
      </c>
      <c r="D612" s="11" t="s">
        <v>118</v>
      </c>
    </row>
    <row r="613" spans="1:4">
      <c r="A613">
        <v>613</v>
      </c>
      <c r="B613" s="6" t="s">
        <v>1314</v>
      </c>
      <c r="C613" s="3" t="s">
        <v>1315</v>
      </c>
      <c r="D613" s="12" t="s">
        <v>118</v>
      </c>
    </row>
    <row r="614" spans="1:4">
      <c r="A614">
        <v>614</v>
      </c>
      <c r="B614" s="4" t="s">
        <v>1316</v>
      </c>
      <c r="C614" s="5" t="s">
        <v>1317</v>
      </c>
      <c r="D614" s="11" t="s">
        <v>118</v>
      </c>
    </row>
    <row r="615" spans="1:4">
      <c r="A615">
        <v>615</v>
      </c>
      <c r="B615" s="6" t="s">
        <v>1318</v>
      </c>
      <c r="C615" s="3" t="s">
        <v>1319</v>
      </c>
      <c r="D615" s="12" t="s">
        <v>118</v>
      </c>
    </row>
    <row r="616" spans="1:4">
      <c r="A616">
        <v>616</v>
      </c>
      <c r="B616" s="4" t="s">
        <v>1320</v>
      </c>
      <c r="C616" s="5" t="s">
        <v>1321</v>
      </c>
      <c r="D616" s="11" t="s">
        <v>118</v>
      </c>
    </row>
    <row r="617" spans="1:4">
      <c r="A617">
        <v>617</v>
      </c>
      <c r="B617" s="6" t="s">
        <v>1322</v>
      </c>
      <c r="C617" s="3" t="s">
        <v>223</v>
      </c>
      <c r="D617" s="12" t="s">
        <v>118</v>
      </c>
    </row>
    <row r="618" spans="1:4">
      <c r="A618">
        <v>618</v>
      </c>
      <c r="B618" s="4" t="s">
        <v>1323</v>
      </c>
      <c r="C618" s="5" t="s">
        <v>1324</v>
      </c>
      <c r="D618" s="11" t="s">
        <v>118</v>
      </c>
    </row>
    <row r="619" spans="1:4">
      <c r="A619">
        <v>619</v>
      </c>
      <c r="B619" s="6" t="s">
        <v>1325</v>
      </c>
      <c r="C619" s="3" t="s">
        <v>1326</v>
      </c>
      <c r="D619" s="12" t="s">
        <v>118</v>
      </c>
    </row>
    <row r="620" spans="1:4">
      <c r="A620">
        <v>620</v>
      </c>
      <c r="B620" s="4" t="s">
        <v>1327</v>
      </c>
      <c r="C620" s="5" t="s">
        <v>1328</v>
      </c>
      <c r="D620" s="11" t="s">
        <v>118</v>
      </c>
    </row>
    <row r="621" spans="1:4">
      <c r="A621">
        <v>621</v>
      </c>
      <c r="B621" s="6" t="s">
        <v>1329</v>
      </c>
      <c r="C621" s="3" t="s">
        <v>1330</v>
      </c>
      <c r="D621" s="12" t="s">
        <v>118</v>
      </c>
    </row>
    <row r="622" spans="1:4">
      <c r="A622">
        <v>622</v>
      </c>
      <c r="B622" s="4" t="s">
        <v>1331</v>
      </c>
      <c r="C622" s="5" t="s">
        <v>1332</v>
      </c>
      <c r="D622" s="11" t="s">
        <v>118</v>
      </c>
    </row>
    <row r="623" spans="1:4">
      <c r="A623">
        <v>623</v>
      </c>
      <c r="B623" s="6" t="s">
        <v>1333</v>
      </c>
      <c r="C623" s="3" t="s">
        <v>1334</v>
      </c>
      <c r="D623" s="12" t="s">
        <v>118</v>
      </c>
    </row>
    <row r="624" spans="1:4">
      <c r="A624">
        <v>624</v>
      </c>
      <c r="B624" s="4" t="s">
        <v>1335</v>
      </c>
      <c r="C624" s="5" t="s">
        <v>1336</v>
      </c>
      <c r="D624" s="11" t="s">
        <v>118</v>
      </c>
    </row>
    <row r="625" spans="1:4">
      <c r="A625">
        <v>625</v>
      </c>
      <c r="B625" s="6" t="s">
        <v>1337</v>
      </c>
      <c r="C625" s="3" t="s">
        <v>1338</v>
      </c>
      <c r="D625" s="12" t="s">
        <v>118</v>
      </c>
    </row>
    <row r="626" spans="1:4">
      <c r="A626">
        <v>626</v>
      </c>
      <c r="B626" s="4" t="s">
        <v>1339</v>
      </c>
      <c r="C626" s="5" t="s">
        <v>1340</v>
      </c>
      <c r="D626" s="11" t="s">
        <v>118</v>
      </c>
    </row>
    <row r="627" spans="1:4">
      <c r="A627">
        <v>627</v>
      </c>
      <c r="B627" s="6" t="s">
        <v>1341</v>
      </c>
      <c r="C627" s="3" t="s">
        <v>777</v>
      </c>
      <c r="D627" s="12" t="s">
        <v>118</v>
      </c>
    </row>
    <row r="628" spans="1:4">
      <c r="A628">
        <v>628</v>
      </c>
      <c r="B628" s="4" t="s">
        <v>1342</v>
      </c>
      <c r="C628" s="5" t="s">
        <v>1343</v>
      </c>
      <c r="D628" s="11" t="s">
        <v>118</v>
      </c>
    </row>
    <row r="629" spans="1:4">
      <c r="A629">
        <v>629</v>
      </c>
      <c r="B629" s="6" t="s">
        <v>1344</v>
      </c>
      <c r="C629" s="3" t="s">
        <v>1345</v>
      </c>
      <c r="D629" s="12" t="s">
        <v>118</v>
      </c>
    </row>
    <row r="630" spans="1:4">
      <c r="A630">
        <v>630</v>
      </c>
      <c r="B630" s="4" t="s">
        <v>1346</v>
      </c>
      <c r="C630" s="5" t="s">
        <v>1347</v>
      </c>
      <c r="D630" s="11" t="s">
        <v>118</v>
      </c>
    </row>
    <row r="631" spans="1:4">
      <c r="A631">
        <v>631</v>
      </c>
      <c r="B631" s="6" t="s">
        <v>1348</v>
      </c>
      <c r="C631" s="3" t="s">
        <v>1349</v>
      </c>
      <c r="D631" s="12" t="s">
        <v>118</v>
      </c>
    </row>
    <row r="632" spans="1:4">
      <c r="A632">
        <v>632</v>
      </c>
      <c r="B632" s="4" t="s">
        <v>1350</v>
      </c>
      <c r="C632" s="5" t="s">
        <v>1351</v>
      </c>
      <c r="D632" s="11" t="s">
        <v>118</v>
      </c>
    </row>
    <row r="633" spans="1:4">
      <c r="A633">
        <v>633</v>
      </c>
      <c r="B633" s="6" t="s">
        <v>1352</v>
      </c>
      <c r="C633" s="3" t="s">
        <v>675</v>
      </c>
      <c r="D633" s="12" t="s">
        <v>118</v>
      </c>
    </row>
    <row r="634" spans="1:4">
      <c r="A634">
        <v>634</v>
      </c>
      <c r="B634" s="4" t="s">
        <v>1353</v>
      </c>
      <c r="C634" s="5" t="s">
        <v>1354</v>
      </c>
      <c r="D634" s="11" t="s">
        <v>118</v>
      </c>
    </row>
    <row r="635" spans="1:4">
      <c r="A635">
        <v>635</v>
      </c>
      <c r="B635" s="6" t="s">
        <v>1355</v>
      </c>
      <c r="C635" s="3" t="s">
        <v>1356</v>
      </c>
      <c r="D635" s="12" t="s">
        <v>118</v>
      </c>
    </row>
    <row r="636" spans="1:4">
      <c r="A636">
        <v>636</v>
      </c>
      <c r="B636" s="4" t="s">
        <v>1357</v>
      </c>
      <c r="C636" s="5" t="s">
        <v>1358</v>
      </c>
      <c r="D636" s="11" t="s">
        <v>118</v>
      </c>
    </row>
    <row r="637" spans="1:4">
      <c r="A637">
        <v>637</v>
      </c>
      <c r="B637" s="6" t="s">
        <v>1359</v>
      </c>
      <c r="C637" s="3" t="s">
        <v>1360</v>
      </c>
      <c r="D637" s="12" t="s">
        <v>118</v>
      </c>
    </row>
    <row r="638" spans="1:4">
      <c r="A638">
        <v>638</v>
      </c>
      <c r="B638" s="4" t="s">
        <v>1361</v>
      </c>
      <c r="C638" s="5" t="s">
        <v>1362</v>
      </c>
      <c r="D638" s="11" t="s">
        <v>118</v>
      </c>
    </row>
    <row r="639" spans="1:4">
      <c r="A639">
        <v>639</v>
      </c>
      <c r="B639" s="6" t="s">
        <v>1363</v>
      </c>
      <c r="C639" s="3" t="s">
        <v>1364</v>
      </c>
      <c r="D639" s="12" t="s">
        <v>118</v>
      </c>
    </row>
    <row r="640" spans="1:4">
      <c r="A640">
        <v>640</v>
      </c>
      <c r="B640" s="4" t="s">
        <v>1365</v>
      </c>
      <c r="C640" s="5" t="s">
        <v>1366</v>
      </c>
      <c r="D640" s="11" t="s">
        <v>118</v>
      </c>
    </row>
    <row r="641" spans="1:4">
      <c r="A641">
        <v>641</v>
      </c>
      <c r="B641" s="6" t="s">
        <v>1367</v>
      </c>
      <c r="C641" s="3" t="s">
        <v>1368</v>
      </c>
      <c r="D641" s="12" t="s">
        <v>118</v>
      </c>
    </row>
    <row r="642" spans="1:4">
      <c r="A642">
        <v>642</v>
      </c>
      <c r="B642" s="4" t="s">
        <v>1369</v>
      </c>
      <c r="C642" s="5" t="s">
        <v>1370</v>
      </c>
      <c r="D642" s="11" t="s">
        <v>118</v>
      </c>
    </row>
    <row r="643" spans="1:4">
      <c r="A643">
        <v>643</v>
      </c>
      <c r="B643" s="6" t="s">
        <v>1371</v>
      </c>
      <c r="C643" s="3" t="s">
        <v>800</v>
      </c>
      <c r="D643" s="12" t="s">
        <v>118</v>
      </c>
    </row>
    <row r="644" spans="1:4">
      <c r="A644">
        <v>644</v>
      </c>
      <c r="B644" s="4" t="s">
        <v>1372</v>
      </c>
      <c r="C644" s="5" t="s">
        <v>1373</v>
      </c>
      <c r="D644" s="11" t="s">
        <v>118</v>
      </c>
    </row>
    <row r="645" spans="1:4">
      <c r="A645">
        <v>645</v>
      </c>
      <c r="B645" s="6" t="s">
        <v>1374</v>
      </c>
      <c r="C645" s="3" t="s">
        <v>1375</v>
      </c>
      <c r="D645" s="12" t="s">
        <v>118</v>
      </c>
    </row>
    <row r="646" spans="1:4">
      <c r="A646">
        <v>646</v>
      </c>
      <c r="B646" s="4" t="s">
        <v>1376</v>
      </c>
      <c r="C646" s="5" t="s">
        <v>1377</v>
      </c>
      <c r="D646" s="11" t="s">
        <v>118</v>
      </c>
    </row>
    <row r="647" spans="1:4">
      <c r="A647">
        <v>647</v>
      </c>
      <c r="B647" s="6" t="s">
        <v>1378</v>
      </c>
      <c r="C647" s="3" t="s">
        <v>1379</v>
      </c>
      <c r="D647" s="12" t="s">
        <v>118</v>
      </c>
    </row>
    <row r="648" spans="1:4">
      <c r="A648">
        <v>648</v>
      </c>
      <c r="B648" s="4" t="s">
        <v>1380</v>
      </c>
      <c r="C648" s="5" t="s">
        <v>1381</v>
      </c>
      <c r="D648" s="11" t="s">
        <v>118</v>
      </c>
    </row>
    <row r="649" spans="1:4">
      <c r="A649">
        <v>649</v>
      </c>
      <c r="B649" s="6" t="s">
        <v>1382</v>
      </c>
      <c r="C649" s="3" t="s">
        <v>1383</v>
      </c>
      <c r="D649" s="12" t="s">
        <v>118</v>
      </c>
    </row>
    <row r="650" spans="1:4">
      <c r="A650">
        <v>650</v>
      </c>
      <c r="B650" s="4" t="s">
        <v>1384</v>
      </c>
      <c r="C650" s="5" t="s">
        <v>1385</v>
      </c>
      <c r="D650" s="11" t="s">
        <v>118</v>
      </c>
    </row>
    <row r="651" spans="1:4">
      <c r="A651">
        <v>651</v>
      </c>
      <c r="B651" s="6" t="s">
        <v>1386</v>
      </c>
      <c r="C651" s="3" t="s">
        <v>1387</v>
      </c>
      <c r="D651" s="12" t="s">
        <v>118</v>
      </c>
    </row>
    <row r="652" spans="1:4">
      <c r="A652">
        <v>652</v>
      </c>
      <c r="B652" s="4" t="s">
        <v>1388</v>
      </c>
      <c r="C652" s="5" t="s">
        <v>1389</v>
      </c>
      <c r="D652" s="11" t="s">
        <v>118</v>
      </c>
    </row>
    <row r="653" spans="1:4">
      <c r="A653">
        <v>653</v>
      </c>
      <c r="B653" s="6" t="s">
        <v>1390</v>
      </c>
      <c r="C653" s="3" t="s">
        <v>1391</v>
      </c>
      <c r="D653" s="12" t="s">
        <v>118</v>
      </c>
    </row>
    <row r="654" spans="1:4">
      <c r="A654">
        <v>654</v>
      </c>
      <c r="B654" s="4" t="s">
        <v>1392</v>
      </c>
      <c r="C654" s="5" t="s">
        <v>1393</v>
      </c>
      <c r="D654" s="11" t="s">
        <v>118</v>
      </c>
    </row>
    <row r="655" spans="1:4">
      <c r="A655">
        <v>655</v>
      </c>
      <c r="B655" s="6" t="s">
        <v>1394</v>
      </c>
      <c r="C655" s="3" t="s">
        <v>1395</v>
      </c>
      <c r="D655" s="12" t="s">
        <v>118</v>
      </c>
    </row>
    <row r="656" spans="1:4">
      <c r="A656">
        <v>656</v>
      </c>
      <c r="B656" s="4" t="s">
        <v>1396</v>
      </c>
      <c r="C656" s="5" t="s">
        <v>499</v>
      </c>
      <c r="D656" s="11" t="s">
        <v>118</v>
      </c>
    </row>
    <row r="657" spans="1:4">
      <c r="A657">
        <v>657</v>
      </c>
      <c r="B657" s="6" t="s">
        <v>1397</v>
      </c>
      <c r="C657" s="3" t="s">
        <v>1398</v>
      </c>
      <c r="D657" s="12" t="s">
        <v>118</v>
      </c>
    </row>
    <row r="658" spans="1:4">
      <c r="A658">
        <v>658</v>
      </c>
      <c r="B658" s="4" t="s">
        <v>1399</v>
      </c>
      <c r="C658" s="5" t="s">
        <v>1400</v>
      </c>
      <c r="D658" s="11" t="s">
        <v>118</v>
      </c>
    </row>
    <row r="659" spans="1:4">
      <c r="A659">
        <v>659</v>
      </c>
      <c r="B659" s="6" t="s">
        <v>1401</v>
      </c>
      <c r="C659" s="3" t="s">
        <v>1402</v>
      </c>
      <c r="D659" s="12" t="s">
        <v>118</v>
      </c>
    </row>
    <row r="660" spans="1:4">
      <c r="A660">
        <v>660</v>
      </c>
      <c r="B660" s="4" t="s">
        <v>1403</v>
      </c>
      <c r="C660" s="5" t="s">
        <v>1404</v>
      </c>
      <c r="D660" s="11" t="s">
        <v>118</v>
      </c>
    </row>
    <row r="661" spans="1:4">
      <c r="A661">
        <v>661</v>
      </c>
      <c r="B661" s="6" t="s">
        <v>1405</v>
      </c>
      <c r="C661" s="3" t="s">
        <v>1406</v>
      </c>
      <c r="D661" s="12" t="s">
        <v>118</v>
      </c>
    </row>
    <row r="662" spans="1:4">
      <c r="A662">
        <v>662</v>
      </c>
      <c r="B662" s="4" t="s">
        <v>1407</v>
      </c>
      <c r="C662" s="5" t="s">
        <v>1408</v>
      </c>
      <c r="D662" s="11" t="s">
        <v>118</v>
      </c>
    </row>
    <row r="663" spans="1:4">
      <c r="A663">
        <v>663</v>
      </c>
      <c r="B663" s="6" t="s">
        <v>1409</v>
      </c>
      <c r="C663" s="3" t="s">
        <v>1410</v>
      </c>
      <c r="D663" s="12" t="s">
        <v>118</v>
      </c>
    </row>
    <row r="664" spans="1:4">
      <c r="A664">
        <v>664</v>
      </c>
      <c r="B664" s="4" t="s">
        <v>1411</v>
      </c>
      <c r="C664" s="5" t="s">
        <v>195</v>
      </c>
      <c r="D664" s="11" t="s">
        <v>118</v>
      </c>
    </row>
    <row r="665" spans="1:4">
      <c r="A665">
        <v>665</v>
      </c>
      <c r="B665" s="6" t="s">
        <v>1412</v>
      </c>
      <c r="C665" s="3" t="s">
        <v>1413</v>
      </c>
      <c r="D665" s="12" t="s">
        <v>118</v>
      </c>
    </row>
    <row r="666" spans="1:4">
      <c r="A666">
        <v>666</v>
      </c>
      <c r="B666" s="4" t="s">
        <v>1414</v>
      </c>
      <c r="C666" s="5" t="s">
        <v>1415</v>
      </c>
      <c r="D666" s="11" t="s">
        <v>118</v>
      </c>
    </row>
    <row r="667" spans="1:4">
      <c r="A667">
        <v>667</v>
      </c>
      <c r="B667" s="6" t="s">
        <v>1416</v>
      </c>
      <c r="C667" s="3" t="s">
        <v>1417</v>
      </c>
      <c r="D667" s="12" t="s">
        <v>118</v>
      </c>
    </row>
    <row r="668" spans="1:4">
      <c r="A668">
        <v>668</v>
      </c>
      <c r="B668" s="4" t="s">
        <v>1418</v>
      </c>
      <c r="C668" s="5" t="s">
        <v>1419</v>
      </c>
      <c r="D668" s="11" t="s">
        <v>118</v>
      </c>
    </row>
    <row r="669" spans="1:4">
      <c r="A669">
        <v>669</v>
      </c>
      <c r="B669" s="6" t="s">
        <v>1420</v>
      </c>
      <c r="C669" s="3" t="s">
        <v>1421</v>
      </c>
      <c r="D669" s="12" t="s">
        <v>118</v>
      </c>
    </row>
    <row r="670" spans="1:4">
      <c r="A670">
        <v>670</v>
      </c>
      <c r="B670" s="4" t="s">
        <v>1422</v>
      </c>
      <c r="C670" s="5" t="s">
        <v>1423</v>
      </c>
      <c r="D670" s="11" t="s">
        <v>118</v>
      </c>
    </row>
    <row r="671" spans="1:4">
      <c r="A671">
        <v>671</v>
      </c>
      <c r="B671" s="6" t="s">
        <v>1424</v>
      </c>
      <c r="C671" s="3" t="s">
        <v>1425</v>
      </c>
      <c r="D671" s="12" t="s">
        <v>118</v>
      </c>
    </row>
    <row r="672" spans="1:4">
      <c r="A672">
        <v>672</v>
      </c>
      <c r="B672" s="4" t="s">
        <v>1426</v>
      </c>
      <c r="C672" s="5" t="s">
        <v>1427</v>
      </c>
      <c r="D672" s="11" t="s">
        <v>118</v>
      </c>
    </row>
    <row r="673" spans="1:4">
      <c r="A673">
        <v>673</v>
      </c>
      <c r="B673" s="6" t="s">
        <v>1428</v>
      </c>
      <c r="C673" s="3" t="s">
        <v>1429</v>
      </c>
      <c r="D673" s="12" t="s">
        <v>118</v>
      </c>
    </row>
    <row r="674" spans="1:4">
      <c r="A674">
        <v>674</v>
      </c>
      <c r="B674" s="4" t="s">
        <v>1430</v>
      </c>
      <c r="C674" s="5" t="s">
        <v>1431</v>
      </c>
      <c r="D674" s="11" t="s">
        <v>118</v>
      </c>
    </row>
    <row r="675" spans="1:4">
      <c r="A675">
        <v>675</v>
      </c>
      <c r="B675" s="6" t="s">
        <v>1432</v>
      </c>
      <c r="C675" s="3" t="s">
        <v>1433</v>
      </c>
      <c r="D675" s="12" t="s">
        <v>118</v>
      </c>
    </row>
    <row r="676" spans="1:4">
      <c r="A676">
        <v>676</v>
      </c>
      <c r="B676" s="4" t="s">
        <v>1434</v>
      </c>
      <c r="C676" s="5" t="s">
        <v>1435</v>
      </c>
      <c r="D676" s="11" t="s">
        <v>118</v>
      </c>
    </row>
    <row r="677" spans="1:4">
      <c r="A677">
        <v>677</v>
      </c>
      <c r="B677" s="6" t="s">
        <v>1436</v>
      </c>
      <c r="C677" s="3" t="s">
        <v>1437</v>
      </c>
      <c r="D677" s="12" t="s">
        <v>118</v>
      </c>
    </row>
    <row r="678" spans="1:4">
      <c r="A678">
        <v>678</v>
      </c>
      <c r="B678" s="4" t="s">
        <v>1438</v>
      </c>
      <c r="C678" s="5" t="s">
        <v>784</v>
      </c>
      <c r="D678" s="11" t="s">
        <v>118</v>
      </c>
    </row>
    <row r="679" spans="1:4">
      <c r="A679">
        <v>679</v>
      </c>
      <c r="B679" s="6" t="s">
        <v>1439</v>
      </c>
      <c r="C679" s="3" t="s">
        <v>1440</v>
      </c>
      <c r="D679" s="12" t="s">
        <v>118</v>
      </c>
    </row>
    <row r="680" spans="1:4">
      <c r="A680">
        <v>680</v>
      </c>
      <c r="B680" s="4" t="s">
        <v>1441</v>
      </c>
      <c r="C680" s="5" t="s">
        <v>1442</v>
      </c>
      <c r="D680" s="11" t="s">
        <v>118</v>
      </c>
    </row>
    <row r="681" spans="1:4">
      <c r="A681">
        <v>681</v>
      </c>
      <c r="B681" s="6" t="s">
        <v>1443</v>
      </c>
      <c r="C681" s="3" t="s">
        <v>1444</v>
      </c>
      <c r="D681" s="12" t="s">
        <v>118</v>
      </c>
    </row>
    <row r="682" spans="1:4">
      <c r="A682">
        <v>682</v>
      </c>
      <c r="B682" s="4" t="s">
        <v>1445</v>
      </c>
      <c r="C682" s="5" t="s">
        <v>1446</v>
      </c>
      <c r="D682" s="11" t="s">
        <v>118</v>
      </c>
    </row>
    <row r="683" spans="1:4">
      <c r="A683">
        <v>683</v>
      </c>
      <c r="B683" s="6" t="s">
        <v>1447</v>
      </c>
      <c r="C683" s="3" t="s">
        <v>1448</v>
      </c>
      <c r="D683" s="12" t="s">
        <v>118</v>
      </c>
    </row>
    <row r="684" spans="1:4">
      <c r="A684">
        <v>684</v>
      </c>
      <c r="B684" s="4" t="s">
        <v>1449</v>
      </c>
      <c r="C684" s="5" t="s">
        <v>1450</v>
      </c>
      <c r="D684" s="11" t="s">
        <v>118</v>
      </c>
    </row>
    <row r="685" spans="1:4">
      <c r="A685">
        <v>685</v>
      </c>
      <c r="B685" s="6" t="s">
        <v>1451</v>
      </c>
      <c r="C685" s="3" t="s">
        <v>1452</v>
      </c>
      <c r="D685" s="12" t="s">
        <v>118</v>
      </c>
    </row>
    <row r="686" spans="1:4">
      <c r="A686">
        <v>686</v>
      </c>
      <c r="B686" s="4" t="s">
        <v>1453</v>
      </c>
      <c r="C686" s="5" t="s">
        <v>1454</v>
      </c>
      <c r="D686" s="11" t="s">
        <v>118</v>
      </c>
    </row>
    <row r="687" spans="1:4">
      <c r="A687">
        <v>687</v>
      </c>
      <c r="B687" s="6" t="s">
        <v>1455</v>
      </c>
      <c r="C687" s="3" t="s">
        <v>1456</v>
      </c>
      <c r="D687" s="12" t="s">
        <v>118</v>
      </c>
    </row>
    <row r="688" spans="1:4">
      <c r="A688">
        <v>688</v>
      </c>
      <c r="B688" s="4" t="s">
        <v>1457</v>
      </c>
      <c r="C688" s="5" t="s">
        <v>1458</v>
      </c>
      <c r="D688" s="11" t="s">
        <v>118</v>
      </c>
    </row>
    <row r="689" spans="1:4">
      <c r="A689">
        <v>689</v>
      </c>
      <c r="B689" s="6" t="s">
        <v>1459</v>
      </c>
      <c r="C689" s="3" t="s">
        <v>1460</v>
      </c>
      <c r="D689" s="12" t="s">
        <v>118</v>
      </c>
    </row>
    <row r="690" spans="1:4">
      <c r="A690">
        <v>690</v>
      </c>
      <c r="B690" s="4" t="s">
        <v>1461</v>
      </c>
      <c r="C690" s="5" t="s">
        <v>1462</v>
      </c>
      <c r="D690" s="11" t="s">
        <v>118</v>
      </c>
    </row>
    <row r="691" spans="1:4">
      <c r="A691">
        <v>691</v>
      </c>
      <c r="B691" s="6" t="s">
        <v>1463</v>
      </c>
      <c r="C691" s="3" t="s">
        <v>1464</v>
      </c>
      <c r="D691" s="12" t="s">
        <v>118</v>
      </c>
    </row>
    <row r="692" spans="1:4">
      <c r="A692">
        <v>692</v>
      </c>
      <c r="B692" s="4" t="s">
        <v>1465</v>
      </c>
      <c r="C692" s="5" t="s">
        <v>1466</v>
      </c>
      <c r="D692" s="11" t="s">
        <v>118</v>
      </c>
    </row>
    <row r="693" spans="1:4">
      <c r="A693">
        <v>693</v>
      </c>
      <c r="B693" s="6" t="s">
        <v>1467</v>
      </c>
      <c r="C693" s="3" t="s">
        <v>1468</v>
      </c>
      <c r="D693" s="12" t="s">
        <v>118</v>
      </c>
    </row>
    <row r="694" spans="1:4">
      <c r="A694">
        <v>694</v>
      </c>
      <c r="B694" s="4" t="s">
        <v>1469</v>
      </c>
      <c r="C694" s="5" t="s">
        <v>1470</v>
      </c>
      <c r="D694" s="11" t="s">
        <v>118</v>
      </c>
    </row>
    <row r="695" spans="1:4">
      <c r="A695">
        <v>695</v>
      </c>
      <c r="B695" s="6" t="s">
        <v>1471</v>
      </c>
      <c r="C695" s="3" t="s">
        <v>1472</v>
      </c>
      <c r="D695" s="12" t="s">
        <v>118</v>
      </c>
    </row>
    <row r="696" spans="1:4">
      <c r="A696">
        <v>696</v>
      </c>
      <c r="B696" s="4" t="s">
        <v>1473</v>
      </c>
      <c r="C696" s="5" t="s">
        <v>1474</v>
      </c>
      <c r="D696" s="11" t="s">
        <v>118</v>
      </c>
    </row>
    <row r="697" spans="1:4">
      <c r="A697">
        <v>697</v>
      </c>
      <c r="B697" s="6" t="s">
        <v>1475</v>
      </c>
      <c r="C697" s="3" t="s">
        <v>1476</v>
      </c>
      <c r="D697" s="12" t="s">
        <v>118</v>
      </c>
    </row>
    <row r="698" spans="1:4">
      <c r="A698">
        <v>698</v>
      </c>
      <c r="B698" s="4" t="s">
        <v>1477</v>
      </c>
      <c r="C698" s="5" t="s">
        <v>221</v>
      </c>
      <c r="D698" s="11" t="s">
        <v>118</v>
      </c>
    </row>
    <row r="699" spans="1:4">
      <c r="A699">
        <v>699</v>
      </c>
      <c r="B699" s="6" t="s">
        <v>1478</v>
      </c>
      <c r="C699" s="3" t="s">
        <v>1421</v>
      </c>
      <c r="D699" s="12" t="s">
        <v>118</v>
      </c>
    </row>
    <row r="700" spans="1:4">
      <c r="A700">
        <v>700</v>
      </c>
      <c r="B700" s="4" t="s">
        <v>1479</v>
      </c>
      <c r="C700" s="5" t="s">
        <v>1480</v>
      </c>
      <c r="D700" s="11" t="s">
        <v>118</v>
      </c>
    </row>
    <row r="701" spans="1:4">
      <c r="A701">
        <v>701</v>
      </c>
      <c r="B701" s="6" t="s">
        <v>1481</v>
      </c>
      <c r="C701" s="3" t="s">
        <v>1482</v>
      </c>
      <c r="D701" s="12" t="s">
        <v>118</v>
      </c>
    </row>
    <row r="702" spans="1:4">
      <c r="A702">
        <v>702</v>
      </c>
      <c r="B702" s="4" t="s">
        <v>1483</v>
      </c>
      <c r="C702" s="5" t="s">
        <v>1484</v>
      </c>
      <c r="D702" s="11" t="s">
        <v>118</v>
      </c>
    </row>
    <row r="703" spans="1:4">
      <c r="A703">
        <v>703</v>
      </c>
      <c r="B703" s="6" t="s">
        <v>1485</v>
      </c>
      <c r="C703" s="3" t="s">
        <v>1486</v>
      </c>
      <c r="D703" s="12" t="s">
        <v>118</v>
      </c>
    </row>
    <row r="704" spans="1:4">
      <c r="A704">
        <v>704</v>
      </c>
      <c r="B704" s="4" t="s">
        <v>1487</v>
      </c>
      <c r="C704" s="5" t="s">
        <v>1488</v>
      </c>
      <c r="D704" s="11" t="s">
        <v>118</v>
      </c>
    </row>
    <row r="705" spans="1:4">
      <c r="A705">
        <v>705</v>
      </c>
      <c r="B705" s="6" t="s">
        <v>1489</v>
      </c>
      <c r="C705" s="3" t="s">
        <v>1490</v>
      </c>
      <c r="D705" s="12" t="s">
        <v>118</v>
      </c>
    </row>
    <row r="706" spans="1:4">
      <c r="A706">
        <v>706</v>
      </c>
      <c r="B706" s="4" t="s">
        <v>1491</v>
      </c>
      <c r="C706" s="5" t="s">
        <v>1492</v>
      </c>
      <c r="D706" s="11" t="s">
        <v>118</v>
      </c>
    </row>
    <row r="707" spans="1:4">
      <c r="A707">
        <v>707</v>
      </c>
      <c r="B707" s="6" t="s">
        <v>1493</v>
      </c>
      <c r="C707" s="3" t="s">
        <v>1494</v>
      </c>
      <c r="D707" s="12" t="s">
        <v>118</v>
      </c>
    </row>
    <row r="708" spans="1:4">
      <c r="A708">
        <v>708</v>
      </c>
      <c r="B708" s="4" t="s">
        <v>1495</v>
      </c>
      <c r="C708" s="5" t="s">
        <v>1496</v>
      </c>
      <c r="D708" s="11" t="s">
        <v>118</v>
      </c>
    </row>
    <row r="709" spans="1:4">
      <c r="A709">
        <v>709</v>
      </c>
      <c r="B709" s="6" t="s">
        <v>1497</v>
      </c>
      <c r="C709" s="3" t="s">
        <v>818</v>
      </c>
      <c r="D709" s="12" t="s">
        <v>118</v>
      </c>
    </row>
    <row r="710" spans="1:4">
      <c r="A710">
        <v>710</v>
      </c>
      <c r="B710" s="4" t="s">
        <v>1498</v>
      </c>
      <c r="C710" s="5" t="s">
        <v>1499</v>
      </c>
      <c r="D710" s="11" t="s">
        <v>118</v>
      </c>
    </row>
    <row r="711" spans="1:4">
      <c r="A711">
        <v>711</v>
      </c>
      <c r="B711" s="6" t="s">
        <v>1500</v>
      </c>
      <c r="C711" s="3" t="s">
        <v>1501</v>
      </c>
      <c r="D711" s="12" t="s">
        <v>118</v>
      </c>
    </row>
    <row r="712" spans="1:4">
      <c r="A712">
        <v>712</v>
      </c>
      <c r="B712" s="4" t="s">
        <v>1502</v>
      </c>
      <c r="C712" s="5" t="s">
        <v>1503</v>
      </c>
      <c r="D712" s="11" t="s">
        <v>118</v>
      </c>
    </row>
    <row r="713" spans="1:4">
      <c r="A713">
        <v>713</v>
      </c>
      <c r="B713" s="6" t="s">
        <v>1504</v>
      </c>
      <c r="C713" s="3" t="s">
        <v>1505</v>
      </c>
      <c r="D713" s="12" t="s">
        <v>118</v>
      </c>
    </row>
    <row r="714" spans="1:4">
      <c r="A714">
        <v>714</v>
      </c>
      <c r="B714" s="4" t="s">
        <v>1506</v>
      </c>
      <c r="C714" s="5" t="s">
        <v>952</v>
      </c>
      <c r="D714" s="11" t="s">
        <v>118</v>
      </c>
    </row>
    <row r="715" spans="1:4">
      <c r="A715">
        <v>715</v>
      </c>
      <c r="B715" s="6" t="s">
        <v>1507</v>
      </c>
      <c r="C715" s="3" t="s">
        <v>1508</v>
      </c>
      <c r="D715" s="12" t="s">
        <v>118</v>
      </c>
    </row>
    <row r="716" spans="1:4">
      <c r="A716">
        <v>716</v>
      </c>
      <c r="B716" s="4" t="s">
        <v>1509</v>
      </c>
      <c r="C716" s="5" t="s">
        <v>1510</v>
      </c>
      <c r="D716" s="11" t="s">
        <v>118</v>
      </c>
    </row>
    <row r="717" spans="1:4">
      <c r="A717">
        <v>717</v>
      </c>
      <c r="B717" s="6" t="s">
        <v>1511</v>
      </c>
      <c r="C717" s="3" t="s">
        <v>1016</v>
      </c>
      <c r="D717" s="12" t="s">
        <v>118</v>
      </c>
    </row>
    <row r="718" spans="1:4">
      <c r="A718">
        <v>718</v>
      </c>
      <c r="B718" s="4" t="s">
        <v>1512</v>
      </c>
      <c r="C718" s="5" t="s">
        <v>1513</v>
      </c>
      <c r="D718" s="11" t="s">
        <v>118</v>
      </c>
    </row>
    <row r="719" spans="1:4">
      <c r="A719">
        <v>719</v>
      </c>
      <c r="B719" s="6" t="s">
        <v>1514</v>
      </c>
      <c r="C719" s="3" t="s">
        <v>1515</v>
      </c>
      <c r="D719" s="12" t="s">
        <v>118</v>
      </c>
    </row>
    <row r="720" spans="1:4">
      <c r="A720">
        <v>720</v>
      </c>
      <c r="B720" s="4" t="s">
        <v>1516</v>
      </c>
      <c r="C720" s="5" t="s">
        <v>1517</v>
      </c>
      <c r="D720" s="11" t="s">
        <v>118</v>
      </c>
    </row>
    <row r="721" spans="1:4">
      <c r="A721">
        <v>721</v>
      </c>
      <c r="B721" s="6" t="s">
        <v>1518</v>
      </c>
      <c r="C721" s="3" t="s">
        <v>1519</v>
      </c>
      <c r="D721" s="12" t="s">
        <v>118</v>
      </c>
    </row>
    <row r="722" spans="1:4">
      <c r="A722">
        <v>722</v>
      </c>
      <c r="B722" s="4" t="s">
        <v>1520</v>
      </c>
      <c r="C722" s="5" t="s">
        <v>511</v>
      </c>
      <c r="D722" s="11" t="s">
        <v>118</v>
      </c>
    </row>
    <row r="723" spans="1:4">
      <c r="A723">
        <v>723</v>
      </c>
      <c r="B723" s="6" t="s">
        <v>1521</v>
      </c>
      <c r="C723" s="3" t="s">
        <v>1522</v>
      </c>
      <c r="D723" s="12" t="s">
        <v>118</v>
      </c>
    </row>
    <row r="724" spans="1:4">
      <c r="A724">
        <v>724</v>
      </c>
      <c r="B724" s="4" t="s">
        <v>1523</v>
      </c>
      <c r="C724" s="5" t="s">
        <v>1524</v>
      </c>
      <c r="D724" s="11" t="s">
        <v>118</v>
      </c>
    </row>
    <row r="725" spans="1:4">
      <c r="A725">
        <v>725</v>
      </c>
      <c r="B725" s="6" t="s">
        <v>1525</v>
      </c>
      <c r="C725" s="3" t="s">
        <v>1526</v>
      </c>
      <c r="D725" s="12" t="s">
        <v>118</v>
      </c>
    </row>
    <row r="726" spans="1:4">
      <c r="A726">
        <v>726</v>
      </c>
      <c r="B726" s="4" t="s">
        <v>1527</v>
      </c>
      <c r="C726" s="5" t="s">
        <v>1528</v>
      </c>
      <c r="D726" s="11" t="s">
        <v>118</v>
      </c>
    </row>
    <row r="727" spans="1:4">
      <c r="A727">
        <v>727</v>
      </c>
      <c r="B727" s="6" t="s">
        <v>1529</v>
      </c>
      <c r="C727" s="3" t="s">
        <v>70</v>
      </c>
      <c r="D727" s="12" t="s">
        <v>118</v>
      </c>
    </row>
    <row r="728" spans="1:4">
      <c r="A728">
        <v>728</v>
      </c>
      <c r="B728" s="4" t="s">
        <v>1530</v>
      </c>
      <c r="C728" s="5" t="s">
        <v>1531</v>
      </c>
      <c r="D728" s="11" t="s">
        <v>118</v>
      </c>
    </row>
    <row r="729" spans="1:4">
      <c r="A729">
        <v>729</v>
      </c>
      <c r="B729" s="6" t="s">
        <v>1532</v>
      </c>
      <c r="C729" s="3" t="s">
        <v>1533</v>
      </c>
      <c r="D729" s="12" t="s">
        <v>118</v>
      </c>
    </row>
    <row r="730" spans="1:4">
      <c r="A730">
        <v>730</v>
      </c>
      <c r="B730" s="4" t="s">
        <v>1534</v>
      </c>
      <c r="C730" s="5" t="s">
        <v>1535</v>
      </c>
      <c r="D730" s="11" t="s">
        <v>118</v>
      </c>
    </row>
    <row r="731" spans="1:4">
      <c r="A731">
        <v>731</v>
      </c>
      <c r="B731" s="6" t="s">
        <v>1536</v>
      </c>
      <c r="C731" s="3" t="s">
        <v>1537</v>
      </c>
      <c r="D731" s="12" t="s">
        <v>118</v>
      </c>
    </row>
    <row r="732" spans="1:4">
      <c r="A732">
        <v>732</v>
      </c>
      <c r="B732" s="4" t="s">
        <v>1538</v>
      </c>
      <c r="C732" s="5" t="s">
        <v>1539</v>
      </c>
      <c r="D732" s="11" t="s">
        <v>118</v>
      </c>
    </row>
    <row r="733" spans="1:4">
      <c r="A733">
        <v>733</v>
      </c>
      <c r="B733" s="6" t="s">
        <v>1540</v>
      </c>
      <c r="C733" s="3" t="s">
        <v>1541</v>
      </c>
      <c r="D733" s="12" t="s">
        <v>118</v>
      </c>
    </row>
    <row r="734" spans="1:4">
      <c r="A734">
        <v>734</v>
      </c>
      <c r="B734" s="4" t="s">
        <v>1542</v>
      </c>
      <c r="C734" s="5" t="s">
        <v>1543</v>
      </c>
      <c r="D734" s="11" t="s">
        <v>118</v>
      </c>
    </row>
    <row r="735" spans="1:4">
      <c r="A735">
        <v>735</v>
      </c>
      <c r="B735" s="6" t="s">
        <v>1544</v>
      </c>
      <c r="C735" s="3" t="s">
        <v>1545</v>
      </c>
      <c r="D735" s="12" t="s">
        <v>118</v>
      </c>
    </row>
    <row r="736" spans="1:4">
      <c r="A736">
        <v>736</v>
      </c>
      <c r="B736" s="4" t="s">
        <v>1546</v>
      </c>
      <c r="C736" s="5" t="s">
        <v>847</v>
      </c>
      <c r="D736" s="11" t="s">
        <v>118</v>
      </c>
    </row>
    <row r="737" spans="1:4">
      <c r="A737">
        <v>737</v>
      </c>
      <c r="B737" s="6" t="s">
        <v>1547</v>
      </c>
      <c r="C737" s="3" t="s">
        <v>1548</v>
      </c>
      <c r="D737" s="12" t="s">
        <v>118</v>
      </c>
    </row>
    <row r="738" spans="1:4">
      <c r="A738">
        <v>738</v>
      </c>
      <c r="B738" s="4" t="s">
        <v>1549</v>
      </c>
      <c r="C738" s="5" t="s">
        <v>1550</v>
      </c>
      <c r="D738" s="11" t="s">
        <v>118</v>
      </c>
    </row>
    <row r="739" spans="1:4">
      <c r="A739">
        <v>739</v>
      </c>
      <c r="B739" s="6" t="s">
        <v>1551</v>
      </c>
      <c r="C739" s="3" t="s">
        <v>1552</v>
      </c>
      <c r="D739" s="12" t="s">
        <v>118</v>
      </c>
    </row>
    <row r="740" spans="1:4">
      <c r="A740">
        <v>740</v>
      </c>
      <c r="B740" s="4" t="s">
        <v>1553</v>
      </c>
      <c r="C740" s="5" t="s">
        <v>1554</v>
      </c>
      <c r="D740" s="11" t="s">
        <v>118</v>
      </c>
    </row>
    <row r="741" spans="1:4">
      <c r="A741">
        <v>741</v>
      </c>
      <c r="B741" s="6" t="s">
        <v>1555</v>
      </c>
      <c r="C741" s="3" t="s">
        <v>1556</v>
      </c>
      <c r="D741" s="12" t="s">
        <v>118</v>
      </c>
    </row>
    <row r="742" spans="1:4">
      <c r="A742">
        <v>742</v>
      </c>
      <c r="B742" s="4" t="s">
        <v>1557</v>
      </c>
      <c r="C742" s="5" t="s">
        <v>1558</v>
      </c>
      <c r="D742" s="11" t="s">
        <v>118</v>
      </c>
    </row>
    <row r="743" spans="1:4">
      <c r="A743">
        <v>743</v>
      </c>
      <c r="B743" s="6" t="s">
        <v>1559</v>
      </c>
      <c r="C743" s="3" t="s">
        <v>1560</v>
      </c>
      <c r="D743" s="12" t="s">
        <v>118</v>
      </c>
    </row>
    <row r="744" spans="1:4">
      <c r="A744">
        <v>744</v>
      </c>
      <c r="B744" s="4" t="s">
        <v>1561</v>
      </c>
      <c r="C744" s="5" t="s">
        <v>1562</v>
      </c>
      <c r="D744" s="11" t="s">
        <v>118</v>
      </c>
    </row>
    <row r="745" spans="1:4">
      <c r="A745">
        <v>745</v>
      </c>
      <c r="B745" s="6" t="s">
        <v>1563</v>
      </c>
      <c r="C745" s="3" t="s">
        <v>1564</v>
      </c>
      <c r="D745" s="12" t="s">
        <v>118</v>
      </c>
    </row>
    <row r="746" spans="1:4">
      <c r="A746">
        <v>746</v>
      </c>
      <c r="B746" s="4" t="s">
        <v>1565</v>
      </c>
      <c r="C746" s="5" t="s">
        <v>1566</v>
      </c>
      <c r="D746" s="11" t="s">
        <v>118</v>
      </c>
    </row>
    <row r="747" spans="1:4">
      <c r="A747">
        <v>747</v>
      </c>
      <c r="B747" s="6" t="s">
        <v>1567</v>
      </c>
      <c r="C747" s="3" t="s">
        <v>1568</v>
      </c>
      <c r="D747" s="12" t="s">
        <v>118</v>
      </c>
    </row>
    <row r="748" spans="1:4">
      <c r="A748">
        <v>748</v>
      </c>
      <c r="B748" s="4" t="s">
        <v>1569</v>
      </c>
      <c r="C748" s="5" t="s">
        <v>247</v>
      </c>
      <c r="D748" s="11" t="s">
        <v>118</v>
      </c>
    </row>
    <row r="749" spans="1:4">
      <c r="A749">
        <v>749</v>
      </c>
      <c r="B749" s="6" t="s">
        <v>1570</v>
      </c>
      <c r="C749" s="3" t="s">
        <v>1571</v>
      </c>
      <c r="D749" s="12" t="s">
        <v>118</v>
      </c>
    </row>
    <row r="750" spans="1:4">
      <c r="A750">
        <v>750</v>
      </c>
      <c r="B750" s="4" t="s">
        <v>1572</v>
      </c>
      <c r="C750" s="5" t="s">
        <v>1573</v>
      </c>
      <c r="D750" s="11" t="s">
        <v>118</v>
      </c>
    </row>
    <row r="751" spans="1:4">
      <c r="A751">
        <v>751</v>
      </c>
      <c r="B751" s="6" t="s">
        <v>1574</v>
      </c>
      <c r="C751" s="3" t="s">
        <v>1575</v>
      </c>
      <c r="D751" s="12" t="s">
        <v>118</v>
      </c>
    </row>
    <row r="752" spans="1:4">
      <c r="A752">
        <v>752</v>
      </c>
      <c r="B752" s="4" t="s">
        <v>1576</v>
      </c>
      <c r="C752" s="5" t="s">
        <v>1577</v>
      </c>
      <c r="D752" s="11" t="s">
        <v>118</v>
      </c>
    </row>
    <row r="753" spans="1:4">
      <c r="A753">
        <v>753</v>
      </c>
      <c r="B753" s="6" t="s">
        <v>1578</v>
      </c>
      <c r="C753" s="3" t="s">
        <v>1579</v>
      </c>
      <c r="D753" s="12" t="s">
        <v>118</v>
      </c>
    </row>
    <row r="754" spans="1:4">
      <c r="A754">
        <v>754</v>
      </c>
      <c r="B754" s="4" t="s">
        <v>1580</v>
      </c>
      <c r="C754" s="5" t="s">
        <v>1125</v>
      </c>
      <c r="D754" s="11" t="s">
        <v>118</v>
      </c>
    </row>
    <row r="755" spans="1:4">
      <c r="A755">
        <v>755</v>
      </c>
      <c r="B755" s="6" t="s">
        <v>1581</v>
      </c>
      <c r="C755" s="3" t="s">
        <v>84</v>
      </c>
      <c r="D755" s="12" t="s">
        <v>118</v>
      </c>
    </row>
    <row r="756" spans="1:4">
      <c r="A756">
        <v>756</v>
      </c>
      <c r="B756" s="4" t="s">
        <v>1582</v>
      </c>
      <c r="C756" s="5" t="s">
        <v>1583</v>
      </c>
      <c r="D756" s="11" t="s">
        <v>118</v>
      </c>
    </row>
    <row r="757" spans="1:4">
      <c r="A757">
        <v>757</v>
      </c>
      <c r="B757" s="6" t="s">
        <v>1584</v>
      </c>
      <c r="C757" s="3" t="s">
        <v>1585</v>
      </c>
      <c r="D757" s="12" t="s">
        <v>118</v>
      </c>
    </row>
    <row r="758" spans="1:4">
      <c r="A758">
        <v>758</v>
      </c>
      <c r="B758" s="4" t="s">
        <v>1586</v>
      </c>
      <c r="C758" s="5" t="s">
        <v>1587</v>
      </c>
      <c r="D758" s="11" t="s">
        <v>118</v>
      </c>
    </row>
    <row r="759" spans="1:4">
      <c r="A759">
        <v>759</v>
      </c>
      <c r="B759" s="6" t="s">
        <v>1588</v>
      </c>
      <c r="C759" s="3" t="s">
        <v>1589</v>
      </c>
      <c r="D759" s="12" t="s">
        <v>118</v>
      </c>
    </row>
    <row r="760" spans="1:4">
      <c r="A760">
        <v>760</v>
      </c>
      <c r="B760" s="4" t="s">
        <v>1590</v>
      </c>
      <c r="C760" s="5" t="s">
        <v>1591</v>
      </c>
      <c r="D760" s="11" t="s">
        <v>118</v>
      </c>
    </row>
    <row r="761" spans="1:4">
      <c r="A761">
        <v>761</v>
      </c>
      <c r="B761" s="6" t="s">
        <v>1592</v>
      </c>
      <c r="C761" s="3" t="s">
        <v>1593</v>
      </c>
      <c r="D761" s="12" t="s">
        <v>118</v>
      </c>
    </row>
    <row r="762" spans="1:4">
      <c r="A762">
        <v>762</v>
      </c>
      <c r="B762" s="4" t="s">
        <v>1594</v>
      </c>
      <c r="C762" s="5" t="s">
        <v>1595</v>
      </c>
      <c r="D762" s="11" t="s">
        <v>118</v>
      </c>
    </row>
    <row r="763" spans="1:4">
      <c r="A763">
        <v>763</v>
      </c>
      <c r="B763" s="6" t="s">
        <v>1596</v>
      </c>
      <c r="C763" s="3" t="s">
        <v>1597</v>
      </c>
      <c r="D763" s="12" t="s">
        <v>118</v>
      </c>
    </row>
    <row r="764" spans="1:4">
      <c r="A764">
        <v>764</v>
      </c>
      <c r="B764" s="4" t="s">
        <v>1598</v>
      </c>
      <c r="C764" s="5" t="s">
        <v>1159</v>
      </c>
      <c r="D764" s="11" t="s">
        <v>118</v>
      </c>
    </row>
    <row r="765" spans="1:4">
      <c r="A765">
        <v>765</v>
      </c>
      <c r="B765" s="6" t="s">
        <v>1599</v>
      </c>
      <c r="C765" s="3" t="s">
        <v>1600</v>
      </c>
      <c r="D765" s="12" t="s">
        <v>118</v>
      </c>
    </row>
    <row r="766" spans="1:4">
      <c r="A766">
        <v>766</v>
      </c>
      <c r="B766" s="4" t="s">
        <v>1601</v>
      </c>
      <c r="C766" s="5" t="s">
        <v>1602</v>
      </c>
      <c r="D766" s="11" t="s">
        <v>118</v>
      </c>
    </row>
    <row r="767" spans="1:4">
      <c r="A767">
        <v>767</v>
      </c>
      <c r="B767" s="6" t="s">
        <v>1603</v>
      </c>
      <c r="C767" s="3" t="s">
        <v>1604</v>
      </c>
      <c r="D767" s="12" t="s">
        <v>118</v>
      </c>
    </row>
    <row r="768" spans="1:4">
      <c r="A768">
        <v>768</v>
      </c>
      <c r="B768" s="4" t="s">
        <v>1605</v>
      </c>
      <c r="C768" s="5" t="s">
        <v>1163</v>
      </c>
      <c r="D768" s="11" t="s">
        <v>118</v>
      </c>
    </row>
    <row r="769" spans="1:4">
      <c r="A769">
        <v>769</v>
      </c>
      <c r="B769" s="6" t="s">
        <v>1606</v>
      </c>
      <c r="C769" s="3" t="s">
        <v>1607</v>
      </c>
      <c r="D769" s="12" t="s">
        <v>118</v>
      </c>
    </row>
    <row r="770" spans="1:4">
      <c r="A770">
        <v>770</v>
      </c>
      <c r="B770" s="4" t="s">
        <v>1608</v>
      </c>
      <c r="C770" s="5" t="s">
        <v>479</v>
      </c>
      <c r="D770" s="11" t="s">
        <v>118</v>
      </c>
    </row>
    <row r="771" spans="1:4">
      <c r="A771">
        <v>771</v>
      </c>
      <c r="B771" s="6" t="s">
        <v>1609</v>
      </c>
      <c r="C771" s="3" t="s">
        <v>1610</v>
      </c>
      <c r="D771" s="12" t="s">
        <v>118</v>
      </c>
    </row>
    <row r="772" spans="1:4">
      <c r="A772">
        <v>772</v>
      </c>
      <c r="B772" s="4" t="s">
        <v>1611</v>
      </c>
      <c r="C772" s="5" t="s">
        <v>316</v>
      </c>
      <c r="D772" s="11" t="s">
        <v>118</v>
      </c>
    </row>
    <row r="773" spans="1:4">
      <c r="A773">
        <v>773</v>
      </c>
      <c r="B773" s="6" t="s">
        <v>1612</v>
      </c>
      <c r="C773" s="3" t="s">
        <v>1613</v>
      </c>
      <c r="D773" s="12" t="s">
        <v>118</v>
      </c>
    </row>
    <row r="774" spans="1:4">
      <c r="A774">
        <v>774</v>
      </c>
      <c r="B774" s="4" t="s">
        <v>1614</v>
      </c>
      <c r="C774" s="5" t="s">
        <v>1615</v>
      </c>
      <c r="D774" s="11" t="s">
        <v>118</v>
      </c>
    </row>
    <row r="775" spans="1:4">
      <c r="A775">
        <v>775</v>
      </c>
      <c r="B775" s="6" t="s">
        <v>1616</v>
      </c>
      <c r="C775" s="3" t="s">
        <v>1617</v>
      </c>
      <c r="D775" s="12" t="s">
        <v>118</v>
      </c>
    </row>
    <row r="776" spans="1:4">
      <c r="A776">
        <v>776</v>
      </c>
      <c r="B776" s="4" t="s">
        <v>1618</v>
      </c>
      <c r="C776" s="5" t="s">
        <v>1619</v>
      </c>
      <c r="D776" s="11" t="s">
        <v>118</v>
      </c>
    </row>
    <row r="777" spans="1:4">
      <c r="A777">
        <v>777</v>
      </c>
      <c r="B777" s="6" t="s">
        <v>1620</v>
      </c>
      <c r="C777" s="3" t="s">
        <v>1621</v>
      </c>
      <c r="D777" s="12" t="s">
        <v>118</v>
      </c>
    </row>
    <row r="778" spans="1:4">
      <c r="A778">
        <v>778</v>
      </c>
      <c r="B778" s="4" t="s">
        <v>1622</v>
      </c>
      <c r="C778" s="5" t="s">
        <v>1623</v>
      </c>
      <c r="D778" s="11" t="s">
        <v>118</v>
      </c>
    </row>
    <row r="779" spans="1:4">
      <c r="A779">
        <v>779</v>
      </c>
      <c r="B779" s="6" t="s">
        <v>1624</v>
      </c>
      <c r="C779" s="3" t="s">
        <v>1625</v>
      </c>
      <c r="D779" s="12" t="s">
        <v>118</v>
      </c>
    </row>
    <row r="780" spans="1:4">
      <c r="A780">
        <v>780</v>
      </c>
      <c r="B780" s="4" t="s">
        <v>1626</v>
      </c>
      <c r="C780" s="5" t="s">
        <v>1627</v>
      </c>
      <c r="D780" s="11" t="s">
        <v>118</v>
      </c>
    </row>
    <row r="781" spans="1:4">
      <c r="A781">
        <v>781</v>
      </c>
      <c r="B781" s="6" t="s">
        <v>1628</v>
      </c>
      <c r="C781" s="3" t="s">
        <v>1629</v>
      </c>
      <c r="D781" s="12" t="s">
        <v>118</v>
      </c>
    </row>
    <row r="782" spans="1:4">
      <c r="A782">
        <v>782</v>
      </c>
      <c r="B782" s="4" t="s">
        <v>1630</v>
      </c>
      <c r="C782" s="5" t="s">
        <v>1631</v>
      </c>
      <c r="D782" s="11" t="s">
        <v>118</v>
      </c>
    </row>
    <row r="783" spans="1:4">
      <c r="A783">
        <v>783</v>
      </c>
      <c r="B783" s="6" t="s">
        <v>1632</v>
      </c>
      <c r="C783" s="3" t="s">
        <v>1633</v>
      </c>
      <c r="D783" s="12" t="s">
        <v>118</v>
      </c>
    </row>
    <row r="784" spans="1:4">
      <c r="A784">
        <v>784</v>
      </c>
      <c r="B784" s="4" t="s">
        <v>1634</v>
      </c>
      <c r="C784" s="5" t="s">
        <v>1635</v>
      </c>
      <c r="D784" s="11" t="s">
        <v>118</v>
      </c>
    </row>
    <row r="785" spans="1:4">
      <c r="A785">
        <v>785</v>
      </c>
      <c r="B785" s="6" t="s">
        <v>1636</v>
      </c>
      <c r="C785" s="3" t="s">
        <v>1637</v>
      </c>
      <c r="D785" s="12" t="s">
        <v>118</v>
      </c>
    </row>
    <row r="786" spans="1:4">
      <c r="A786">
        <v>786</v>
      </c>
      <c r="B786" s="4" t="s">
        <v>1638</v>
      </c>
      <c r="C786" s="5" t="s">
        <v>1639</v>
      </c>
      <c r="D786" s="11" t="s">
        <v>118</v>
      </c>
    </row>
    <row r="787" spans="1:4">
      <c r="A787">
        <v>787</v>
      </c>
      <c r="B787" s="6" t="s">
        <v>1640</v>
      </c>
      <c r="C787" s="3" t="s">
        <v>1641</v>
      </c>
      <c r="D787" s="12" t="s">
        <v>118</v>
      </c>
    </row>
    <row r="788" spans="1:4">
      <c r="A788">
        <v>788</v>
      </c>
      <c r="B788" s="4" t="s">
        <v>1642</v>
      </c>
      <c r="C788" s="5" t="s">
        <v>1643</v>
      </c>
      <c r="D788" s="11" t="s">
        <v>118</v>
      </c>
    </row>
    <row r="789" spans="1:4">
      <c r="A789">
        <v>789</v>
      </c>
      <c r="B789" s="6" t="s">
        <v>1644</v>
      </c>
      <c r="C789" s="3" t="s">
        <v>1645</v>
      </c>
      <c r="D789" s="12" t="s">
        <v>118</v>
      </c>
    </row>
    <row r="790" spans="1:4">
      <c r="A790">
        <v>790</v>
      </c>
      <c r="B790" s="4" t="s">
        <v>1646</v>
      </c>
      <c r="C790" s="5" t="s">
        <v>1647</v>
      </c>
      <c r="D790" s="11" t="s">
        <v>118</v>
      </c>
    </row>
    <row r="791" spans="1:4">
      <c r="A791">
        <v>791</v>
      </c>
      <c r="B791" s="6" t="s">
        <v>1648</v>
      </c>
      <c r="C791" s="3" t="s">
        <v>1649</v>
      </c>
      <c r="D791" s="12" t="s">
        <v>118</v>
      </c>
    </row>
    <row r="792" spans="1:4">
      <c r="A792">
        <v>792</v>
      </c>
      <c r="B792" s="4" t="s">
        <v>1650</v>
      </c>
      <c r="C792" s="5" t="s">
        <v>1651</v>
      </c>
      <c r="D792" s="11" t="s">
        <v>118</v>
      </c>
    </row>
    <row r="793" spans="1:4">
      <c r="A793">
        <v>793</v>
      </c>
      <c r="B793" s="6" t="s">
        <v>1652</v>
      </c>
      <c r="C793" s="3" t="s">
        <v>1653</v>
      </c>
      <c r="D793" s="12" t="s">
        <v>118</v>
      </c>
    </row>
    <row r="794" spans="1:4">
      <c r="A794">
        <v>794</v>
      </c>
      <c r="B794" s="4" t="s">
        <v>1654</v>
      </c>
      <c r="C794" s="5" t="s">
        <v>1655</v>
      </c>
      <c r="D794" s="11" t="s">
        <v>118</v>
      </c>
    </row>
    <row r="795" spans="1:4">
      <c r="A795">
        <v>795</v>
      </c>
      <c r="B795" s="6" t="s">
        <v>1656</v>
      </c>
      <c r="C795" s="3" t="s">
        <v>1657</v>
      </c>
      <c r="D795" s="12" t="s">
        <v>118</v>
      </c>
    </row>
    <row r="796" spans="1:4">
      <c r="A796">
        <v>796</v>
      </c>
      <c r="B796" s="4" t="s">
        <v>1658</v>
      </c>
      <c r="C796" s="5" t="s">
        <v>1659</v>
      </c>
      <c r="D796" s="11" t="s">
        <v>118</v>
      </c>
    </row>
    <row r="797" spans="1:4">
      <c r="A797">
        <v>797</v>
      </c>
      <c r="B797" s="6" t="s">
        <v>1660</v>
      </c>
      <c r="C797" s="3" t="s">
        <v>1661</v>
      </c>
      <c r="D797" s="12" t="s">
        <v>118</v>
      </c>
    </row>
    <row r="798" spans="1:4">
      <c r="A798">
        <v>798</v>
      </c>
      <c r="B798" s="4" t="s">
        <v>1662</v>
      </c>
      <c r="C798" s="5" t="s">
        <v>1663</v>
      </c>
      <c r="D798" s="11" t="s">
        <v>118</v>
      </c>
    </row>
    <row r="799" spans="1:4">
      <c r="A799">
        <v>799</v>
      </c>
      <c r="B799" s="6" t="s">
        <v>1664</v>
      </c>
      <c r="C799" s="3" t="s">
        <v>1665</v>
      </c>
      <c r="D799" s="12" t="s">
        <v>118</v>
      </c>
    </row>
    <row r="800" spans="1:4">
      <c r="A800">
        <v>800</v>
      </c>
      <c r="B800" s="4" t="s">
        <v>1666</v>
      </c>
      <c r="C800" s="5" t="s">
        <v>1667</v>
      </c>
      <c r="D800" s="11" t="s">
        <v>118</v>
      </c>
    </row>
    <row r="801" spans="1:4">
      <c r="A801">
        <v>801</v>
      </c>
      <c r="B801" s="6" t="s">
        <v>1668</v>
      </c>
      <c r="C801" s="3" t="s">
        <v>1669</v>
      </c>
      <c r="D801" s="12" t="s">
        <v>118</v>
      </c>
    </row>
    <row r="802" spans="1:4">
      <c r="A802">
        <v>802</v>
      </c>
      <c r="B802" s="4" t="s">
        <v>1670</v>
      </c>
      <c r="C802" s="5" t="s">
        <v>1671</v>
      </c>
      <c r="D802" s="11" t="s">
        <v>118</v>
      </c>
    </row>
    <row r="803" spans="1:4">
      <c r="A803">
        <v>803</v>
      </c>
      <c r="B803" s="6" t="s">
        <v>1672</v>
      </c>
      <c r="C803" s="3" t="s">
        <v>1673</v>
      </c>
      <c r="D803" s="12" t="s">
        <v>118</v>
      </c>
    </row>
    <row r="804" spans="1:4">
      <c r="A804">
        <v>804</v>
      </c>
      <c r="B804" s="4" t="s">
        <v>1674</v>
      </c>
      <c r="C804" s="5" t="s">
        <v>1675</v>
      </c>
      <c r="D804" s="11" t="s">
        <v>118</v>
      </c>
    </row>
    <row r="805" spans="1:4">
      <c r="A805">
        <v>805</v>
      </c>
      <c r="B805" s="6" t="s">
        <v>1676</v>
      </c>
      <c r="C805" s="3" t="s">
        <v>1677</v>
      </c>
      <c r="D805" s="12" t="s">
        <v>118</v>
      </c>
    </row>
    <row r="806" spans="1:4">
      <c r="A806">
        <v>806</v>
      </c>
      <c r="B806" s="4" t="s">
        <v>1678</v>
      </c>
      <c r="C806" s="5" t="s">
        <v>1679</v>
      </c>
      <c r="D806" s="11" t="s">
        <v>118</v>
      </c>
    </row>
    <row r="807" spans="1:4">
      <c r="A807">
        <v>807</v>
      </c>
      <c r="B807" s="6" t="s">
        <v>1680</v>
      </c>
      <c r="C807" s="3" t="s">
        <v>1681</v>
      </c>
      <c r="D807" s="12" t="s">
        <v>118</v>
      </c>
    </row>
    <row r="808" spans="1:4">
      <c r="A808">
        <v>808</v>
      </c>
      <c r="B808" s="4" t="s">
        <v>1682</v>
      </c>
      <c r="C808" s="5" t="s">
        <v>1683</v>
      </c>
      <c r="D808" s="11" t="s">
        <v>118</v>
      </c>
    </row>
    <row r="809" spans="1:4">
      <c r="A809">
        <v>809</v>
      </c>
      <c r="B809" s="6" t="s">
        <v>1684</v>
      </c>
      <c r="C809" s="3" t="s">
        <v>1685</v>
      </c>
      <c r="D809" s="12" t="s">
        <v>118</v>
      </c>
    </row>
    <row r="810" spans="1:4">
      <c r="A810">
        <v>810</v>
      </c>
      <c r="B810" s="4" t="s">
        <v>1686</v>
      </c>
      <c r="C810" s="5" t="s">
        <v>1687</v>
      </c>
      <c r="D810" s="11" t="s">
        <v>118</v>
      </c>
    </row>
    <row r="811" spans="1:4">
      <c r="A811">
        <v>811</v>
      </c>
      <c r="B811" s="6" t="s">
        <v>1688</v>
      </c>
      <c r="C811" s="3" t="s">
        <v>1165</v>
      </c>
      <c r="D811" s="12" t="s">
        <v>118</v>
      </c>
    </row>
    <row r="812" spans="1:4">
      <c r="A812">
        <v>812</v>
      </c>
      <c r="B812" s="4" t="s">
        <v>1689</v>
      </c>
      <c r="C812" s="5" t="s">
        <v>1690</v>
      </c>
      <c r="D812" s="11" t="s">
        <v>118</v>
      </c>
    </row>
    <row r="813" spans="1:4">
      <c r="A813">
        <v>813</v>
      </c>
      <c r="B813" s="6" t="s">
        <v>1691</v>
      </c>
      <c r="C813" s="3" t="s">
        <v>1692</v>
      </c>
      <c r="D813" s="12" t="s">
        <v>118</v>
      </c>
    </row>
    <row r="814" spans="1:4">
      <c r="A814">
        <v>814</v>
      </c>
      <c r="B814" s="4" t="s">
        <v>1693</v>
      </c>
      <c r="C814" s="5" t="s">
        <v>1694</v>
      </c>
      <c r="D814" s="11" t="s">
        <v>118</v>
      </c>
    </row>
    <row r="815" spans="1:4">
      <c r="A815">
        <v>815</v>
      </c>
      <c r="B815" s="6" t="s">
        <v>1695</v>
      </c>
      <c r="C815" s="3" t="s">
        <v>1696</v>
      </c>
      <c r="D815" s="12" t="s">
        <v>118</v>
      </c>
    </row>
    <row r="816" spans="1:4">
      <c r="A816">
        <v>816</v>
      </c>
      <c r="B816" s="4" t="s">
        <v>1697</v>
      </c>
      <c r="C816" s="5" t="s">
        <v>1698</v>
      </c>
      <c r="D816" s="11" t="s">
        <v>118</v>
      </c>
    </row>
    <row r="817" spans="1:4">
      <c r="A817">
        <v>817</v>
      </c>
      <c r="B817" s="6" t="s">
        <v>1699</v>
      </c>
      <c r="C817" s="3" t="s">
        <v>338</v>
      </c>
      <c r="D817" s="12" t="s">
        <v>118</v>
      </c>
    </row>
    <row r="818" spans="1:4">
      <c r="A818">
        <v>818</v>
      </c>
      <c r="B818" s="4" t="s">
        <v>1700</v>
      </c>
      <c r="C818" s="5" t="s">
        <v>1701</v>
      </c>
      <c r="D818" s="11" t="s">
        <v>118</v>
      </c>
    </row>
    <row r="819" spans="1:4">
      <c r="A819">
        <v>819</v>
      </c>
      <c r="B819" s="6" t="s">
        <v>1702</v>
      </c>
      <c r="C819" s="3" t="s">
        <v>1703</v>
      </c>
      <c r="D819" s="12" t="s">
        <v>118</v>
      </c>
    </row>
    <row r="820" spans="1:4">
      <c r="A820">
        <v>820</v>
      </c>
      <c r="B820" s="4" t="s">
        <v>1704</v>
      </c>
      <c r="C820" s="5" t="s">
        <v>148</v>
      </c>
      <c r="D820" s="11" t="s">
        <v>118</v>
      </c>
    </row>
    <row r="821" spans="1:4">
      <c r="A821">
        <v>821</v>
      </c>
      <c r="B821" s="6" t="s">
        <v>1705</v>
      </c>
      <c r="C821" s="3" t="s">
        <v>521</v>
      </c>
      <c r="D821" s="12" t="s">
        <v>118</v>
      </c>
    </row>
    <row r="822" spans="1:4">
      <c r="A822">
        <v>822</v>
      </c>
      <c r="B822" s="4" t="s">
        <v>1706</v>
      </c>
      <c r="C822" s="5" t="s">
        <v>1707</v>
      </c>
      <c r="D822" s="11" t="s">
        <v>118</v>
      </c>
    </row>
    <row r="823" spans="1:4">
      <c r="A823">
        <v>823</v>
      </c>
      <c r="B823" s="6" t="s">
        <v>1708</v>
      </c>
      <c r="C823" s="3" t="s">
        <v>1709</v>
      </c>
      <c r="D823" s="12" t="s">
        <v>118</v>
      </c>
    </row>
    <row r="824" spans="1:4">
      <c r="A824">
        <v>824</v>
      </c>
      <c r="B824" s="4" t="s">
        <v>1710</v>
      </c>
      <c r="C824" s="5" t="s">
        <v>70</v>
      </c>
      <c r="D824" s="11" t="s">
        <v>118</v>
      </c>
    </row>
    <row r="825" spans="1:4">
      <c r="A825">
        <v>825</v>
      </c>
      <c r="B825" s="6" t="s">
        <v>1711</v>
      </c>
      <c r="C825" s="3" t="s">
        <v>1712</v>
      </c>
      <c r="D825" s="12" t="s">
        <v>118</v>
      </c>
    </row>
    <row r="826" spans="1:4">
      <c r="A826">
        <v>826</v>
      </c>
      <c r="B826" s="4" t="s">
        <v>1713</v>
      </c>
      <c r="C826" s="5" t="s">
        <v>1714</v>
      </c>
      <c r="D826" s="11" t="s">
        <v>118</v>
      </c>
    </row>
    <row r="827" spans="1:4">
      <c r="A827">
        <v>827</v>
      </c>
      <c r="B827" s="6" t="s">
        <v>1715</v>
      </c>
      <c r="C827" s="3" t="s">
        <v>1716</v>
      </c>
      <c r="D827" s="12" t="s">
        <v>118</v>
      </c>
    </row>
    <row r="828" spans="1:4">
      <c r="A828">
        <v>828</v>
      </c>
      <c r="B828" s="4" t="s">
        <v>1717</v>
      </c>
      <c r="C828" s="5" t="s">
        <v>1718</v>
      </c>
      <c r="D828" s="11" t="s">
        <v>118</v>
      </c>
    </row>
    <row r="829" spans="1:4">
      <c r="A829">
        <v>829</v>
      </c>
      <c r="B829" s="6" t="s">
        <v>1719</v>
      </c>
      <c r="C829" s="3" t="s">
        <v>1720</v>
      </c>
      <c r="D829" s="12" t="s">
        <v>118</v>
      </c>
    </row>
    <row r="830" spans="1:4">
      <c r="A830">
        <v>830</v>
      </c>
      <c r="B830" s="4" t="s">
        <v>1721</v>
      </c>
      <c r="C830" s="5" t="s">
        <v>1722</v>
      </c>
      <c r="D830" s="11" t="s">
        <v>118</v>
      </c>
    </row>
    <row r="831" spans="1:4">
      <c r="A831">
        <v>831</v>
      </c>
      <c r="B831" s="6" t="s">
        <v>1723</v>
      </c>
      <c r="C831" s="3" t="s">
        <v>1724</v>
      </c>
      <c r="D831" s="12" t="s">
        <v>118</v>
      </c>
    </row>
    <row r="832" spans="1:4">
      <c r="A832">
        <v>832</v>
      </c>
      <c r="B832" s="4" t="s">
        <v>1725</v>
      </c>
      <c r="C832" s="5" t="s">
        <v>1726</v>
      </c>
      <c r="D832" s="11" t="s">
        <v>118</v>
      </c>
    </row>
    <row r="833" spans="1:4">
      <c r="A833">
        <v>833</v>
      </c>
      <c r="B833" s="6" t="s">
        <v>1727</v>
      </c>
      <c r="C833" s="3" t="s">
        <v>1728</v>
      </c>
      <c r="D833" s="12" t="s">
        <v>118</v>
      </c>
    </row>
    <row r="834" spans="1:4">
      <c r="A834">
        <v>834</v>
      </c>
      <c r="B834" s="4" t="s">
        <v>1729</v>
      </c>
      <c r="C834" s="5" t="s">
        <v>834</v>
      </c>
      <c r="D834" s="11" t="s">
        <v>118</v>
      </c>
    </row>
    <row r="835" spans="1:4">
      <c r="A835">
        <v>835</v>
      </c>
      <c r="B835" s="6" t="s">
        <v>1730</v>
      </c>
      <c r="C835" s="3" t="s">
        <v>1731</v>
      </c>
      <c r="D835" s="12" t="s">
        <v>118</v>
      </c>
    </row>
    <row r="836" spans="1:4">
      <c r="A836">
        <v>836</v>
      </c>
      <c r="B836" s="4" t="s">
        <v>1732</v>
      </c>
      <c r="C836" s="5" t="s">
        <v>1733</v>
      </c>
      <c r="D836" s="11" t="s">
        <v>118</v>
      </c>
    </row>
    <row r="837" spans="1:4">
      <c r="A837">
        <v>837</v>
      </c>
      <c r="B837" s="6" t="s">
        <v>1734</v>
      </c>
      <c r="C837" s="3" t="s">
        <v>1735</v>
      </c>
      <c r="D837" s="12" t="s">
        <v>118</v>
      </c>
    </row>
    <row r="838" spans="1:4">
      <c r="A838">
        <v>838</v>
      </c>
      <c r="B838" s="4" t="s">
        <v>1736</v>
      </c>
      <c r="C838" s="5" t="s">
        <v>1737</v>
      </c>
      <c r="D838" s="11" t="s">
        <v>118</v>
      </c>
    </row>
    <row r="839" spans="1:4">
      <c r="A839">
        <v>839</v>
      </c>
      <c r="B839" s="6" t="s">
        <v>1738</v>
      </c>
      <c r="C839" s="3" t="s">
        <v>1739</v>
      </c>
      <c r="D839" s="12" t="s">
        <v>118</v>
      </c>
    </row>
    <row r="840" spans="1:4">
      <c r="A840">
        <v>840</v>
      </c>
      <c r="B840" s="4" t="s">
        <v>1740</v>
      </c>
      <c r="C840" s="5" t="s">
        <v>1741</v>
      </c>
      <c r="D840" s="11" t="s">
        <v>118</v>
      </c>
    </row>
    <row r="841" spans="1:4">
      <c r="A841">
        <v>841</v>
      </c>
      <c r="B841" s="6" t="s">
        <v>1742</v>
      </c>
      <c r="C841" s="3" t="s">
        <v>1743</v>
      </c>
      <c r="D841" s="12" t="s">
        <v>118</v>
      </c>
    </row>
    <row r="842" spans="1:4">
      <c r="A842">
        <v>842</v>
      </c>
      <c r="B842" s="4" t="s">
        <v>1744</v>
      </c>
      <c r="C842" s="5" t="s">
        <v>1745</v>
      </c>
      <c r="D842" s="11" t="s">
        <v>118</v>
      </c>
    </row>
    <row r="843" spans="1:4">
      <c r="A843">
        <v>843</v>
      </c>
      <c r="B843" s="6" t="s">
        <v>1746</v>
      </c>
      <c r="C843" s="3" t="s">
        <v>1747</v>
      </c>
      <c r="D843" s="12" t="s">
        <v>118</v>
      </c>
    </row>
    <row r="844" spans="1:4">
      <c r="A844">
        <v>844</v>
      </c>
      <c r="B844" s="4" t="s">
        <v>1748</v>
      </c>
      <c r="C844" s="5" t="s">
        <v>1749</v>
      </c>
      <c r="D844" s="11" t="s">
        <v>118</v>
      </c>
    </row>
    <row r="845" spans="1:4">
      <c r="A845">
        <v>845</v>
      </c>
      <c r="B845" s="6" t="s">
        <v>1750</v>
      </c>
      <c r="C845" s="3" t="s">
        <v>1751</v>
      </c>
      <c r="D845" s="12" t="s">
        <v>118</v>
      </c>
    </row>
    <row r="846" spans="1:4">
      <c r="A846">
        <v>846</v>
      </c>
      <c r="B846" s="4" t="s">
        <v>1752</v>
      </c>
      <c r="C846" s="5" t="s">
        <v>1753</v>
      </c>
      <c r="D846" s="11" t="s">
        <v>118</v>
      </c>
    </row>
    <row r="847" spans="1:4">
      <c r="A847">
        <v>847</v>
      </c>
      <c r="B847" s="6" t="s">
        <v>1754</v>
      </c>
      <c r="C847" s="3" t="s">
        <v>1755</v>
      </c>
      <c r="D847" s="12" t="s">
        <v>118</v>
      </c>
    </row>
    <row r="848" spans="1:4">
      <c r="A848">
        <v>848</v>
      </c>
      <c r="B848" s="4" t="s">
        <v>1756</v>
      </c>
      <c r="C848" s="5" t="s">
        <v>800</v>
      </c>
      <c r="D848" s="11" t="s">
        <v>118</v>
      </c>
    </row>
    <row r="849" spans="1:4">
      <c r="A849">
        <v>849</v>
      </c>
      <c r="B849" s="6" t="s">
        <v>1757</v>
      </c>
      <c r="C849" s="3" t="s">
        <v>1758</v>
      </c>
      <c r="D849" s="12" t="s">
        <v>118</v>
      </c>
    </row>
    <row r="850" spans="1:4">
      <c r="A850">
        <v>850</v>
      </c>
      <c r="B850" s="4" t="s">
        <v>1759</v>
      </c>
      <c r="C850" s="5" t="s">
        <v>150</v>
      </c>
      <c r="D850" s="11" t="s">
        <v>118</v>
      </c>
    </row>
    <row r="851" spans="1:4">
      <c r="A851">
        <v>851</v>
      </c>
      <c r="B851" s="6" t="s">
        <v>1760</v>
      </c>
      <c r="C851" s="3" t="s">
        <v>1761</v>
      </c>
      <c r="D851" s="12" t="s">
        <v>118</v>
      </c>
    </row>
    <row r="852" spans="1:4">
      <c r="A852">
        <v>852</v>
      </c>
      <c r="B852" s="4" t="s">
        <v>1762</v>
      </c>
      <c r="C852" s="5" t="s">
        <v>1763</v>
      </c>
      <c r="D852" s="11" t="s">
        <v>118</v>
      </c>
    </row>
    <row r="853" spans="1:4">
      <c r="A853">
        <v>853</v>
      </c>
      <c r="B853" s="6" t="s">
        <v>1764</v>
      </c>
      <c r="C853" s="3" t="s">
        <v>158</v>
      </c>
      <c r="D853" s="12" t="s">
        <v>118</v>
      </c>
    </row>
    <row r="854" spans="1:4">
      <c r="A854">
        <v>854</v>
      </c>
      <c r="B854" s="4" t="s">
        <v>1765</v>
      </c>
      <c r="C854" s="5" t="s">
        <v>59</v>
      </c>
      <c r="D854" s="11" t="s">
        <v>118</v>
      </c>
    </row>
    <row r="855" spans="1:4">
      <c r="A855">
        <v>855</v>
      </c>
      <c r="B855" s="6" t="s">
        <v>1766</v>
      </c>
      <c r="C855" s="3" t="s">
        <v>1030</v>
      </c>
      <c r="D855" s="12" t="s">
        <v>118</v>
      </c>
    </row>
    <row r="856" spans="1:4">
      <c r="A856">
        <v>856</v>
      </c>
      <c r="B856" s="4" t="s">
        <v>1767</v>
      </c>
      <c r="C856" s="5" t="s">
        <v>1768</v>
      </c>
      <c r="D856" s="11" t="s">
        <v>118</v>
      </c>
    </row>
    <row r="857" spans="1:4">
      <c r="A857">
        <v>857</v>
      </c>
      <c r="B857" s="6" t="s">
        <v>1769</v>
      </c>
      <c r="C857" s="3" t="s">
        <v>1770</v>
      </c>
      <c r="D857" s="12" t="s">
        <v>118</v>
      </c>
    </row>
    <row r="858" spans="1:4">
      <c r="A858">
        <v>858</v>
      </c>
      <c r="B858" s="4" t="s">
        <v>1771</v>
      </c>
      <c r="C858" s="5" t="s">
        <v>1772</v>
      </c>
      <c r="D858" s="11" t="s">
        <v>118</v>
      </c>
    </row>
    <row r="859" spans="1:4">
      <c r="A859">
        <v>859</v>
      </c>
      <c r="B859" s="6" t="s">
        <v>1773</v>
      </c>
      <c r="C859" s="3" t="s">
        <v>1774</v>
      </c>
      <c r="D859" s="12" t="s">
        <v>118</v>
      </c>
    </row>
    <row r="860" spans="1:4">
      <c r="A860">
        <v>860</v>
      </c>
      <c r="B860" s="4" t="s">
        <v>1775</v>
      </c>
      <c r="C860" s="5" t="s">
        <v>1776</v>
      </c>
      <c r="D860" s="11" t="s">
        <v>118</v>
      </c>
    </row>
    <row r="861" spans="1:4">
      <c r="A861">
        <v>861</v>
      </c>
      <c r="B861" s="6" t="s">
        <v>1777</v>
      </c>
      <c r="C861" s="3" t="s">
        <v>1778</v>
      </c>
      <c r="D861" s="12" t="s">
        <v>118</v>
      </c>
    </row>
    <row r="862" spans="1:4">
      <c r="A862">
        <v>862</v>
      </c>
      <c r="B862" s="4" t="s">
        <v>1779</v>
      </c>
      <c r="C862" s="5" t="s">
        <v>1780</v>
      </c>
      <c r="D862" s="11" t="s">
        <v>118</v>
      </c>
    </row>
    <row r="863" spans="1:4">
      <c r="A863">
        <v>863</v>
      </c>
      <c r="B863" s="6" t="s">
        <v>1781</v>
      </c>
      <c r="C863" s="3" t="s">
        <v>1782</v>
      </c>
      <c r="D863" s="12" t="s">
        <v>118</v>
      </c>
    </row>
    <row r="864" spans="1:4">
      <c r="A864">
        <v>864</v>
      </c>
      <c r="B864" s="4" t="s">
        <v>1783</v>
      </c>
      <c r="C864" s="5" t="s">
        <v>1784</v>
      </c>
      <c r="D864" s="11" t="s">
        <v>118</v>
      </c>
    </row>
    <row r="865" spans="1:4">
      <c r="A865">
        <v>865</v>
      </c>
      <c r="B865" s="6" t="s">
        <v>1785</v>
      </c>
      <c r="C865" s="3" t="s">
        <v>1786</v>
      </c>
      <c r="D865" s="12" t="s">
        <v>118</v>
      </c>
    </row>
    <row r="866" spans="1:4">
      <c r="A866">
        <v>866</v>
      </c>
      <c r="B866" s="4" t="s">
        <v>1787</v>
      </c>
      <c r="C866" s="5" t="s">
        <v>193</v>
      </c>
      <c r="D866" s="11" t="s">
        <v>118</v>
      </c>
    </row>
    <row r="867" spans="1:4">
      <c r="A867">
        <v>867</v>
      </c>
      <c r="B867" s="6" t="s">
        <v>1788</v>
      </c>
      <c r="C867" s="3" t="s">
        <v>1789</v>
      </c>
      <c r="D867" s="12" t="s">
        <v>118</v>
      </c>
    </row>
    <row r="868" spans="1:4">
      <c r="A868">
        <v>868</v>
      </c>
      <c r="B868" s="4" t="s">
        <v>1790</v>
      </c>
      <c r="C868" s="5" t="s">
        <v>1791</v>
      </c>
      <c r="D868" s="11" t="s">
        <v>118</v>
      </c>
    </row>
    <row r="869" spans="1:4">
      <c r="A869">
        <v>869</v>
      </c>
      <c r="B869" s="6" t="s">
        <v>1792</v>
      </c>
      <c r="C869" s="3" t="s">
        <v>1793</v>
      </c>
      <c r="D869" s="12" t="s">
        <v>118</v>
      </c>
    </row>
    <row r="870" spans="1:4">
      <c r="A870">
        <v>870</v>
      </c>
      <c r="B870" s="4" t="s">
        <v>1794</v>
      </c>
      <c r="C870" s="5" t="s">
        <v>1795</v>
      </c>
      <c r="D870" s="11" t="s">
        <v>118</v>
      </c>
    </row>
    <row r="871" spans="1:4">
      <c r="A871">
        <v>871</v>
      </c>
      <c r="B871" s="6" t="s">
        <v>1796</v>
      </c>
      <c r="C871" s="3" t="s">
        <v>1797</v>
      </c>
      <c r="D871" s="12" t="s">
        <v>118</v>
      </c>
    </row>
    <row r="872" spans="1:4">
      <c r="A872">
        <v>872</v>
      </c>
      <c r="B872" s="4" t="s">
        <v>1798</v>
      </c>
      <c r="C872" s="5" t="s">
        <v>1799</v>
      </c>
      <c r="D872" s="11" t="s">
        <v>118</v>
      </c>
    </row>
    <row r="873" spans="1:4">
      <c r="A873">
        <v>873</v>
      </c>
      <c r="B873" s="6" t="s">
        <v>1800</v>
      </c>
      <c r="C873" s="3" t="s">
        <v>439</v>
      </c>
      <c r="D873" s="12" t="s">
        <v>118</v>
      </c>
    </row>
    <row r="874" spans="1:4">
      <c r="A874">
        <v>874</v>
      </c>
      <c r="B874" s="4" t="s">
        <v>1801</v>
      </c>
      <c r="C874" s="5" t="s">
        <v>1802</v>
      </c>
      <c r="D874" s="11" t="s">
        <v>118</v>
      </c>
    </row>
    <row r="875" spans="1:4">
      <c r="A875">
        <v>875</v>
      </c>
      <c r="B875" s="6" t="s">
        <v>1803</v>
      </c>
      <c r="C875" s="3" t="s">
        <v>1804</v>
      </c>
      <c r="D875" s="12" t="s">
        <v>118</v>
      </c>
    </row>
    <row r="876" spans="1:4">
      <c r="A876">
        <v>876</v>
      </c>
      <c r="B876" s="4" t="s">
        <v>1805</v>
      </c>
      <c r="C876" s="5" t="s">
        <v>1806</v>
      </c>
      <c r="D876" s="11" t="s">
        <v>118</v>
      </c>
    </row>
    <row r="877" spans="1:4">
      <c r="A877">
        <v>877</v>
      </c>
      <c r="B877" s="6" t="s">
        <v>1807</v>
      </c>
      <c r="C877" s="3" t="s">
        <v>1808</v>
      </c>
      <c r="D877" s="12" t="s">
        <v>118</v>
      </c>
    </row>
    <row r="878" spans="1:4">
      <c r="A878">
        <v>878</v>
      </c>
      <c r="B878" s="4" t="s">
        <v>1809</v>
      </c>
      <c r="C878" s="5" t="s">
        <v>1810</v>
      </c>
      <c r="D878" s="11" t="s">
        <v>118</v>
      </c>
    </row>
    <row r="879" spans="1:4">
      <c r="A879">
        <v>879</v>
      </c>
      <c r="B879" s="6" t="s">
        <v>1811</v>
      </c>
      <c r="C879" s="3" t="s">
        <v>1812</v>
      </c>
      <c r="D879" s="12" t="s">
        <v>118</v>
      </c>
    </row>
    <row r="880" spans="1:4">
      <c r="A880">
        <v>880</v>
      </c>
      <c r="B880" s="4" t="s">
        <v>1813</v>
      </c>
      <c r="C880" s="5" t="s">
        <v>1814</v>
      </c>
      <c r="D880" s="11" t="s">
        <v>118</v>
      </c>
    </row>
    <row r="881" spans="1:4">
      <c r="A881">
        <v>881</v>
      </c>
      <c r="B881" s="6" t="s">
        <v>1815</v>
      </c>
      <c r="C881" s="3" t="s">
        <v>1816</v>
      </c>
      <c r="D881" s="12" t="s">
        <v>118</v>
      </c>
    </row>
    <row r="882" spans="1:4">
      <c r="A882">
        <v>882</v>
      </c>
      <c r="B882" s="4" t="s">
        <v>1817</v>
      </c>
      <c r="C882" s="5" t="s">
        <v>1818</v>
      </c>
      <c r="D882" s="11" t="s">
        <v>118</v>
      </c>
    </row>
    <row r="883" spans="1:4">
      <c r="A883">
        <v>883</v>
      </c>
      <c r="B883" s="6" t="s">
        <v>1819</v>
      </c>
      <c r="C883" s="3" t="s">
        <v>223</v>
      </c>
      <c r="D883" s="12" t="s">
        <v>118</v>
      </c>
    </row>
    <row r="884" spans="1:4">
      <c r="A884">
        <v>884</v>
      </c>
      <c r="B884" s="4" t="s">
        <v>1820</v>
      </c>
      <c r="C884" s="5" t="s">
        <v>1821</v>
      </c>
      <c r="D884" s="11" t="s">
        <v>118</v>
      </c>
    </row>
    <row r="885" spans="1:4">
      <c r="A885">
        <v>885</v>
      </c>
      <c r="B885" s="6" t="s">
        <v>1822</v>
      </c>
      <c r="C885" s="3" t="s">
        <v>1823</v>
      </c>
      <c r="D885" s="12" t="s">
        <v>118</v>
      </c>
    </row>
    <row r="886" spans="1:4">
      <c r="A886">
        <v>886</v>
      </c>
      <c r="B886" s="4" t="s">
        <v>1824</v>
      </c>
      <c r="C886" s="5" t="s">
        <v>1825</v>
      </c>
      <c r="D886" s="11" t="s">
        <v>118</v>
      </c>
    </row>
    <row r="887" spans="1:4">
      <c r="A887">
        <v>887</v>
      </c>
      <c r="B887" s="6" t="s">
        <v>1826</v>
      </c>
      <c r="C887" s="3" t="s">
        <v>1827</v>
      </c>
      <c r="D887" s="12" t="s">
        <v>118</v>
      </c>
    </row>
    <row r="888" spans="1:4">
      <c r="A888">
        <v>888</v>
      </c>
      <c r="B888" s="4" t="s">
        <v>1828</v>
      </c>
      <c r="C888" s="5" t="s">
        <v>1829</v>
      </c>
      <c r="D888" s="11" t="s">
        <v>118</v>
      </c>
    </row>
    <row r="889" spans="1:4">
      <c r="A889">
        <v>889</v>
      </c>
      <c r="B889" s="6" t="s">
        <v>1830</v>
      </c>
      <c r="C889" s="3" t="s">
        <v>1831</v>
      </c>
      <c r="D889" s="12" t="s">
        <v>118</v>
      </c>
    </row>
    <row r="890" spans="1:4">
      <c r="A890">
        <v>890</v>
      </c>
      <c r="B890" s="4" t="s">
        <v>1832</v>
      </c>
      <c r="C890" s="5" t="s">
        <v>1833</v>
      </c>
      <c r="D890" s="11" t="s">
        <v>118</v>
      </c>
    </row>
    <row r="891" spans="1:4">
      <c r="A891">
        <v>891</v>
      </c>
      <c r="B891" s="6" t="s">
        <v>1834</v>
      </c>
      <c r="C891" s="3" t="s">
        <v>1835</v>
      </c>
      <c r="D891" s="12" t="s">
        <v>118</v>
      </c>
    </row>
    <row r="892" spans="1:4">
      <c r="A892">
        <v>892</v>
      </c>
      <c r="B892" s="4" t="s">
        <v>1836</v>
      </c>
      <c r="C892" s="5" t="s">
        <v>946</v>
      </c>
      <c r="D892" s="11" t="s">
        <v>118</v>
      </c>
    </row>
    <row r="893" spans="1:4">
      <c r="A893">
        <v>893</v>
      </c>
      <c r="B893" s="6" t="s">
        <v>1837</v>
      </c>
      <c r="C893" s="3" t="s">
        <v>1838</v>
      </c>
      <c r="D893" s="12" t="s">
        <v>118</v>
      </c>
    </row>
    <row r="894" spans="1:4">
      <c r="A894">
        <v>894</v>
      </c>
      <c r="B894" s="4" t="s">
        <v>1839</v>
      </c>
      <c r="C894" s="5" t="s">
        <v>1840</v>
      </c>
      <c r="D894" s="11" t="s">
        <v>118</v>
      </c>
    </row>
    <row r="895" spans="1:4">
      <c r="A895">
        <v>895</v>
      </c>
      <c r="B895" s="6" t="s">
        <v>1841</v>
      </c>
      <c r="C895" s="3" t="s">
        <v>1842</v>
      </c>
      <c r="D895" s="12" t="s">
        <v>118</v>
      </c>
    </row>
    <row r="896" spans="1:4">
      <c r="A896">
        <v>896</v>
      </c>
      <c r="B896" s="4" t="s">
        <v>1843</v>
      </c>
      <c r="C896" s="5" t="s">
        <v>1844</v>
      </c>
      <c r="D896" s="11" t="s">
        <v>118</v>
      </c>
    </row>
    <row r="897" spans="1:4">
      <c r="A897">
        <v>897</v>
      </c>
      <c r="B897" s="6" t="s">
        <v>1845</v>
      </c>
      <c r="C897" s="3" t="s">
        <v>1846</v>
      </c>
      <c r="D897" s="12" t="s">
        <v>118</v>
      </c>
    </row>
    <row r="898" spans="1:4">
      <c r="A898">
        <v>898</v>
      </c>
      <c r="B898" s="4" t="s">
        <v>1847</v>
      </c>
      <c r="C898" s="5" t="s">
        <v>1848</v>
      </c>
      <c r="D898" s="11" t="s">
        <v>118</v>
      </c>
    </row>
    <row r="899" spans="1:4">
      <c r="A899">
        <v>899</v>
      </c>
      <c r="B899" s="6" t="s">
        <v>1849</v>
      </c>
      <c r="C899" s="3" t="s">
        <v>1850</v>
      </c>
      <c r="D899" s="12" t="s">
        <v>118</v>
      </c>
    </row>
    <row r="900" spans="1:4">
      <c r="A900">
        <v>900</v>
      </c>
      <c r="B900" s="4" t="s">
        <v>1851</v>
      </c>
      <c r="C900" s="5" t="s">
        <v>1852</v>
      </c>
      <c r="D900" s="11" t="s">
        <v>118</v>
      </c>
    </row>
    <row r="901" spans="1:4">
      <c r="A901">
        <v>901</v>
      </c>
      <c r="B901" s="6" t="s">
        <v>1853</v>
      </c>
      <c r="C901" s="3" t="s">
        <v>1854</v>
      </c>
      <c r="D901" s="12" t="s">
        <v>118</v>
      </c>
    </row>
    <row r="902" spans="1:4">
      <c r="A902">
        <v>902</v>
      </c>
      <c r="B902" s="4" t="s">
        <v>1855</v>
      </c>
      <c r="C902" s="5" t="s">
        <v>1856</v>
      </c>
      <c r="D902" s="11" t="s">
        <v>118</v>
      </c>
    </row>
    <row r="903" spans="1:4">
      <c r="A903">
        <v>903</v>
      </c>
      <c r="B903" s="6" t="s">
        <v>1857</v>
      </c>
      <c r="C903" s="3" t="s">
        <v>1858</v>
      </c>
      <c r="D903" s="12" t="s">
        <v>118</v>
      </c>
    </row>
    <row r="904" spans="1:4">
      <c r="A904">
        <v>904</v>
      </c>
      <c r="B904" s="4" t="s">
        <v>1859</v>
      </c>
      <c r="C904" s="5" t="s">
        <v>1860</v>
      </c>
      <c r="D904" s="11" t="s">
        <v>118</v>
      </c>
    </row>
    <row r="905" spans="1:4">
      <c r="A905">
        <v>905</v>
      </c>
      <c r="B905" s="6" t="s">
        <v>1861</v>
      </c>
      <c r="C905" s="3" t="s">
        <v>1862</v>
      </c>
      <c r="D905" s="12" t="s">
        <v>118</v>
      </c>
    </row>
    <row r="906" spans="1:4">
      <c r="A906">
        <v>906</v>
      </c>
      <c r="B906" s="4" t="s">
        <v>1863</v>
      </c>
      <c r="C906" s="5" t="s">
        <v>1864</v>
      </c>
      <c r="D906" s="11" t="s">
        <v>118</v>
      </c>
    </row>
    <row r="907" spans="1:4">
      <c r="A907">
        <v>907</v>
      </c>
      <c r="B907" s="6" t="s">
        <v>1865</v>
      </c>
      <c r="C907" s="3" t="s">
        <v>1866</v>
      </c>
      <c r="D907" s="12" t="s">
        <v>118</v>
      </c>
    </row>
    <row r="908" spans="1:4">
      <c r="A908">
        <v>908</v>
      </c>
      <c r="B908" s="4" t="s">
        <v>1867</v>
      </c>
      <c r="C908" s="5" t="s">
        <v>1868</v>
      </c>
      <c r="D908" s="11" t="s">
        <v>118</v>
      </c>
    </row>
    <row r="909" spans="1:4">
      <c r="A909">
        <v>909</v>
      </c>
      <c r="B909" s="6" t="s">
        <v>1869</v>
      </c>
      <c r="C909" s="3" t="s">
        <v>1870</v>
      </c>
      <c r="D909" s="12" t="s">
        <v>118</v>
      </c>
    </row>
    <row r="910" spans="1:4">
      <c r="A910">
        <v>910</v>
      </c>
      <c r="B910" s="4" t="s">
        <v>1871</v>
      </c>
      <c r="C910" s="5" t="s">
        <v>1872</v>
      </c>
      <c r="D910" s="11" t="s">
        <v>118</v>
      </c>
    </row>
    <row r="911" spans="1:4">
      <c r="A911">
        <v>911</v>
      </c>
      <c r="B911" s="6" t="s">
        <v>1873</v>
      </c>
      <c r="C911" s="3" t="s">
        <v>284</v>
      </c>
      <c r="D911" s="12" t="s">
        <v>118</v>
      </c>
    </row>
    <row r="912" spans="1:4">
      <c r="A912">
        <v>912</v>
      </c>
      <c r="B912" s="4" t="s">
        <v>1874</v>
      </c>
      <c r="C912" s="5" t="s">
        <v>1875</v>
      </c>
      <c r="D912" s="11" t="s">
        <v>118</v>
      </c>
    </row>
    <row r="913" spans="1:4">
      <c r="A913">
        <v>913</v>
      </c>
      <c r="B913" s="6" t="s">
        <v>1876</v>
      </c>
      <c r="C913" s="3" t="s">
        <v>1877</v>
      </c>
      <c r="D913" s="12" t="s">
        <v>118</v>
      </c>
    </row>
    <row r="914" spans="1:4">
      <c r="A914">
        <v>914</v>
      </c>
      <c r="B914" s="4" t="s">
        <v>1878</v>
      </c>
      <c r="C914" s="5" t="s">
        <v>1879</v>
      </c>
      <c r="D914" s="11" t="s">
        <v>118</v>
      </c>
    </row>
    <row r="915" spans="1:4">
      <c r="A915">
        <v>915</v>
      </c>
      <c r="B915" s="6" t="s">
        <v>1880</v>
      </c>
      <c r="C915" s="3" t="s">
        <v>1881</v>
      </c>
      <c r="D915" s="12" t="s">
        <v>118</v>
      </c>
    </row>
    <row r="916" spans="1:4">
      <c r="A916">
        <v>916</v>
      </c>
      <c r="B916" s="4" t="s">
        <v>1882</v>
      </c>
      <c r="C916" s="5" t="s">
        <v>1883</v>
      </c>
      <c r="D916" s="11" t="s">
        <v>118</v>
      </c>
    </row>
    <row r="917" spans="1:4">
      <c r="A917">
        <v>917</v>
      </c>
      <c r="B917" s="6" t="s">
        <v>1884</v>
      </c>
      <c r="C917" s="3" t="s">
        <v>1885</v>
      </c>
      <c r="D917" s="12" t="s">
        <v>118</v>
      </c>
    </row>
    <row r="918" spans="1:4">
      <c r="A918">
        <v>918</v>
      </c>
      <c r="B918" s="4" t="s">
        <v>1886</v>
      </c>
      <c r="C918" s="5" t="s">
        <v>1887</v>
      </c>
      <c r="D918" s="11" t="s">
        <v>118</v>
      </c>
    </row>
    <row r="919" spans="1:4">
      <c r="A919">
        <v>919</v>
      </c>
      <c r="B919" s="6" t="s">
        <v>1888</v>
      </c>
      <c r="C919" s="3" t="s">
        <v>1889</v>
      </c>
      <c r="D919" s="12" t="s">
        <v>118</v>
      </c>
    </row>
    <row r="920" spans="1:4">
      <c r="A920">
        <v>920</v>
      </c>
      <c r="B920" s="4" t="s">
        <v>1890</v>
      </c>
      <c r="C920" s="5" t="s">
        <v>316</v>
      </c>
      <c r="D920" s="11" t="s">
        <v>118</v>
      </c>
    </row>
    <row r="921" spans="1:4">
      <c r="A921">
        <v>921</v>
      </c>
      <c r="B921" s="6" t="s">
        <v>1891</v>
      </c>
      <c r="C921" s="3" t="s">
        <v>1892</v>
      </c>
      <c r="D921" s="12" t="s">
        <v>118</v>
      </c>
    </row>
    <row r="922" spans="1:4">
      <c r="A922">
        <v>922</v>
      </c>
      <c r="B922" s="4" t="s">
        <v>1893</v>
      </c>
      <c r="C922" s="5" t="s">
        <v>1894</v>
      </c>
      <c r="D922" s="11" t="s">
        <v>118</v>
      </c>
    </row>
    <row r="923" spans="1:4">
      <c r="A923">
        <v>923</v>
      </c>
      <c r="B923" s="6" t="s">
        <v>1895</v>
      </c>
      <c r="C923" s="3" t="s">
        <v>1896</v>
      </c>
      <c r="D923" s="12" t="s">
        <v>118</v>
      </c>
    </row>
    <row r="924" spans="1:4">
      <c r="A924">
        <v>924</v>
      </c>
      <c r="B924" s="4" t="s">
        <v>1897</v>
      </c>
      <c r="C924" s="5" t="s">
        <v>1898</v>
      </c>
      <c r="D924" s="11" t="s">
        <v>118</v>
      </c>
    </row>
    <row r="925" spans="1:4">
      <c r="A925">
        <v>925</v>
      </c>
      <c r="B925" s="6" t="s">
        <v>1899</v>
      </c>
      <c r="C925" s="3" t="s">
        <v>94</v>
      </c>
      <c r="D925" s="12" t="s">
        <v>118</v>
      </c>
    </row>
    <row r="926" spans="1:4">
      <c r="A926">
        <v>926</v>
      </c>
      <c r="B926" s="4" t="s">
        <v>1900</v>
      </c>
      <c r="C926" s="5" t="s">
        <v>1901</v>
      </c>
      <c r="D926" s="11" t="s">
        <v>118</v>
      </c>
    </row>
    <row r="927" spans="1:4">
      <c r="A927">
        <v>927</v>
      </c>
      <c r="B927" s="6" t="s">
        <v>1902</v>
      </c>
      <c r="C927" s="3" t="s">
        <v>1903</v>
      </c>
      <c r="D927" s="12" t="s">
        <v>118</v>
      </c>
    </row>
    <row r="928" spans="1:4">
      <c r="A928">
        <v>928</v>
      </c>
      <c r="B928" s="4" t="s">
        <v>1904</v>
      </c>
      <c r="C928" s="5" t="s">
        <v>1905</v>
      </c>
      <c r="D928" s="11" t="s">
        <v>118</v>
      </c>
    </row>
    <row r="929" spans="1:4">
      <c r="A929">
        <v>929</v>
      </c>
      <c r="B929" s="6" t="s">
        <v>1906</v>
      </c>
      <c r="C929" s="3" t="s">
        <v>1907</v>
      </c>
      <c r="D929" s="12" t="s">
        <v>118</v>
      </c>
    </row>
    <row r="930" spans="1:4">
      <c r="A930">
        <v>930</v>
      </c>
      <c r="B930" s="4" t="s">
        <v>1908</v>
      </c>
      <c r="C930" s="5" t="s">
        <v>1909</v>
      </c>
      <c r="D930" s="11" t="s">
        <v>118</v>
      </c>
    </row>
    <row r="931" spans="1:4">
      <c r="A931">
        <v>931</v>
      </c>
      <c r="B931" s="6" t="s">
        <v>1910</v>
      </c>
      <c r="C931" s="3" t="s">
        <v>499</v>
      </c>
      <c r="D931" s="12" t="s">
        <v>118</v>
      </c>
    </row>
    <row r="932" spans="1:4">
      <c r="A932">
        <v>932</v>
      </c>
      <c r="B932" s="4" t="s">
        <v>1911</v>
      </c>
      <c r="C932" s="5" t="s">
        <v>1912</v>
      </c>
      <c r="D932" s="11" t="s">
        <v>118</v>
      </c>
    </row>
    <row r="933" spans="1:4">
      <c r="A933">
        <v>933</v>
      </c>
      <c r="B933" s="6" t="s">
        <v>1913</v>
      </c>
      <c r="C933" s="3" t="s">
        <v>1914</v>
      </c>
      <c r="D933" s="12" t="s">
        <v>118</v>
      </c>
    </row>
    <row r="934" spans="1:4">
      <c r="A934">
        <v>934</v>
      </c>
      <c r="B934" s="4" t="s">
        <v>1915</v>
      </c>
      <c r="C934" s="5" t="s">
        <v>521</v>
      </c>
      <c r="D934" s="11" t="s">
        <v>118</v>
      </c>
    </row>
    <row r="935" spans="1:4">
      <c r="A935">
        <v>935</v>
      </c>
      <c r="B935" s="6" t="s">
        <v>1916</v>
      </c>
      <c r="C935" s="3" t="s">
        <v>1917</v>
      </c>
      <c r="D935" s="12" t="s">
        <v>118</v>
      </c>
    </row>
    <row r="936" spans="1:4">
      <c r="A936">
        <v>936</v>
      </c>
      <c r="B936" s="4" t="s">
        <v>1918</v>
      </c>
      <c r="C936" s="5" t="s">
        <v>1919</v>
      </c>
      <c r="D936" s="11" t="s">
        <v>118</v>
      </c>
    </row>
    <row r="937" spans="1:4">
      <c r="A937">
        <v>937</v>
      </c>
      <c r="B937" s="6" t="s">
        <v>1920</v>
      </c>
      <c r="C937" s="3" t="s">
        <v>1921</v>
      </c>
      <c r="D937" s="12" t="s">
        <v>118</v>
      </c>
    </row>
    <row r="938" spans="1:4">
      <c r="A938">
        <v>938</v>
      </c>
      <c r="B938" s="4" t="s">
        <v>1922</v>
      </c>
      <c r="C938" s="5" t="s">
        <v>1923</v>
      </c>
      <c r="D938" s="11" t="s">
        <v>118</v>
      </c>
    </row>
    <row r="939" spans="1:4">
      <c r="A939">
        <v>939</v>
      </c>
      <c r="B939" s="6" t="s">
        <v>1924</v>
      </c>
      <c r="C939" s="3" t="s">
        <v>1925</v>
      </c>
      <c r="D939" s="12" t="s">
        <v>118</v>
      </c>
    </row>
    <row r="940" spans="1:4">
      <c r="A940">
        <v>940</v>
      </c>
      <c r="B940" s="4" t="s">
        <v>1926</v>
      </c>
      <c r="C940" s="5" t="s">
        <v>1927</v>
      </c>
      <c r="D940" s="11" t="s">
        <v>118</v>
      </c>
    </row>
    <row r="941" spans="1:4">
      <c r="A941">
        <v>941</v>
      </c>
      <c r="B941" s="6" t="s">
        <v>1928</v>
      </c>
      <c r="C941" s="3" t="s">
        <v>1929</v>
      </c>
      <c r="D941" s="12" t="s">
        <v>118</v>
      </c>
    </row>
    <row r="942" spans="1:4">
      <c r="A942">
        <v>942</v>
      </c>
      <c r="B942" s="4" t="s">
        <v>1930</v>
      </c>
      <c r="C942" s="5" t="s">
        <v>1931</v>
      </c>
      <c r="D942" s="11" t="s">
        <v>118</v>
      </c>
    </row>
    <row r="943" spans="1:4">
      <c r="A943">
        <v>943</v>
      </c>
      <c r="B943" s="6" t="s">
        <v>1932</v>
      </c>
      <c r="C943" s="3" t="s">
        <v>247</v>
      </c>
      <c r="D943" s="12" t="s">
        <v>118</v>
      </c>
    </row>
    <row r="944" spans="1:4">
      <c r="A944">
        <v>944</v>
      </c>
      <c r="B944" s="4" t="s">
        <v>1933</v>
      </c>
      <c r="C944" s="5" t="s">
        <v>1934</v>
      </c>
      <c r="D944" s="11" t="s">
        <v>118</v>
      </c>
    </row>
    <row r="945" spans="1:4">
      <c r="A945">
        <v>945</v>
      </c>
      <c r="B945" s="6" t="s">
        <v>1935</v>
      </c>
      <c r="C945" s="3" t="s">
        <v>1936</v>
      </c>
      <c r="D945" s="12" t="s">
        <v>118</v>
      </c>
    </row>
    <row r="946" spans="1:4">
      <c r="A946">
        <v>946</v>
      </c>
      <c r="B946" s="4" t="s">
        <v>1937</v>
      </c>
      <c r="C946" s="5" t="s">
        <v>1938</v>
      </c>
      <c r="D946" s="11" t="s">
        <v>118</v>
      </c>
    </row>
    <row r="947" spans="1:4">
      <c r="A947">
        <v>947</v>
      </c>
      <c r="B947" s="6" t="s">
        <v>1939</v>
      </c>
      <c r="C947" s="3" t="s">
        <v>1940</v>
      </c>
      <c r="D947" s="12" t="s">
        <v>118</v>
      </c>
    </row>
    <row r="948" spans="1:4">
      <c r="A948">
        <v>948</v>
      </c>
      <c r="B948" s="4" t="s">
        <v>1941</v>
      </c>
      <c r="C948" s="5" t="s">
        <v>1942</v>
      </c>
      <c r="D948" s="11" t="s">
        <v>118</v>
      </c>
    </row>
    <row r="949" spans="1:4">
      <c r="A949">
        <v>949</v>
      </c>
      <c r="B949" s="6" t="s">
        <v>1943</v>
      </c>
      <c r="C949" s="3" t="s">
        <v>1944</v>
      </c>
      <c r="D949" s="12" t="s">
        <v>118</v>
      </c>
    </row>
    <row r="950" spans="1:4">
      <c r="A950">
        <v>950</v>
      </c>
      <c r="B950" s="4" t="s">
        <v>1945</v>
      </c>
      <c r="C950" s="5" t="s">
        <v>1946</v>
      </c>
      <c r="D950" s="11" t="s">
        <v>118</v>
      </c>
    </row>
    <row r="951" spans="1:4">
      <c r="A951">
        <v>951</v>
      </c>
      <c r="B951" s="6" t="s">
        <v>1947</v>
      </c>
      <c r="C951" s="3" t="s">
        <v>1948</v>
      </c>
      <c r="D951" s="12" t="s">
        <v>118</v>
      </c>
    </row>
    <row r="952" spans="1:4">
      <c r="A952">
        <v>952</v>
      </c>
      <c r="B952" s="4" t="s">
        <v>1949</v>
      </c>
      <c r="C952" s="5" t="s">
        <v>1950</v>
      </c>
      <c r="D952" s="11" t="s">
        <v>118</v>
      </c>
    </row>
    <row r="953" spans="1:4">
      <c r="A953">
        <v>953</v>
      </c>
      <c r="B953" s="6" t="s">
        <v>1951</v>
      </c>
      <c r="C953" s="3" t="s">
        <v>1952</v>
      </c>
      <c r="D953" s="12" t="s">
        <v>118</v>
      </c>
    </row>
    <row r="954" spans="1:4">
      <c r="A954">
        <v>954</v>
      </c>
      <c r="B954" s="4" t="s">
        <v>1953</v>
      </c>
      <c r="C954" s="5" t="s">
        <v>1954</v>
      </c>
      <c r="D954" s="11" t="s">
        <v>118</v>
      </c>
    </row>
    <row r="955" spans="1:4">
      <c r="A955">
        <v>955</v>
      </c>
      <c r="B955" s="6" t="s">
        <v>1955</v>
      </c>
      <c r="C955" s="3" t="s">
        <v>1956</v>
      </c>
      <c r="D955" s="12" t="s">
        <v>118</v>
      </c>
    </row>
    <row r="956" spans="1:4">
      <c r="A956">
        <v>956</v>
      </c>
      <c r="B956" s="4" t="s">
        <v>1957</v>
      </c>
      <c r="C956" s="5" t="s">
        <v>94</v>
      </c>
      <c r="D956" s="11" t="s">
        <v>118</v>
      </c>
    </row>
    <row r="957" spans="1:4">
      <c r="A957">
        <v>957</v>
      </c>
      <c r="B957" s="6" t="s">
        <v>1958</v>
      </c>
      <c r="C957" s="3" t="s">
        <v>1959</v>
      </c>
      <c r="D957" s="12" t="s">
        <v>118</v>
      </c>
    </row>
    <row r="958" spans="1:4">
      <c r="A958">
        <v>958</v>
      </c>
      <c r="B958" s="4" t="s">
        <v>1960</v>
      </c>
      <c r="C958" s="5" t="s">
        <v>1961</v>
      </c>
      <c r="D958" s="11" t="s">
        <v>118</v>
      </c>
    </row>
    <row r="959" spans="1:4">
      <c r="A959">
        <v>959</v>
      </c>
      <c r="B959" s="6" t="s">
        <v>1962</v>
      </c>
      <c r="C959" s="3" t="s">
        <v>1963</v>
      </c>
      <c r="D959" s="12" t="s">
        <v>118</v>
      </c>
    </row>
    <row r="960" spans="1:4">
      <c r="A960">
        <v>960</v>
      </c>
      <c r="B960" s="4" t="s">
        <v>1964</v>
      </c>
      <c r="C960" s="5" t="s">
        <v>1965</v>
      </c>
      <c r="D960" s="11" t="s">
        <v>118</v>
      </c>
    </row>
    <row r="961" spans="1:4">
      <c r="A961">
        <v>961</v>
      </c>
      <c r="B961" s="6" t="s">
        <v>1966</v>
      </c>
      <c r="C961" s="3" t="s">
        <v>1967</v>
      </c>
      <c r="D961" s="12" t="s">
        <v>118</v>
      </c>
    </row>
    <row r="962" spans="1:4">
      <c r="A962">
        <v>962</v>
      </c>
      <c r="B962" s="4" t="s">
        <v>1968</v>
      </c>
      <c r="C962" s="5" t="s">
        <v>1969</v>
      </c>
      <c r="D962" s="11" t="s">
        <v>118</v>
      </c>
    </row>
    <row r="963" spans="1:4">
      <c r="A963">
        <v>963</v>
      </c>
      <c r="B963" s="6" t="s">
        <v>1970</v>
      </c>
      <c r="C963" s="3" t="s">
        <v>1971</v>
      </c>
      <c r="D963" s="12" t="s">
        <v>118</v>
      </c>
    </row>
    <row r="964" spans="1:4">
      <c r="A964">
        <v>964</v>
      </c>
      <c r="B964" s="4" t="s">
        <v>1972</v>
      </c>
      <c r="C964" s="5" t="s">
        <v>1973</v>
      </c>
      <c r="D964" s="11" t="s">
        <v>118</v>
      </c>
    </row>
    <row r="965" spans="1:4">
      <c r="A965">
        <v>965</v>
      </c>
      <c r="B965" s="6" t="s">
        <v>1974</v>
      </c>
      <c r="C965" s="3" t="s">
        <v>1975</v>
      </c>
      <c r="D965" s="12" t="s">
        <v>118</v>
      </c>
    </row>
    <row r="966" spans="1:4">
      <c r="A966">
        <v>966</v>
      </c>
      <c r="B966" s="4" t="s">
        <v>1976</v>
      </c>
      <c r="C966" s="5" t="s">
        <v>1977</v>
      </c>
      <c r="D966" s="11" t="s">
        <v>118</v>
      </c>
    </row>
    <row r="967" spans="1:4">
      <c r="A967">
        <v>967</v>
      </c>
      <c r="B967" s="6" t="s">
        <v>1978</v>
      </c>
      <c r="C967" s="3" t="s">
        <v>1979</v>
      </c>
      <c r="D967" s="12" t="s">
        <v>118</v>
      </c>
    </row>
    <row r="968" spans="1:4">
      <c r="A968">
        <v>968</v>
      </c>
      <c r="B968" s="4" t="s">
        <v>1980</v>
      </c>
      <c r="C968" s="5" t="s">
        <v>1981</v>
      </c>
      <c r="D968" s="11" t="s">
        <v>118</v>
      </c>
    </row>
    <row r="969" spans="1:4">
      <c r="A969">
        <v>969</v>
      </c>
      <c r="B969" s="6" t="s">
        <v>1982</v>
      </c>
      <c r="C969" s="3" t="s">
        <v>1983</v>
      </c>
      <c r="D969" s="12" t="s">
        <v>118</v>
      </c>
    </row>
    <row r="970" spans="1:4">
      <c r="A970">
        <v>970</v>
      </c>
      <c r="B970" s="4" t="s">
        <v>1984</v>
      </c>
      <c r="C970" s="5" t="s">
        <v>1985</v>
      </c>
      <c r="D970" s="11" t="s">
        <v>118</v>
      </c>
    </row>
    <row r="971" spans="1:4">
      <c r="A971">
        <v>971</v>
      </c>
      <c r="B971" s="6" t="s">
        <v>1986</v>
      </c>
      <c r="C971" s="3" t="s">
        <v>1987</v>
      </c>
      <c r="D971" s="12" t="s">
        <v>118</v>
      </c>
    </row>
    <row r="972" spans="1:4">
      <c r="A972">
        <v>972</v>
      </c>
      <c r="B972" s="4" t="s">
        <v>1988</v>
      </c>
      <c r="C972" s="5" t="s">
        <v>1989</v>
      </c>
      <c r="D972" s="11" t="s">
        <v>118</v>
      </c>
    </row>
    <row r="973" spans="1:4">
      <c r="A973">
        <v>973</v>
      </c>
      <c r="B973" s="6" t="s">
        <v>1990</v>
      </c>
      <c r="C973" s="3" t="s">
        <v>1991</v>
      </c>
      <c r="D973" s="12" t="s">
        <v>118</v>
      </c>
    </row>
    <row r="974" spans="1:4">
      <c r="A974">
        <v>974</v>
      </c>
      <c r="B974" s="4" t="s">
        <v>1992</v>
      </c>
      <c r="C974" s="5" t="s">
        <v>1993</v>
      </c>
      <c r="D974" s="11" t="s">
        <v>118</v>
      </c>
    </row>
    <row r="975" spans="1:4">
      <c r="A975">
        <v>975</v>
      </c>
      <c r="B975" s="6" t="s">
        <v>1994</v>
      </c>
      <c r="C975" s="3" t="s">
        <v>1995</v>
      </c>
      <c r="D975" s="12" t="s">
        <v>118</v>
      </c>
    </row>
    <row r="976" spans="1:4">
      <c r="A976">
        <v>976</v>
      </c>
      <c r="B976" s="4" t="s">
        <v>1996</v>
      </c>
      <c r="C976" s="5" t="s">
        <v>1997</v>
      </c>
      <c r="D976" s="11" t="s">
        <v>118</v>
      </c>
    </row>
    <row r="977" spans="1:4">
      <c r="A977">
        <v>977</v>
      </c>
      <c r="B977" s="6" t="s">
        <v>1998</v>
      </c>
      <c r="C977" s="3" t="s">
        <v>1999</v>
      </c>
      <c r="D977" s="12" t="s">
        <v>118</v>
      </c>
    </row>
    <row r="978" spans="1:4">
      <c r="A978">
        <v>978</v>
      </c>
      <c r="B978" s="4" t="s">
        <v>2000</v>
      </c>
      <c r="C978" s="5" t="s">
        <v>2001</v>
      </c>
      <c r="D978" s="11" t="s">
        <v>118</v>
      </c>
    </row>
    <row r="979" spans="1:4">
      <c r="A979">
        <v>979</v>
      </c>
      <c r="B979" s="6" t="s">
        <v>2002</v>
      </c>
      <c r="C979" s="3" t="s">
        <v>2003</v>
      </c>
      <c r="D979" s="12" t="s">
        <v>118</v>
      </c>
    </row>
    <row r="980" spans="1:4">
      <c r="A980">
        <v>980</v>
      </c>
      <c r="B980" s="4" t="s">
        <v>2004</v>
      </c>
      <c r="C980" s="5" t="s">
        <v>2005</v>
      </c>
      <c r="D980" s="11" t="s">
        <v>118</v>
      </c>
    </row>
    <row r="981" spans="1:4">
      <c r="A981">
        <v>981</v>
      </c>
      <c r="B981" s="6" t="s">
        <v>2006</v>
      </c>
      <c r="C981" s="3" t="s">
        <v>2007</v>
      </c>
      <c r="D981" s="12" t="s">
        <v>118</v>
      </c>
    </row>
    <row r="982" spans="1:4">
      <c r="A982">
        <v>982</v>
      </c>
      <c r="B982" s="4" t="s">
        <v>2008</v>
      </c>
      <c r="C982" s="5" t="s">
        <v>2009</v>
      </c>
      <c r="D982" s="11" t="s">
        <v>118</v>
      </c>
    </row>
    <row r="983" spans="1:4">
      <c r="A983">
        <v>983</v>
      </c>
      <c r="B983" s="6" t="s">
        <v>2010</v>
      </c>
      <c r="C983" s="3" t="s">
        <v>2011</v>
      </c>
      <c r="D983" s="12" t="s">
        <v>118</v>
      </c>
    </row>
    <row r="984" spans="1:4">
      <c r="A984">
        <v>984</v>
      </c>
      <c r="B984" s="4" t="s">
        <v>2012</v>
      </c>
      <c r="C984" s="5" t="s">
        <v>2013</v>
      </c>
      <c r="D984" s="11" t="s">
        <v>118</v>
      </c>
    </row>
    <row r="985" spans="1:4">
      <c r="A985">
        <v>985</v>
      </c>
      <c r="B985" s="6" t="s">
        <v>2014</v>
      </c>
      <c r="C985" s="3" t="s">
        <v>2015</v>
      </c>
      <c r="D985" s="12" t="s">
        <v>118</v>
      </c>
    </row>
    <row r="986" spans="1:4">
      <c r="A986">
        <v>986</v>
      </c>
      <c r="B986" s="4" t="s">
        <v>2016</v>
      </c>
      <c r="C986" s="5" t="s">
        <v>2017</v>
      </c>
      <c r="D986" s="11" t="s">
        <v>118</v>
      </c>
    </row>
    <row r="987" spans="1:4">
      <c r="A987">
        <v>987</v>
      </c>
      <c r="B987" s="6" t="s">
        <v>2018</v>
      </c>
      <c r="C987" s="3" t="s">
        <v>2019</v>
      </c>
      <c r="D987" s="12" t="s">
        <v>118</v>
      </c>
    </row>
    <row r="988" spans="1:4">
      <c r="A988">
        <v>988</v>
      </c>
      <c r="B988" s="4" t="s">
        <v>2020</v>
      </c>
      <c r="C988" s="5" t="s">
        <v>2021</v>
      </c>
      <c r="D988" s="11" t="s">
        <v>118</v>
      </c>
    </row>
    <row r="989" spans="1:4">
      <c r="A989">
        <v>989</v>
      </c>
      <c r="B989" s="6" t="s">
        <v>2022</v>
      </c>
      <c r="C989" s="3" t="s">
        <v>2023</v>
      </c>
      <c r="D989" s="12" t="s">
        <v>118</v>
      </c>
    </row>
    <row r="990" spans="1:4">
      <c r="A990">
        <v>990</v>
      </c>
      <c r="B990" s="4" t="s">
        <v>2024</v>
      </c>
      <c r="C990" s="5" t="s">
        <v>2025</v>
      </c>
      <c r="D990" s="11" t="s">
        <v>118</v>
      </c>
    </row>
    <row r="991" spans="1:4">
      <c r="A991">
        <v>991</v>
      </c>
      <c r="B991" s="6" t="s">
        <v>2026</v>
      </c>
      <c r="C991" s="3" t="s">
        <v>2027</v>
      </c>
      <c r="D991" s="12" t="s">
        <v>118</v>
      </c>
    </row>
    <row r="992" spans="1:4">
      <c r="A992">
        <v>992</v>
      </c>
      <c r="B992" s="4" t="s">
        <v>2028</v>
      </c>
      <c r="C992" s="5" t="s">
        <v>2029</v>
      </c>
      <c r="D992" s="11" t="s">
        <v>118</v>
      </c>
    </row>
    <row r="993" spans="1:5">
      <c r="A993">
        <v>993</v>
      </c>
      <c r="B993" s="6" t="s">
        <v>2030</v>
      </c>
      <c r="C993" s="3" t="s">
        <v>2031</v>
      </c>
      <c r="D993" s="12" t="s">
        <v>118</v>
      </c>
    </row>
    <row r="994" spans="1:5">
      <c r="A994">
        <v>994</v>
      </c>
      <c r="B994" s="4" t="s">
        <v>2032</v>
      </c>
      <c r="C994" s="5" t="s">
        <v>2033</v>
      </c>
      <c r="D994" s="11" t="s">
        <v>118</v>
      </c>
    </row>
    <row r="995" spans="1:5">
      <c r="A995">
        <v>995</v>
      </c>
      <c r="B995" s="6" t="s">
        <v>2034</v>
      </c>
      <c r="C995" s="3" t="s">
        <v>2035</v>
      </c>
      <c r="D995" s="12" t="s">
        <v>118</v>
      </c>
    </row>
    <row r="996" spans="1:5">
      <c r="A996">
        <v>996</v>
      </c>
      <c r="B996" s="4" t="s">
        <v>2036</v>
      </c>
      <c r="C996" s="5" t="s">
        <v>2037</v>
      </c>
      <c r="D996" s="11" t="s">
        <v>118</v>
      </c>
    </row>
    <row r="997" spans="1:5">
      <c r="A997">
        <v>997</v>
      </c>
      <c r="B997" s="6" t="s">
        <v>2038</v>
      </c>
      <c r="C997" s="3" t="s">
        <v>2039</v>
      </c>
      <c r="D997" s="12" t="s">
        <v>118</v>
      </c>
    </row>
    <row r="998" spans="1:5">
      <c r="A998">
        <v>998</v>
      </c>
      <c r="B998" s="4" t="s">
        <v>2040</v>
      </c>
      <c r="C998" s="5" t="s">
        <v>2041</v>
      </c>
      <c r="D998" s="11" t="s">
        <v>118</v>
      </c>
    </row>
    <row r="999" spans="1:5">
      <c r="A999">
        <v>999</v>
      </c>
      <c r="B999" s="6" t="s">
        <v>2042</v>
      </c>
      <c r="C999" s="3" t="s">
        <v>304</v>
      </c>
      <c r="D999" s="12" t="s">
        <v>118</v>
      </c>
    </row>
    <row r="1000" spans="1:5">
      <c r="A1000">
        <v>1000</v>
      </c>
      <c r="B1000" s="4" t="s">
        <v>2043</v>
      </c>
      <c r="C1000" s="5" t="s">
        <v>2044</v>
      </c>
      <c r="D1000" s="11" t="s">
        <v>118</v>
      </c>
    </row>
    <row r="1001" spans="1:5">
      <c r="A1001">
        <v>1001</v>
      </c>
      <c r="B1001" s="6" t="s">
        <v>2045</v>
      </c>
      <c r="C1001" s="3" t="s">
        <v>893</v>
      </c>
      <c r="D1001" s="12" t="s">
        <v>118</v>
      </c>
    </row>
    <row r="1002" spans="1:5">
      <c r="A1002">
        <v>1002</v>
      </c>
      <c r="B1002" s="4" t="s">
        <v>2046</v>
      </c>
      <c r="C1002" s="5" t="s">
        <v>2047</v>
      </c>
      <c r="D1002" s="11" t="s">
        <v>118</v>
      </c>
    </row>
    <row r="1003" spans="1:5">
      <c r="A1003">
        <v>1003</v>
      </c>
      <c r="B1003" s="6" t="s">
        <v>2048</v>
      </c>
      <c r="C1003" s="3" t="s">
        <v>2049</v>
      </c>
      <c r="D1003" s="12" t="s">
        <v>118</v>
      </c>
    </row>
    <row r="1004" spans="1:5">
      <c r="A1004">
        <v>1004</v>
      </c>
      <c r="B1004" s="4" t="s">
        <v>2050</v>
      </c>
      <c r="C1004" s="5" t="s">
        <v>2051</v>
      </c>
      <c r="D1004" s="11" t="s">
        <v>118</v>
      </c>
    </row>
    <row r="1005" spans="1:5">
      <c r="A1005">
        <v>1005</v>
      </c>
      <c r="B1005" s="6" t="s">
        <v>2052</v>
      </c>
      <c r="C1005" s="3" t="s">
        <v>2053</v>
      </c>
      <c r="D1005" s="12" t="s">
        <v>118</v>
      </c>
    </row>
    <row r="1006" spans="1:5">
      <c r="A1006">
        <v>1006</v>
      </c>
      <c r="B1006" s="4">
        <v>76001</v>
      </c>
      <c r="C1006" s="5" t="s">
        <v>2054</v>
      </c>
      <c r="D1006" s="11" t="s">
        <v>118</v>
      </c>
      <c r="E1006" t="s">
        <v>2806</v>
      </c>
    </row>
    <row r="1007" spans="1:5">
      <c r="A1007">
        <v>1007</v>
      </c>
      <c r="B1007" s="6" t="s">
        <v>2055</v>
      </c>
      <c r="C1007" s="3" t="s">
        <v>2056</v>
      </c>
      <c r="D1007" s="12" t="s">
        <v>118</v>
      </c>
    </row>
    <row r="1008" spans="1:5">
      <c r="A1008">
        <v>1008</v>
      </c>
      <c r="B1008" s="4" t="s">
        <v>2057</v>
      </c>
      <c r="C1008" s="5" t="s">
        <v>2058</v>
      </c>
      <c r="D1008" s="11" t="s">
        <v>118</v>
      </c>
    </row>
    <row r="1009" spans="1:4">
      <c r="A1009">
        <v>1009</v>
      </c>
      <c r="B1009" s="6" t="s">
        <v>2059</v>
      </c>
      <c r="C1009" s="3" t="s">
        <v>2060</v>
      </c>
      <c r="D1009" s="12" t="s">
        <v>118</v>
      </c>
    </row>
    <row r="1010" spans="1:4">
      <c r="A1010">
        <v>1010</v>
      </c>
      <c r="B1010" s="4" t="s">
        <v>2061</v>
      </c>
      <c r="C1010" s="5" t="s">
        <v>146</v>
      </c>
      <c r="D1010" s="11" t="s">
        <v>118</v>
      </c>
    </row>
    <row r="1011" spans="1:4">
      <c r="A1011">
        <v>1011</v>
      </c>
      <c r="B1011" s="6" t="s">
        <v>2062</v>
      </c>
      <c r="C1011" s="3" t="s">
        <v>59</v>
      </c>
      <c r="D1011" s="12" t="s">
        <v>118</v>
      </c>
    </row>
    <row r="1012" spans="1:4">
      <c r="A1012">
        <v>1012</v>
      </c>
      <c r="B1012" s="4" t="s">
        <v>2063</v>
      </c>
      <c r="C1012" s="5" t="s">
        <v>2064</v>
      </c>
      <c r="D1012" s="11" t="s">
        <v>118</v>
      </c>
    </row>
    <row r="1013" spans="1:4">
      <c r="A1013">
        <v>1013</v>
      </c>
      <c r="B1013" s="6" t="s">
        <v>2065</v>
      </c>
      <c r="C1013" s="3" t="s">
        <v>2066</v>
      </c>
      <c r="D1013" s="12" t="s">
        <v>118</v>
      </c>
    </row>
    <row r="1014" spans="1:4">
      <c r="A1014">
        <v>1014</v>
      </c>
      <c r="B1014" s="4" t="s">
        <v>2067</v>
      </c>
      <c r="C1014" s="5" t="s">
        <v>2068</v>
      </c>
      <c r="D1014" s="11" t="s">
        <v>118</v>
      </c>
    </row>
    <row r="1015" spans="1:4">
      <c r="A1015">
        <v>1015</v>
      </c>
      <c r="B1015" s="6" t="s">
        <v>2069</v>
      </c>
      <c r="C1015" s="3" t="s">
        <v>2070</v>
      </c>
      <c r="D1015" s="12" t="s">
        <v>118</v>
      </c>
    </row>
    <row r="1016" spans="1:4">
      <c r="A1016">
        <v>1016</v>
      </c>
      <c r="B1016" s="4" t="s">
        <v>2071</v>
      </c>
      <c r="C1016" s="5" t="s">
        <v>2072</v>
      </c>
      <c r="D1016" s="11" t="s">
        <v>118</v>
      </c>
    </row>
    <row r="1017" spans="1:4">
      <c r="A1017">
        <v>1017</v>
      </c>
      <c r="B1017" s="6" t="s">
        <v>2073</v>
      </c>
      <c r="C1017" s="3" t="s">
        <v>372</v>
      </c>
      <c r="D1017" s="12" t="s">
        <v>118</v>
      </c>
    </row>
    <row r="1018" spans="1:4">
      <c r="A1018">
        <v>1018</v>
      </c>
      <c r="B1018" s="4" t="s">
        <v>2074</v>
      </c>
      <c r="C1018" s="5" t="s">
        <v>2075</v>
      </c>
      <c r="D1018" s="11" t="s">
        <v>118</v>
      </c>
    </row>
    <row r="1019" spans="1:4">
      <c r="A1019">
        <v>1019</v>
      </c>
      <c r="B1019" s="6" t="s">
        <v>2076</v>
      </c>
      <c r="C1019" s="3" t="s">
        <v>2077</v>
      </c>
      <c r="D1019" s="12" t="s">
        <v>118</v>
      </c>
    </row>
    <row r="1020" spans="1:4">
      <c r="A1020">
        <v>1020</v>
      </c>
      <c r="B1020" s="4" t="s">
        <v>2078</v>
      </c>
      <c r="C1020" s="5" t="s">
        <v>2079</v>
      </c>
      <c r="D1020" s="11" t="s">
        <v>118</v>
      </c>
    </row>
    <row r="1021" spans="1:4">
      <c r="A1021">
        <v>1021</v>
      </c>
      <c r="B1021" s="6" t="s">
        <v>2080</v>
      </c>
      <c r="C1021" s="3" t="s">
        <v>2081</v>
      </c>
      <c r="D1021" s="12" t="s">
        <v>118</v>
      </c>
    </row>
    <row r="1022" spans="1:4">
      <c r="A1022">
        <v>1022</v>
      </c>
      <c r="B1022" s="4" t="s">
        <v>2082</v>
      </c>
      <c r="C1022" s="5" t="s">
        <v>2083</v>
      </c>
      <c r="D1022" s="11" t="s">
        <v>118</v>
      </c>
    </row>
    <row r="1023" spans="1:4">
      <c r="A1023">
        <v>1023</v>
      </c>
      <c r="B1023" s="6" t="s">
        <v>2084</v>
      </c>
      <c r="C1023" s="3" t="s">
        <v>2085</v>
      </c>
      <c r="D1023" s="12" t="s">
        <v>118</v>
      </c>
    </row>
    <row r="1024" spans="1:4">
      <c r="A1024">
        <v>1024</v>
      </c>
      <c r="B1024" s="4" t="s">
        <v>2086</v>
      </c>
      <c r="C1024" s="5" t="s">
        <v>2087</v>
      </c>
      <c r="D1024" s="11" t="s">
        <v>118</v>
      </c>
    </row>
    <row r="1025" spans="1:4">
      <c r="A1025">
        <v>1025</v>
      </c>
      <c r="B1025" s="6" t="s">
        <v>2088</v>
      </c>
      <c r="C1025" s="3" t="s">
        <v>2089</v>
      </c>
      <c r="D1025" s="12" t="s">
        <v>118</v>
      </c>
    </row>
    <row r="1026" spans="1:4">
      <c r="A1026">
        <v>1026</v>
      </c>
      <c r="B1026" s="4" t="s">
        <v>2090</v>
      </c>
      <c r="C1026" s="5" t="s">
        <v>2091</v>
      </c>
      <c r="D1026" s="11" t="s">
        <v>118</v>
      </c>
    </row>
    <row r="1027" spans="1:4">
      <c r="A1027">
        <v>1027</v>
      </c>
      <c r="B1027" s="6" t="s">
        <v>2092</v>
      </c>
      <c r="C1027" s="3" t="s">
        <v>2093</v>
      </c>
      <c r="D1027" s="12" t="s">
        <v>118</v>
      </c>
    </row>
    <row r="1028" spans="1:4">
      <c r="A1028">
        <v>1028</v>
      </c>
      <c r="B1028" s="4" t="s">
        <v>2094</v>
      </c>
      <c r="C1028" s="5" t="s">
        <v>2095</v>
      </c>
      <c r="D1028" s="11" t="s">
        <v>118</v>
      </c>
    </row>
    <row r="1029" spans="1:4">
      <c r="A1029">
        <v>1029</v>
      </c>
      <c r="B1029" s="6" t="s">
        <v>2096</v>
      </c>
      <c r="C1029" s="3" t="s">
        <v>247</v>
      </c>
      <c r="D1029" s="12" t="s">
        <v>118</v>
      </c>
    </row>
    <row r="1030" spans="1:4">
      <c r="A1030">
        <v>1030</v>
      </c>
      <c r="B1030" s="4" t="s">
        <v>2097</v>
      </c>
      <c r="C1030" s="5" t="s">
        <v>595</v>
      </c>
      <c r="D1030" s="11" t="s">
        <v>118</v>
      </c>
    </row>
    <row r="1031" spans="1:4">
      <c r="A1031">
        <v>1031</v>
      </c>
      <c r="B1031" s="6" t="s">
        <v>2098</v>
      </c>
      <c r="C1031" s="3" t="s">
        <v>2099</v>
      </c>
      <c r="D1031" s="12" t="s">
        <v>118</v>
      </c>
    </row>
    <row r="1032" spans="1:4">
      <c r="A1032">
        <v>1032</v>
      </c>
      <c r="B1032" s="4" t="s">
        <v>2100</v>
      </c>
      <c r="C1032" s="5" t="s">
        <v>2101</v>
      </c>
      <c r="D1032" s="11" t="s">
        <v>118</v>
      </c>
    </row>
    <row r="1033" spans="1:4">
      <c r="A1033">
        <v>1033</v>
      </c>
      <c r="B1033" s="6" t="s">
        <v>2102</v>
      </c>
      <c r="C1033" s="3" t="s">
        <v>2103</v>
      </c>
      <c r="D1033" s="12" t="s">
        <v>118</v>
      </c>
    </row>
    <row r="1034" spans="1:4">
      <c r="A1034">
        <v>1034</v>
      </c>
      <c r="B1034" s="4" t="s">
        <v>2104</v>
      </c>
      <c r="C1034" s="5" t="s">
        <v>1499</v>
      </c>
      <c r="D1034" s="11" t="s">
        <v>118</v>
      </c>
    </row>
    <row r="1035" spans="1:4">
      <c r="A1035">
        <v>1035</v>
      </c>
      <c r="B1035" s="6" t="s">
        <v>2105</v>
      </c>
      <c r="C1035" s="3" t="s">
        <v>2106</v>
      </c>
      <c r="D1035" s="12" t="s">
        <v>118</v>
      </c>
    </row>
    <row r="1036" spans="1:4">
      <c r="A1036">
        <v>1036</v>
      </c>
      <c r="B1036" s="4" t="s">
        <v>2107</v>
      </c>
      <c r="C1036" s="5" t="s">
        <v>2108</v>
      </c>
      <c r="D1036" s="11" t="s">
        <v>118</v>
      </c>
    </row>
    <row r="1037" spans="1:4">
      <c r="A1037">
        <v>1037</v>
      </c>
      <c r="B1037" s="6" t="s">
        <v>2109</v>
      </c>
      <c r="C1037" s="3" t="s">
        <v>1954</v>
      </c>
      <c r="D1037" s="12" t="s">
        <v>118</v>
      </c>
    </row>
    <row r="1038" spans="1:4">
      <c r="A1038">
        <v>1038</v>
      </c>
      <c r="B1038" s="4" t="s">
        <v>2110</v>
      </c>
      <c r="C1038" s="5" t="s">
        <v>2111</v>
      </c>
      <c r="D1038" s="11" t="s">
        <v>118</v>
      </c>
    </row>
    <row r="1039" spans="1:4">
      <c r="A1039">
        <v>1039</v>
      </c>
      <c r="B1039" s="6" t="s">
        <v>2112</v>
      </c>
      <c r="C1039" s="3" t="s">
        <v>2113</v>
      </c>
      <c r="D1039" s="12" t="s">
        <v>118</v>
      </c>
    </row>
    <row r="1040" spans="1:4">
      <c r="A1040">
        <v>1040</v>
      </c>
      <c r="B1040" s="4" t="s">
        <v>2114</v>
      </c>
      <c r="C1040" s="5" t="s">
        <v>2115</v>
      </c>
      <c r="D1040" s="11" t="s">
        <v>118</v>
      </c>
    </row>
    <row r="1041" spans="1:4">
      <c r="A1041">
        <v>1041</v>
      </c>
      <c r="B1041" s="6" t="s">
        <v>2116</v>
      </c>
      <c r="C1041" s="3" t="s">
        <v>2117</v>
      </c>
      <c r="D1041" s="12" t="s">
        <v>118</v>
      </c>
    </row>
    <row r="1042" spans="1:4">
      <c r="A1042">
        <v>1042</v>
      </c>
      <c r="B1042" s="4" t="s">
        <v>2118</v>
      </c>
      <c r="C1042" s="5" t="s">
        <v>2119</v>
      </c>
      <c r="D1042" s="11" t="s">
        <v>118</v>
      </c>
    </row>
    <row r="1043" spans="1:4">
      <c r="A1043">
        <v>1043</v>
      </c>
      <c r="B1043" s="6" t="s">
        <v>2120</v>
      </c>
      <c r="C1043" s="3" t="s">
        <v>2121</v>
      </c>
      <c r="D1043" s="12" t="s">
        <v>118</v>
      </c>
    </row>
    <row r="1044" spans="1:4">
      <c r="A1044">
        <v>1044</v>
      </c>
      <c r="B1044" s="4" t="s">
        <v>2122</v>
      </c>
      <c r="C1044" s="5" t="s">
        <v>2123</v>
      </c>
      <c r="D1044" s="11" t="s">
        <v>118</v>
      </c>
    </row>
    <row r="1045" spans="1:4">
      <c r="A1045">
        <v>1045</v>
      </c>
      <c r="B1045" s="6" t="s">
        <v>2124</v>
      </c>
      <c r="C1045" s="3" t="s">
        <v>2125</v>
      </c>
      <c r="D1045" s="12" t="s">
        <v>118</v>
      </c>
    </row>
    <row r="1046" spans="1:4">
      <c r="A1046">
        <v>1046</v>
      </c>
      <c r="B1046" s="4" t="s">
        <v>2126</v>
      </c>
      <c r="C1046" s="5" t="s">
        <v>2127</v>
      </c>
      <c r="D1046" s="11" t="s">
        <v>118</v>
      </c>
    </row>
    <row r="1047" spans="1:4">
      <c r="A1047">
        <v>1047</v>
      </c>
      <c r="B1047" s="6" t="s">
        <v>2128</v>
      </c>
      <c r="C1047" s="3" t="s">
        <v>2129</v>
      </c>
      <c r="D1047" s="12" t="s">
        <v>118</v>
      </c>
    </row>
    <row r="1048" spans="1:4">
      <c r="A1048">
        <v>1048</v>
      </c>
      <c r="B1048" s="4" t="s">
        <v>2130</v>
      </c>
      <c r="C1048" s="5" t="s">
        <v>100</v>
      </c>
      <c r="D1048" s="11" t="s">
        <v>118</v>
      </c>
    </row>
    <row r="1049" spans="1:4">
      <c r="A1049">
        <v>1049</v>
      </c>
      <c r="B1049" s="6" t="s">
        <v>2131</v>
      </c>
      <c r="C1049" s="3" t="s">
        <v>2132</v>
      </c>
      <c r="D1049" s="12" t="s">
        <v>118</v>
      </c>
    </row>
    <row r="1050" spans="1:4">
      <c r="A1050">
        <v>1050</v>
      </c>
      <c r="B1050" s="4" t="s">
        <v>2133</v>
      </c>
      <c r="C1050" s="5" t="s">
        <v>2134</v>
      </c>
      <c r="D1050" s="11" t="s">
        <v>118</v>
      </c>
    </row>
    <row r="1051" spans="1:4">
      <c r="A1051">
        <v>1051</v>
      </c>
      <c r="B1051" s="6" t="s">
        <v>2135</v>
      </c>
      <c r="C1051" s="3" t="s">
        <v>2136</v>
      </c>
      <c r="D1051" s="12" t="s">
        <v>118</v>
      </c>
    </row>
    <row r="1052" spans="1:4">
      <c r="A1052">
        <v>1052</v>
      </c>
      <c r="B1052" s="4" t="s">
        <v>2137</v>
      </c>
      <c r="C1052" s="5" t="s">
        <v>2138</v>
      </c>
      <c r="D1052" s="11" t="s">
        <v>118</v>
      </c>
    </row>
    <row r="1053" spans="1:4">
      <c r="A1053">
        <v>1053</v>
      </c>
      <c r="B1053" s="6" t="s">
        <v>2139</v>
      </c>
      <c r="C1053" s="3" t="s">
        <v>2140</v>
      </c>
      <c r="D1053" s="12" t="s">
        <v>118</v>
      </c>
    </row>
    <row r="1054" spans="1:4">
      <c r="A1054">
        <v>1054</v>
      </c>
      <c r="B1054" s="4" t="s">
        <v>2141</v>
      </c>
      <c r="C1054" s="5" t="s">
        <v>2142</v>
      </c>
      <c r="D1054" s="11" t="s">
        <v>118</v>
      </c>
    </row>
    <row r="1055" spans="1:4">
      <c r="A1055">
        <v>1055</v>
      </c>
      <c r="B1055" s="6" t="s">
        <v>2143</v>
      </c>
      <c r="C1055" s="3" t="s">
        <v>2144</v>
      </c>
      <c r="D1055" s="12" t="s">
        <v>118</v>
      </c>
    </row>
    <row r="1056" spans="1:4">
      <c r="A1056">
        <v>1056</v>
      </c>
      <c r="B1056" s="4" t="s">
        <v>2145</v>
      </c>
      <c r="C1056" s="5" t="s">
        <v>2146</v>
      </c>
      <c r="D1056" s="11" t="s">
        <v>118</v>
      </c>
    </row>
    <row r="1057" spans="1:4">
      <c r="A1057">
        <v>1057</v>
      </c>
      <c r="B1057" s="6" t="s">
        <v>2147</v>
      </c>
      <c r="C1057" s="3" t="s">
        <v>2148</v>
      </c>
      <c r="D1057" s="12" t="s">
        <v>118</v>
      </c>
    </row>
    <row r="1058" spans="1:4">
      <c r="A1058">
        <v>1058</v>
      </c>
      <c r="B1058" s="4" t="s">
        <v>2149</v>
      </c>
      <c r="C1058" s="5" t="s">
        <v>2150</v>
      </c>
      <c r="D1058" s="11" t="s">
        <v>118</v>
      </c>
    </row>
    <row r="1059" spans="1:4">
      <c r="A1059">
        <v>1059</v>
      </c>
      <c r="B1059" s="6" t="s">
        <v>2151</v>
      </c>
      <c r="C1059" s="3" t="s">
        <v>2152</v>
      </c>
      <c r="D1059" s="12" t="s">
        <v>118</v>
      </c>
    </row>
    <row r="1060" spans="1:4">
      <c r="A1060">
        <v>1060</v>
      </c>
      <c r="B1060" s="4" t="s">
        <v>2153</v>
      </c>
      <c r="C1060" s="5" t="s">
        <v>2154</v>
      </c>
      <c r="D1060" s="11" t="s">
        <v>118</v>
      </c>
    </row>
    <row r="1061" spans="1:4">
      <c r="A1061">
        <v>1061</v>
      </c>
      <c r="B1061" s="6" t="s">
        <v>2155</v>
      </c>
      <c r="C1061" s="3" t="s">
        <v>2156</v>
      </c>
      <c r="D1061" s="12" t="s">
        <v>118</v>
      </c>
    </row>
    <row r="1062" spans="1:4">
      <c r="A1062">
        <v>1062</v>
      </c>
      <c r="B1062" s="4" t="s">
        <v>2157</v>
      </c>
      <c r="C1062" s="5" t="s">
        <v>2158</v>
      </c>
      <c r="D1062" s="11" t="s">
        <v>118</v>
      </c>
    </row>
    <row r="1063" spans="1:4">
      <c r="A1063">
        <v>1063</v>
      </c>
      <c r="B1063" s="6" t="s">
        <v>2159</v>
      </c>
      <c r="C1063" s="3" t="s">
        <v>2160</v>
      </c>
      <c r="D1063" s="12" t="s">
        <v>118</v>
      </c>
    </row>
    <row r="1064" spans="1:4">
      <c r="A1064">
        <v>1064</v>
      </c>
      <c r="B1064" s="4" t="s">
        <v>2161</v>
      </c>
      <c r="C1064" s="5" t="s">
        <v>2162</v>
      </c>
      <c r="D1064" s="11" t="s">
        <v>118</v>
      </c>
    </row>
    <row r="1065" spans="1:4">
      <c r="A1065">
        <v>1065</v>
      </c>
      <c r="B1065" s="6" t="s">
        <v>2163</v>
      </c>
      <c r="C1065" s="3" t="s">
        <v>2164</v>
      </c>
      <c r="D1065" s="12" t="s">
        <v>118</v>
      </c>
    </row>
    <row r="1066" spans="1:4">
      <c r="A1066">
        <v>1066</v>
      </c>
      <c r="B1066" s="4" t="s">
        <v>2165</v>
      </c>
      <c r="C1066" s="5" t="s">
        <v>2166</v>
      </c>
      <c r="D1066" s="11" t="s">
        <v>118</v>
      </c>
    </row>
    <row r="1067" spans="1:4">
      <c r="A1067">
        <v>1067</v>
      </c>
      <c r="B1067" s="6" t="s">
        <v>2167</v>
      </c>
      <c r="C1067" s="3" t="s">
        <v>286</v>
      </c>
      <c r="D1067" s="12" t="s">
        <v>118</v>
      </c>
    </row>
    <row r="1068" spans="1:4">
      <c r="A1068">
        <v>1068</v>
      </c>
      <c r="B1068" s="4" t="s">
        <v>2168</v>
      </c>
      <c r="C1068" s="5" t="s">
        <v>2169</v>
      </c>
      <c r="D1068" s="11" t="s">
        <v>118</v>
      </c>
    </row>
    <row r="1069" spans="1:4">
      <c r="A1069">
        <v>1069</v>
      </c>
      <c r="B1069" s="6" t="s">
        <v>2170</v>
      </c>
      <c r="C1069" s="3" t="s">
        <v>2171</v>
      </c>
      <c r="D1069" s="12" t="s">
        <v>118</v>
      </c>
    </row>
    <row r="1070" spans="1:4">
      <c r="A1070">
        <v>1070</v>
      </c>
      <c r="B1070" s="4" t="s">
        <v>2172</v>
      </c>
      <c r="C1070" s="5" t="s">
        <v>2173</v>
      </c>
      <c r="D1070" s="11" t="s">
        <v>118</v>
      </c>
    </row>
    <row r="1071" spans="1:4">
      <c r="A1071">
        <v>1071</v>
      </c>
      <c r="B1071" s="6" t="s">
        <v>2174</v>
      </c>
      <c r="C1071" s="3" t="s">
        <v>2175</v>
      </c>
      <c r="D1071" s="12" t="s">
        <v>118</v>
      </c>
    </row>
    <row r="1072" spans="1:4">
      <c r="A1072">
        <v>1072</v>
      </c>
      <c r="B1072" s="4" t="s">
        <v>2176</v>
      </c>
      <c r="C1072" s="5" t="s">
        <v>2177</v>
      </c>
      <c r="D1072" s="11" t="s">
        <v>118</v>
      </c>
    </row>
    <row r="1073" spans="1:4">
      <c r="A1073">
        <v>1073</v>
      </c>
      <c r="B1073" s="6" t="s">
        <v>2178</v>
      </c>
      <c r="C1073" s="3" t="s">
        <v>499</v>
      </c>
      <c r="D1073" s="12" t="s">
        <v>118</v>
      </c>
    </row>
    <row r="1074" spans="1:4">
      <c r="A1074">
        <v>1074</v>
      </c>
      <c r="B1074" s="4" t="s">
        <v>2179</v>
      </c>
      <c r="C1074" s="5" t="s">
        <v>2180</v>
      </c>
      <c r="D1074" s="11" t="s">
        <v>118</v>
      </c>
    </row>
    <row r="1075" spans="1:4">
      <c r="A1075">
        <v>1075</v>
      </c>
      <c r="B1075" s="6" t="s">
        <v>2181</v>
      </c>
      <c r="C1075" s="3" t="s">
        <v>1524</v>
      </c>
      <c r="D1075" s="12" t="s">
        <v>118</v>
      </c>
    </row>
    <row r="1076" spans="1:4">
      <c r="A1076">
        <v>1076</v>
      </c>
      <c r="B1076" s="4" t="s">
        <v>2182</v>
      </c>
      <c r="C1076" s="5" t="s">
        <v>2183</v>
      </c>
      <c r="D1076" s="11" t="s">
        <v>118</v>
      </c>
    </row>
    <row r="1077" spans="1:4">
      <c r="A1077">
        <v>1077</v>
      </c>
      <c r="B1077" s="6" t="s">
        <v>2184</v>
      </c>
      <c r="C1077" s="3" t="s">
        <v>2185</v>
      </c>
      <c r="D1077" s="12" t="s">
        <v>118</v>
      </c>
    </row>
    <row r="1078" spans="1:4">
      <c r="A1078">
        <v>1078</v>
      </c>
      <c r="B1078" s="4" t="s">
        <v>2186</v>
      </c>
      <c r="C1078" s="5" t="s">
        <v>2187</v>
      </c>
      <c r="D1078" s="11" t="s">
        <v>118</v>
      </c>
    </row>
    <row r="1079" spans="1:4">
      <c r="A1079">
        <v>1079</v>
      </c>
      <c r="B1079" s="6" t="s">
        <v>2188</v>
      </c>
      <c r="C1079" s="3" t="s">
        <v>2189</v>
      </c>
      <c r="D1079" s="12" t="s">
        <v>118</v>
      </c>
    </row>
    <row r="1080" spans="1:4">
      <c r="A1080">
        <v>1080</v>
      </c>
      <c r="B1080" s="4" t="s">
        <v>2190</v>
      </c>
      <c r="C1080" s="5" t="s">
        <v>2191</v>
      </c>
      <c r="D1080" s="11" t="s">
        <v>118</v>
      </c>
    </row>
    <row r="1081" spans="1:4">
      <c r="A1081">
        <v>1081</v>
      </c>
      <c r="B1081" s="6" t="s">
        <v>2192</v>
      </c>
      <c r="C1081" s="3" t="s">
        <v>2193</v>
      </c>
      <c r="D1081" s="12" t="s">
        <v>118</v>
      </c>
    </row>
    <row r="1082" spans="1:4">
      <c r="A1082">
        <v>1082</v>
      </c>
      <c r="B1082" s="4" t="s">
        <v>2194</v>
      </c>
      <c r="C1082" s="5" t="s">
        <v>296</v>
      </c>
      <c r="D1082" s="11" t="s">
        <v>118</v>
      </c>
    </row>
    <row r="1083" spans="1:4">
      <c r="A1083">
        <v>1083</v>
      </c>
      <c r="B1083" s="6" t="s">
        <v>2195</v>
      </c>
      <c r="C1083" s="3" t="s">
        <v>1887</v>
      </c>
      <c r="D1083" s="12" t="s">
        <v>118</v>
      </c>
    </row>
    <row r="1084" spans="1:4">
      <c r="A1084">
        <v>1084</v>
      </c>
      <c r="B1084" s="4" t="s">
        <v>2196</v>
      </c>
      <c r="C1084" s="5" t="s">
        <v>1690</v>
      </c>
      <c r="D1084" s="11" t="s">
        <v>118</v>
      </c>
    </row>
    <row r="1085" spans="1:4">
      <c r="A1085">
        <v>1085</v>
      </c>
      <c r="B1085" s="6" t="s">
        <v>2197</v>
      </c>
      <c r="C1085" s="3" t="s">
        <v>2198</v>
      </c>
      <c r="D1085" s="12" t="s">
        <v>118</v>
      </c>
    </row>
    <row r="1086" spans="1:4">
      <c r="A1086">
        <v>1086</v>
      </c>
      <c r="B1086" s="4" t="s">
        <v>2199</v>
      </c>
      <c r="C1086" s="5" t="s">
        <v>2200</v>
      </c>
      <c r="D1086" s="11" t="s">
        <v>118</v>
      </c>
    </row>
    <row r="1087" spans="1:4">
      <c r="A1087">
        <v>1087</v>
      </c>
      <c r="B1087" s="6" t="s">
        <v>2201</v>
      </c>
      <c r="C1087" s="3" t="s">
        <v>1877</v>
      </c>
      <c r="D1087" s="12" t="s">
        <v>2202</v>
      </c>
    </row>
    <row r="1088" spans="1:4">
      <c r="A1088">
        <v>1088</v>
      </c>
      <c r="B1088" s="4" t="s">
        <v>2203</v>
      </c>
      <c r="C1088" s="5" t="s">
        <v>1593</v>
      </c>
      <c r="D1088" s="11" t="s">
        <v>118</v>
      </c>
    </row>
    <row r="1089" spans="1:4">
      <c r="A1089">
        <v>1089</v>
      </c>
      <c r="B1089" s="6" t="s">
        <v>2204</v>
      </c>
      <c r="C1089" s="3" t="s">
        <v>2205</v>
      </c>
      <c r="D1089" s="12" t="s">
        <v>118</v>
      </c>
    </row>
    <row r="1090" spans="1:4">
      <c r="A1090">
        <v>1090</v>
      </c>
      <c r="B1090" s="4" t="s">
        <v>2206</v>
      </c>
      <c r="C1090" s="5" t="s">
        <v>2207</v>
      </c>
      <c r="D1090" s="11" t="s">
        <v>2208</v>
      </c>
    </row>
    <row r="1091" spans="1:4">
      <c r="A1091">
        <v>1091</v>
      </c>
      <c r="B1091" s="6" t="s">
        <v>2209</v>
      </c>
      <c r="C1091" s="3" t="s">
        <v>2210</v>
      </c>
      <c r="D1091" s="12" t="s">
        <v>2208</v>
      </c>
    </row>
    <row r="1092" spans="1:4">
      <c r="A1092">
        <v>1092</v>
      </c>
      <c r="B1092" s="4" t="s">
        <v>2211</v>
      </c>
      <c r="C1092" s="5" t="s">
        <v>2212</v>
      </c>
      <c r="D1092" s="11" t="s">
        <v>2208</v>
      </c>
    </row>
    <row r="1093" spans="1:4">
      <c r="A1093">
        <v>1093</v>
      </c>
      <c r="B1093" s="6" t="s">
        <v>2213</v>
      </c>
      <c r="C1093" s="3" t="s">
        <v>595</v>
      </c>
      <c r="D1093" s="12" t="s">
        <v>2208</v>
      </c>
    </row>
    <row r="1094" spans="1:4">
      <c r="A1094">
        <v>1094</v>
      </c>
      <c r="B1094" s="4" t="s">
        <v>2214</v>
      </c>
      <c r="C1094" s="5" t="s">
        <v>2215</v>
      </c>
      <c r="D1094" s="11" t="s">
        <v>2208</v>
      </c>
    </row>
    <row r="1095" spans="1:4">
      <c r="A1095">
        <v>1095</v>
      </c>
      <c r="B1095" s="6" t="s">
        <v>2216</v>
      </c>
      <c r="C1095" s="3" t="s">
        <v>2217</v>
      </c>
      <c r="D1095" s="12" t="s">
        <v>2208</v>
      </c>
    </row>
    <row r="1096" spans="1:4">
      <c r="A1096">
        <v>1096</v>
      </c>
      <c r="B1096" s="4" t="s">
        <v>2218</v>
      </c>
      <c r="C1096" s="5" t="s">
        <v>2219</v>
      </c>
      <c r="D1096" s="11" t="s">
        <v>2208</v>
      </c>
    </row>
    <row r="1097" spans="1:4">
      <c r="A1097">
        <v>1097</v>
      </c>
      <c r="B1097" s="6" t="s">
        <v>2220</v>
      </c>
      <c r="C1097" s="3" t="s">
        <v>2221</v>
      </c>
      <c r="D1097" s="12" t="s">
        <v>118</v>
      </c>
    </row>
    <row r="1098" spans="1:4">
      <c r="A1098">
        <v>1098</v>
      </c>
      <c r="B1098" s="4" t="s">
        <v>2222</v>
      </c>
      <c r="C1098" s="5" t="s">
        <v>1681</v>
      </c>
      <c r="D1098" s="11" t="s">
        <v>2208</v>
      </c>
    </row>
    <row r="1099" spans="1:4">
      <c r="A1099">
        <v>1099</v>
      </c>
      <c r="B1099" s="6" t="s">
        <v>2223</v>
      </c>
      <c r="C1099" s="3" t="s">
        <v>2224</v>
      </c>
      <c r="D1099" s="12" t="s">
        <v>2208</v>
      </c>
    </row>
    <row r="1100" spans="1:4">
      <c r="A1100">
        <v>1100</v>
      </c>
      <c r="B1100" s="4" t="s">
        <v>2225</v>
      </c>
      <c r="C1100" s="5" t="s">
        <v>2226</v>
      </c>
      <c r="D1100" s="11" t="s">
        <v>118</v>
      </c>
    </row>
    <row r="1101" spans="1:4">
      <c r="A1101">
        <v>1101</v>
      </c>
      <c r="B1101" s="6" t="s">
        <v>2227</v>
      </c>
      <c r="C1101" s="3" t="s">
        <v>2228</v>
      </c>
      <c r="D1101" s="12" t="s">
        <v>2229</v>
      </c>
    </row>
    <row r="1102" spans="1:4">
      <c r="A1102">
        <v>1102</v>
      </c>
      <c r="B1102" s="4" t="s">
        <v>2230</v>
      </c>
      <c r="C1102" s="5" t="s">
        <v>2231</v>
      </c>
      <c r="D1102" s="11" t="s">
        <v>2208</v>
      </c>
    </row>
    <row r="1103" spans="1:4">
      <c r="A1103">
        <v>1103</v>
      </c>
      <c r="B1103" s="6" t="s">
        <v>2232</v>
      </c>
      <c r="C1103" s="3" t="s">
        <v>392</v>
      </c>
      <c r="D1103" s="12" t="s">
        <v>2208</v>
      </c>
    </row>
    <row r="1104" spans="1:4">
      <c r="A1104">
        <v>1104</v>
      </c>
      <c r="B1104" s="4" t="s">
        <v>2233</v>
      </c>
      <c r="C1104" s="5" t="s">
        <v>2234</v>
      </c>
      <c r="D1104" s="11" t="s">
        <v>2208</v>
      </c>
    </row>
    <row r="1105" spans="1:4">
      <c r="A1105">
        <v>1105</v>
      </c>
      <c r="B1105" s="6" t="s">
        <v>2235</v>
      </c>
      <c r="C1105" s="3" t="s">
        <v>2236</v>
      </c>
      <c r="D1105" s="12" t="s">
        <v>2208</v>
      </c>
    </row>
    <row r="1106" spans="1:4">
      <c r="A1106">
        <v>1106</v>
      </c>
      <c r="B1106" s="4" t="s">
        <v>2237</v>
      </c>
      <c r="C1106" s="5" t="s">
        <v>2238</v>
      </c>
      <c r="D1106" s="11" t="s">
        <v>2208</v>
      </c>
    </row>
    <row r="1107" spans="1:4">
      <c r="A1107">
        <v>1107</v>
      </c>
      <c r="B1107" s="6" t="s">
        <v>2239</v>
      </c>
      <c r="C1107" s="3" t="s">
        <v>2240</v>
      </c>
      <c r="D1107" s="12" t="s">
        <v>2208</v>
      </c>
    </row>
    <row r="1108" spans="1:4">
      <c r="A1108">
        <v>1108</v>
      </c>
      <c r="B1108" s="4" t="s">
        <v>2241</v>
      </c>
      <c r="C1108" s="5" t="s">
        <v>2242</v>
      </c>
      <c r="D1108" s="11" t="s">
        <v>118</v>
      </c>
    </row>
    <row r="1109" spans="1:4">
      <c r="A1109">
        <v>1109</v>
      </c>
      <c r="B1109" s="6" t="s">
        <v>2243</v>
      </c>
      <c r="C1109" s="3" t="s">
        <v>426</v>
      </c>
      <c r="D1109" s="12" t="s">
        <v>118</v>
      </c>
    </row>
    <row r="1110" spans="1:4">
      <c r="A1110">
        <v>1110</v>
      </c>
      <c r="B1110" s="4" t="s">
        <v>2244</v>
      </c>
      <c r="C1110" s="5" t="s">
        <v>2245</v>
      </c>
      <c r="D1110" s="11" t="s">
        <v>118</v>
      </c>
    </row>
    <row r="1111" spans="1:4">
      <c r="A1111">
        <v>1111</v>
      </c>
      <c r="B1111" s="6" t="s">
        <v>2246</v>
      </c>
      <c r="C1111" s="3" t="s">
        <v>605</v>
      </c>
      <c r="D1111" s="12" t="s">
        <v>118</v>
      </c>
    </row>
    <row r="1112" spans="1:4">
      <c r="A1112">
        <v>1112</v>
      </c>
      <c r="B1112" s="4" t="s">
        <v>2247</v>
      </c>
      <c r="C1112" s="5" t="s">
        <v>2248</v>
      </c>
      <c r="D1112" s="11" t="s">
        <v>118</v>
      </c>
    </row>
    <row r="1113" spans="1:4">
      <c r="A1113">
        <v>1113</v>
      </c>
      <c r="B1113" s="6" t="s">
        <v>2249</v>
      </c>
      <c r="C1113" s="3" t="s">
        <v>2250</v>
      </c>
      <c r="D1113" s="12" t="s">
        <v>118</v>
      </c>
    </row>
    <row r="1114" spans="1:4">
      <c r="A1114">
        <v>1114</v>
      </c>
      <c r="B1114" s="4" t="s">
        <v>2251</v>
      </c>
      <c r="C1114" s="5" t="s">
        <v>2252</v>
      </c>
      <c r="D1114" s="11" t="s">
        <v>2208</v>
      </c>
    </row>
    <row r="1115" spans="1:4">
      <c r="A1115">
        <v>1115</v>
      </c>
      <c r="B1115" s="6" t="s">
        <v>2253</v>
      </c>
      <c r="C1115" s="3" t="s">
        <v>2254</v>
      </c>
      <c r="D1115" s="12" t="s">
        <v>118</v>
      </c>
    </row>
    <row r="1116" spans="1:4">
      <c r="A1116">
        <v>1116</v>
      </c>
      <c r="B1116" s="4" t="s">
        <v>2255</v>
      </c>
      <c r="C1116" s="5" t="s">
        <v>2256</v>
      </c>
      <c r="D1116" s="11" t="s">
        <v>2208</v>
      </c>
    </row>
    <row r="1117" spans="1:4">
      <c r="A1117">
        <v>1117</v>
      </c>
      <c r="B1117" s="6" t="s">
        <v>2257</v>
      </c>
      <c r="C1117" s="3" t="s">
        <v>2258</v>
      </c>
      <c r="D1117" s="12" t="s">
        <v>2208</v>
      </c>
    </row>
    <row r="1118" spans="1:4">
      <c r="A1118">
        <v>1118</v>
      </c>
      <c r="B1118" s="4" t="s">
        <v>2259</v>
      </c>
      <c r="C1118" s="5" t="s">
        <v>2260</v>
      </c>
      <c r="D1118" s="11" t="s">
        <v>118</v>
      </c>
    </row>
    <row r="1119" spans="1:4">
      <c r="A1119">
        <v>1119</v>
      </c>
      <c r="B1119" s="6" t="s">
        <v>2261</v>
      </c>
      <c r="C1119" s="3" t="s">
        <v>2262</v>
      </c>
      <c r="D1119" s="12" t="s">
        <v>118</v>
      </c>
    </row>
    <row r="1120" spans="1:4">
      <c r="A1120">
        <v>1120</v>
      </c>
      <c r="B1120" s="4" t="s">
        <v>2263</v>
      </c>
      <c r="C1120" s="5" t="s">
        <v>2264</v>
      </c>
      <c r="D1120" s="11" t="s">
        <v>118</v>
      </c>
    </row>
    <row r="1121" spans="1:4">
      <c r="A1121">
        <v>1121</v>
      </c>
      <c r="B1121" s="7" t="s">
        <v>2265</v>
      </c>
      <c r="C1121" s="8" t="s">
        <v>2266</v>
      </c>
      <c r="D1121" s="13" t="s">
        <v>118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C14" sqref="C14"/>
    </sheetView>
  </sheetViews>
  <sheetFormatPr baseColWidth="10" defaultRowHeight="15"/>
  <cols>
    <col min="1" max="1" width="11.42578125" style="15"/>
    <col min="2" max="2" width="25.42578125" style="15" bestFit="1" customWidth="1"/>
    <col min="3" max="3" width="20.140625" style="15" customWidth="1"/>
    <col min="4" max="5" width="11.42578125" style="15"/>
  </cols>
  <sheetData>
    <row r="1" spans="1:5" ht="34.5" thickBot="1">
      <c r="A1" s="16" t="s">
        <v>2365</v>
      </c>
      <c r="B1" s="16" t="s">
        <v>2366</v>
      </c>
      <c r="C1" s="16" t="s">
        <v>2367</v>
      </c>
      <c r="D1" s="16" t="s">
        <v>2368</v>
      </c>
      <c r="E1" s="16" t="s">
        <v>2369</v>
      </c>
    </row>
    <row r="2" spans="1:5">
      <c r="A2" s="14" t="s">
        <v>2297</v>
      </c>
      <c r="B2" s="14" t="s">
        <v>2298</v>
      </c>
      <c r="C2" s="14" t="s">
        <v>2371</v>
      </c>
      <c r="D2" s="14">
        <v>-76.544829403500003</v>
      </c>
      <c r="E2" s="14">
        <v>3.4846703032900002</v>
      </c>
    </row>
    <row r="3" spans="1:5">
      <c r="A3" s="14" t="s">
        <v>2354</v>
      </c>
      <c r="B3" s="14" t="s">
        <v>2355</v>
      </c>
      <c r="C3" s="14" t="s">
        <v>2371</v>
      </c>
      <c r="D3" s="14">
        <v>-76.571883124899998</v>
      </c>
      <c r="E3" s="14">
        <v>3.38143963473</v>
      </c>
    </row>
    <row r="4" spans="1:5">
      <c r="A4" s="14" t="s">
        <v>2299</v>
      </c>
      <c r="B4" s="14" t="s">
        <v>2300</v>
      </c>
      <c r="C4" s="14" t="s">
        <v>2371</v>
      </c>
      <c r="D4" s="14">
        <v>-76.554816558200002</v>
      </c>
      <c r="E4" s="14">
        <v>3.4714960573</v>
      </c>
    </row>
    <row r="5" spans="1:5">
      <c r="A5" s="14" t="s">
        <v>2301</v>
      </c>
      <c r="B5" s="14" t="s">
        <v>2302</v>
      </c>
      <c r="C5" s="14" t="s">
        <v>2371</v>
      </c>
      <c r="D5" s="14">
        <v>-76.509284553900002</v>
      </c>
      <c r="E5" s="14">
        <v>3.3164134662100002</v>
      </c>
    </row>
    <row r="6" spans="1:5">
      <c r="A6" s="14" t="s">
        <v>2293</v>
      </c>
      <c r="B6" s="14" t="s">
        <v>2294</v>
      </c>
      <c r="C6" s="14" t="s">
        <v>2371</v>
      </c>
      <c r="D6" s="14">
        <v>-76.503977652700001</v>
      </c>
      <c r="E6" s="14">
        <v>3.3158588534</v>
      </c>
    </row>
    <row r="7" spans="1:5">
      <c r="A7" s="14" t="s">
        <v>2327</v>
      </c>
      <c r="B7" s="14" t="s">
        <v>2328</v>
      </c>
      <c r="C7" s="14" t="s">
        <v>2371</v>
      </c>
      <c r="D7" s="14">
        <v>-76.493138494600004</v>
      </c>
      <c r="E7" s="14">
        <v>3.3169578096599999</v>
      </c>
    </row>
    <row r="8" spans="1:5">
      <c r="A8" s="14" t="s">
        <v>2341</v>
      </c>
      <c r="B8" s="14" t="s">
        <v>2342</v>
      </c>
      <c r="C8" s="14" t="s">
        <v>2371</v>
      </c>
      <c r="D8" s="14">
        <v>-76.484152711600004</v>
      </c>
      <c r="E8" s="14">
        <v>3.3070025313400002</v>
      </c>
    </row>
    <row r="9" spans="1:5">
      <c r="A9" s="14" t="s">
        <v>2345</v>
      </c>
      <c r="B9" s="14" t="s">
        <v>2346</v>
      </c>
      <c r="C9" s="14" t="s">
        <v>2371</v>
      </c>
      <c r="D9" s="14">
        <v>-76.594287328899995</v>
      </c>
      <c r="E9" s="14">
        <v>3.3453551928900001</v>
      </c>
    </row>
    <row r="10" spans="1:5">
      <c r="A10" s="14" t="s">
        <v>2343</v>
      </c>
      <c r="B10" s="14" t="s">
        <v>2344</v>
      </c>
      <c r="C10" s="14" t="s">
        <v>2371</v>
      </c>
      <c r="D10" s="14">
        <v>-76.510082588000003</v>
      </c>
      <c r="E10" s="14">
        <v>3.32929281461</v>
      </c>
    </row>
    <row r="11" spans="1:5">
      <c r="A11" s="14" t="s">
        <v>2303</v>
      </c>
      <c r="B11" s="14" t="s">
        <v>2304</v>
      </c>
      <c r="C11" s="14" t="s">
        <v>2371</v>
      </c>
      <c r="D11" s="14">
        <v>-76.577740762800005</v>
      </c>
      <c r="E11" s="14">
        <v>3.3998662047599999</v>
      </c>
    </row>
    <row r="12" spans="1:5">
      <c r="A12" s="14" t="s">
        <v>2356</v>
      </c>
      <c r="B12" s="14" t="s">
        <v>2357</v>
      </c>
      <c r="C12" s="14" t="s">
        <v>2371</v>
      </c>
      <c r="D12" s="14">
        <v>-76.568209808899994</v>
      </c>
      <c r="E12" s="14">
        <v>3.3756709793300002</v>
      </c>
    </row>
    <row r="13" spans="1:5">
      <c r="A13" s="14" t="s">
        <v>2329</v>
      </c>
      <c r="B13" s="14" t="s">
        <v>2330</v>
      </c>
      <c r="C13" s="14" t="s">
        <v>2371</v>
      </c>
      <c r="D13" s="14">
        <v>-76.482288503299998</v>
      </c>
      <c r="E13" s="14">
        <v>3.3616550641299998</v>
      </c>
    </row>
    <row r="14" spans="1:5">
      <c r="A14" s="14" t="s">
        <v>2305</v>
      </c>
      <c r="B14" s="14" t="s">
        <v>2306</v>
      </c>
      <c r="C14" s="14" t="s">
        <v>2371</v>
      </c>
      <c r="D14" s="14">
        <v>-76.547599055500001</v>
      </c>
      <c r="E14" s="14">
        <v>3.4984745954299998</v>
      </c>
    </row>
    <row r="15" spans="1:5">
      <c r="A15" s="14" t="s">
        <v>2274</v>
      </c>
      <c r="B15" s="14" t="s">
        <v>2275</v>
      </c>
      <c r="C15" s="14" t="s">
        <v>2371</v>
      </c>
      <c r="D15" s="14">
        <v>-76.477157455599993</v>
      </c>
      <c r="E15" s="14">
        <v>3.3113821001999999</v>
      </c>
    </row>
    <row r="16" spans="1:5">
      <c r="A16" s="14" t="s">
        <v>2307</v>
      </c>
      <c r="B16" s="14" t="s">
        <v>2308</v>
      </c>
      <c r="C16" s="14" t="s">
        <v>2371</v>
      </c>
      <c r="D16" s="14">
        <v>-76.561510193299995</v>
      </c>
      <c r="E16" s="14">
        <v>3.3692030551799999</v>
      </c>
    </row>
    <row r="17" spans="1:5">
      <c r="A17" s="14" t="s">
        <v>2268</v>
      </c>
      <c r="B17" s="14" t="s">
        <v>2269</v>
      </c>
      <c r="C17" s="14" t="s">
        <v>2371</v>
      </c>
      <c r="D17" s="14">
        <v>-76.606098236799994</v>
      </c>
      <c r="E17" s="14">
        <v>3.4822345857600001</v>
      </c>
    </row>
    <row r="18" spans="1:5">
      <c r="A18" s="14" t="s">
        <v>2270</v>
      </c>
      <c r="B18" s="14" t="s">
        <v>2271</v>
      </c>
      <c r="C18" s="14" t="s">
        <v>2371</v>
      </c>
      <c r="D18" s="14">
        <v>-76.630584159999998</v>
      </c>
      <c r="E18" s="14">
        <v>3.4684810234799999</v>
      </c>
    </row>
    <row r="19" spans="1:5">
      <c r="A19" s="14" t="s">
        <v>2272</v>
      </c>
      <c r="B19" s="14" t="s">
        <v>2273</v>
      </c>
      <c r="C19" s="14" t="s">
        <v>2371</v>
      </c>
      <c r="D19" s="14">
        <v>-76.550246242300005</v>
      </c>
      <c r="E19" s="14">
        <v>3.4981699060200002</v>
      </c>
    </row>
    <row r="20" spans="1:5">
      <c r="A20" s="14" t="s">
        <v>2276</v>
      </c>
      <c r="B20" s="14" t="s">
        <v>2277</v>
      </c>
      <c r="C20" s="14" t="s">
        <v>2371</v>
      </c>
      <c r="D20" s="14">
        <v>-76.561512292399996</v>
      </c>
      <c r="E20" s="14">
        <v>3.36486334697</v>
      </c>
    </row>
    <row r="21" spans="1:5">
      <c r="A21" s="14" t="s">
        <v>2278</v>
      </c>
      <c r="B21" s="14" t="s">
        <v>2279</v>
      </c>
      <c r="C21" s="14" t="s">
        <v>2371</v>
      </c>
      <c r="D21" s="14">
        <v>-76.575936533900006</v>
      </c>
      <c r="E21" s="14">
        <v>3.4936404903199998</v>
      </c>
    </row>
    <row r="22" spans="1:5">
      <c r="A22" s="14" t="s">
        <v>2358</v>
      </c>
      <c r="B22" s="14" t="s">
        <v>2359</v>
      </c>
      <c r="C22" s="14" t="s">
        <v>2371</v>
      </c>
      <c r="D22" s="14">
        <v>-76.572189208300003</v>
      </c>
      <c r="E22" s="14">
        <v>3.3836581803799999</v>
      </c>
    </row>
    <row r="23" spans="1:5">
      <c r="A23" s="14" t="s">
        <v>2280</v>
      </c>
      <c r="B23" s="14" t="s">
        <v>2281</v>
      </c>
      <c r="C23" s="14" t="s">
        <v>2371</v>
      </c>
      <c r="D23" s="14">
        <v>-76.606225678900003</v>
      </c>
      <c r="E23" s="14">
        <v>3.5187685815999998</v>
      </c>
    </row>
    <row r="24" spans="1:5">
      <c r="A24" s="14" t="s">
        <v>2309</v>
      </c>
      <c r="B24" s="14" t="s">
        <v>2310</v>
      </c>
      <c r="C24" s="14" t="s">
        <v>2371</v>
      </c>
      <c r="D24" s="14">
        <v>-76.550233516899993</v>
      </c>
      <c r="E24" s="14">
        <v>3.5011732477500002</v>
      </c>
    </row>
    <row r="25" spans="1:5">
      <c r="A25" s="14" t="s">
        <v>2282</v>
      </c>
      <c r="B25" s="14" t="s">
        <v>2283</v>
      </c>
      <c r="C25" s="14" t="s">
        <v>2371</v>
      </c>
      <c r="D25" s="14">
        <v>-76.636138310000007</v>
      </c>
      <c r="E25" s="14">
        <v>3.4551667476499999</v>
      </c>
    </row>
    <row r="26" spans="1:5">
      <c r="A26" s="14" t="s">
        <v>2331</v>
      </c>
      <c r="B26" s="14" t="s">
        <v>2332</v>
      </c>
      <c r="C26" s="14" t="s">
        <v>2371</v>
      </c>
      <c r="D26" s="14">
        <v>-76.569083817800006</v>
      </c>
      <c r="E26" s="14">
        <v>3.4004505365600002</v>
      </c>
    </row>
    <row r="27" spans="1:5">
      <c r="A27" s="14" t="s">
        <v>2284</v>
      </c>
      <c r="B27" s="14" t="s">
        <v>946</v>
      </c>
      <c r="C27" s="14" t="s">
        <v>2371</v>
      </c>
      <c r="D27" s="14">
        <v>-76.568445189399995</v>
      </c>
      <c r="E27" s="14">
        <v>3.51996052416</v>
      </c>
    </row>
    <row r="28" spans="1:5">
      <c r="A28" s="14" t="s">
        <v>2333</v>
      </c>
      <c r="B28" s="14" t="s">
        <v>2334</v>
      </c>
      <c r="C28" s="14" t="s">
        <v>2371</v>
      </c>
      <c r="D28" s="14">
        <v>-76.575130192800003</v>
      </c>
      <c r="E28" s="14">
        <v>3.4060918191799998</v>
      </c>
    </row>
    <row r="29" spans="1:5">
      <c r="A29" s="14" t="s">
        <v>2311</v>
      </c>
      <c r="B29" s="14" t="s">
        <v>2312</v>
      </c>
      <c r="C29" s="14" t="s">
        <v>2371</v>
      </c>
      <c r="D29" s="14">
        <v>-76.592106519699996</v>
      </c>
      <c r="E29" s="14">
        <v>3.3431457007100001</v>
      </c>
    </row>
    <row r="30" spans="1:5">
      <c r="A30" s="14" t="s">
        <v>2313</v>
      </c>
      <c r="B30" s="14" t="s">
        <v>2314</v>
      </c>
      <c r="C30" s="14" t="s">
        <v>2371</v>
      </c>
      <c r="D30" s="14">
        <v>-76.564408764099994</v>
      </c>
      <c r="E30" s="14">
        <v>3.37052741211</v>
      </c>
    </row>
    <row r="31" spans="1:5">
      <c r="A31" s="14" t="s">
        <v>2335</v>
      </c>
      <c r="B31" s="14" t="s">
        <v>2336</v>
      </c>
      <c r="C31" s="14" t="s">
        <v>2371</v>
      </c>
      <c r="D31" s="14">
        <v>-76.5562554861</v>
      </c>
      <c r="E31" s="14">
        <v>3.4775821841700001</v>
      </c>
    </row>
    <row r="32" spans="1:5">
      <c r="A32" s="14" t="s">
        <v>2285</v>
      </c>
      <c r="B32" s="14" t="s">
        <v>1575</v>
      </c>
      <c r="C32" s="14" t="s">
        <v>2371</v>
      </c>
      <c r="D32" s="14">
        <v>-76.584226144599995</v>
      </c>
      <c r="E32" s="14">
        <v>3.4107946313699999</v>
      </c>
    </row>
    <row r="33" spans="1:5">
      <c r="A33" s="14" t="s">
        <v>2315</v>
      </c>
      <c r="B33" s="14" t="s">
        <v>2316</v>
      </c>
      <c r="C33" s="14" t="s">
        <v>2371</v>
      </c>
      <c r="D33" s="14">
        <v>-76.565099924500004</v>
      </c>
      <c r="E33" s="14">
        <v>3.3683664923199998</v>
      </c>
    </row>
    <row r="34" spans="1:5">
      <c r="A34" s="14" t="s">
        <v>2360</v>
      </c>
      <c r="B34" s="14" t="s">
        <v>2361</v>
      </c>
      <c r="C34" s="14" t="s">
        <v>2371</v>
      </c>
      <c r="D34" s="14">
        <v>-76.566180213500004</v>
      </c>
      <c r="E34" s="14">
        <v>3.3790733898299998</v>
      </c>
    </row>
    <row r="35" spans="1:5">
      <c r="A35" s="14" t="s">
        <v>2339</v>
      </c>
      <c r="B35" s="14" t="s">
        <v>2340</v>
      </c>
      <c r="C35" s="14" t="s">
        <v>2371</v>
      </c>
      <c r="D35" s="14">
        <v>-76.560172751300001</v>
      </c>
      <c r="E35" s="14">
        <v>3.4703652407600001</v>
      </c>
    </row>
    <row r="36" spans="1:5">
      <c r="A36" s="14" t="s">
        <v>2317</v>
      </c>
      <c r="B36" s="14" t="s">
        <v>2318</v>
      </c>
      <c r="C36" s="14" t="s">
        <v>2371</v>
      </c>
      <c r="D36" s="14">
        <v>-76.579148055199994</v>
      </c>
      <c r="E36" s="14">
        <v>3.4605342073899998</v>
      </c>
    </row>
    <row r="37" spans="1:5">
      <c r="A37" s="14" t="s">
        <v>2292</v>
      </c>
      <c r="B37" s="14" t="s">
        <v>255</v>
      </c>
      <c r="C37" s="14" t="s">
        <v>2371</v>
      </c>
      <c r="D37" s="14">
        <v>-76.549606360200002</v>
      </c>
      <c r="E37" s="14">
        <v>3.4859343534899998</v>
      </c>
    </row>
    <row r="38" spans="1:5">
      <c r="A38" s="14" t="s">
        <v>2286</v>
      </c>
      <c r="B38" s="14" t="s">
        <v>2287</v>
      </c>
      <c r="C38" s="14" t="s">
        <v>2371</v>
      </c>
      <c r="D38" s="14">
        <v>-76.468191185999999</v>
      </c>
      <c r="E38" s="14">
        <v>3.38060753791</v>
      </c>
    </row>
    <row r="39" spans="1:5">
      <c r="A39" s="14" t="s">
        <v>2288</v>
      </c>
      <c r="B39" s="14" t="s">
        <v>2289</v>
      </c>
      <c r="C39" s="14" t="s">
        <v>2371</v>
      </c>
      <c r="D39" s="14">
        <v>-76.633653920300006</v>
      </c>
      <c r="E39" s="14">
        <v>3.3285253781400002</v>
      </c>
    </row>
    <row r="40" spans="1:5">
      <c r="A40" s="14" t="s">
        <v>2347</v>
      </c>
      <c r="B40" s="14" t="s">
        <v>2348</v>
      </c>
      <c r="C40" s="14" t="s">
        <v>2371</v>
      </c>
      <c r="D40" s="14">
        <v>-76.584481767</v>
      </c>
      <c r="E40" s="14">
        <v>3.3891088606899999</v>
      </c>
    </row>
    <row r="41" spans="1:5">
      <c r="A41" s="14" t="s">
        <v>2349</v>
      </c>
      <c r="B41" s="14" t="s">
        <v>2350</v>
      </c>
      <c r="C41" s="14" t="s">
        <v>2371</v>
      </c>
      <c r="D41" s="14">
        <v>-76.584248322799994</v>
      </c>
      <c r="E41" s="14">
        <v>3.3938606841199999</v>
      </c>
    </row>
    <row r="42" spans="1:5">
      <c r="A42" s="14" t="s">
        <v>2351</v>
      </c>
      <c r="B42" s="14" t="s">
        <v>2352</v>
      </c>
      <c r="C42" s="14" t="s">
        <v>2371</v>
      </c>
      <c r="D42" s="14">
        <v>-76.569829659700005</v>
      </c>
      <c r="E42" s="14">
        <v>3.3956686658800002</v>
      </c>
    </row>
    <row r="43" spans="1:5">
      <c r="A43" s="14" t="s">
        <v>2353</v>
      </c>
      <c r="B43" s="14" t="s">
        <v>874</v>
      </c>
      <c r="C43" s="14" t="s">
        <v>2371</v>
      </c>
      <c r="D43" s="14">
        <v>-76.553308170299999</v>
      </c>
      <c r="E43" s="14">
        <v>3.4780009022199998</v>
      </c>
    </row>
    <row r="44" spans="1:5">
      <c r="A44" s="14" t="s">
        <v>2290</v>
      </c>
      <c r="B44" s="14" t="s">
        <v>2291</v>
      </c>
      <c r="C44" s="14" t="s">
        <v>2371</v>
      </c>
      <c r="D44" s="14">
        <v>-76.615913356700005</v>
      </c>
      <c r="E44" s="14">
        <v>3.43865807811</v>
      </c>
    </row>
    <row r="45" spans="1:5">
      <c r="A45" s="14" t="s">
        <v>2362</v>
      </c>
      <c r="B45" s="14" t="s">
        <v>2363</v>
      </c>
      <c r="C45" s="14" t="s">
        <v>2371</v>
      </c>
      <c r="D45" s="14">
        <v>-76.573732568099999</v>
      </c>
      <c r="E45" s="14">
        <v>3.4466992510700001</v>
      </c>
    </row>
    <row r="46" spans="1:5">
      <c r="A46" s="14" t="s">
        <v>2319</v>
      </c>
      <c r="B46" s="14" t="s">
        <v>2320</v>
      </c>
      <c r="C46" s="14" t="s">
        <v>2371</v>
      </c>
      <c r="D46" s="14">
        <v>-76.488289425700003</v>
      </c>
      <c r="E46" s="14">
        <v>3.3147207559599998</v>
      </c>
    </row>
    <row r="47" spans="1:5">
      <c r="A47" s="14" t="s">
        <v>2321</v>
      </c>
      <c r="B47" s="14" t="s">
        <v>987</v>
      </c>
      <c r="C47" s="14" t="s">
        <v>2371</v>
      </c>
      <c r="D47" s="14">
        <v>-76.577161381799996</v>
      </c>
      <c r="E47" s="14">
        <v>3.3813885694299999</v>
      </c>
    </row>
    <row r="48" spans="1:5">
      <c r="A48" s="14" t="s">
        <v>2322</v>
      </c>
      <c r="B48" s="14" t="s">
        <v>296</v>
      </c>
      <c r="C48" s="14" t="s">
        <v>2371</v>
      </c>
      <c r="D48" s="14">
        <v>-76.618691205999994</v>
      </c>
      <c r="E48" s="14">
        <v>3.3266340022600001</v>
      </c>
    </row>
    <row r="49" spans="1:5">
      <c r="A49" s="14" t="s">
        <v>2323</v>
      </c>
      <c r="B49" s="14" t="s">
        <v>2324</v>
      </c>
      <c r="C49" s="14" t="s">
        <v>2371</v>
      </c>
      <c r="D49" s="14">
        <v>-76.548741376999999</v>
      </c>
      <c r="E49" s="14">
        <v>3.50126674846</v>
      </c>
    </row>
    <row r="50" spans="1:5">
      <c r="A50" s="14" t="s">
        <v>2267</v>
      </c>
      <c r="B50" s="14" t="s">
        <v>2372</v>
      </c>
      <c r="C50" s="14" t="s">
        <v>2370</v>
      </c>
      <c r="D50" s="14">
        <v>-76.521565150800001</v>
      </c>
      <c r="E50" s="14">
        <v>3.4144143045800002</v>
      </c>
    </row>
    <row r="51" spans="1:5">
      <c r="A51" s="17" t="s">
        <v>2337</v>
      </c>
      <c r="B51" s="14" t="s">
        <v>2338</v>
      </c>
      <c r="C51" s="14" t="s">
        <v>2371</v>
      </c>
      <c r="D51" s="17">
        <v>-76.635920561700004</v>
      </c>
      <c r="E51" s="17">
        <v>3.3327297968399998</v>
      </c>
    </row>
    <row r="52" spans="1:5">
      <c r="A52" s="14" t="s">
        <v>2364</v>
      </c>
      <c r="B52" s="14" t="s">
        <v>1703</v>
      </c>
      <c r="C52" s="14" t="s">
        <v>2371</v>
      </c>
      <c r="D52" s="14">
        <v>-76.565606054900002</v>
      </c>
      <c r="E52" s="14">
        <v>3.5089089443899999</v>
      </c>
    </row>
    <row r="53" spans="1:5">
      <c r="A53" s="14" t="s">
        <v>2325</v>
      </c>
      <c r="B53" s="14" t="s">
        <v>2326</v>
      </c>
      <c r="C53" s="14" t="s">
        <v>2371</v>
      </c>
      <c r="D53" s="14">
        <v>-76.4983210754</v>
      </c>
      <c r="E53" s="14">
        <v>3.3173824344499998</v>
      </c>
    </row>
    <row r="54" spans="1:5">
      <c r="A54" s="14" t="s">
        <v>2295</v>
      </c>
      <c r="B54" s="14" t="s">
        <v>2296</v>
      </c>
      <c r="C54" s="14" t="s">
        <v>2371</v>
      </c>
      <c r="D54" s="14">
        <v>-76.616534655999999</v>
      </c>
      <c r="E54" s="14">
        <v>3.3784994002299999</v>
      </c>
    </row>
  </sheetData>
  <sortState ref="A2:E56">
    <sortCondition ref="B2:B56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J13" sqref="J13"/>
    </sheetView>
  </sheetViews>
  <sheetFormatPr baseColWidth="10" defaultRowHeight="15"/>
  <cols>
    <col min="2" max="2" width="19.140625" bestFit="1" customWidth="1"/>
    <col min="4" max="4" width="1.7109375" bestFit="1" customWidth="1"/>
    <col min="5" max="5" width="3.42578125" customWidth="1"/>
    <col min="6" max="6" width="2" bestFit="1" customWidth="1"/>
    <col min="7" max="7" width="2.42578125" bestFit="1" customWidth="1"/>
    <col min="8" max="8" width="14.28515625" bestFit="1" customWidth="1"/>
    <col min="10" max="10" width="3.5703125" bestFit="1" customWidth="1"/>
  </cols>
  <sheetData>
    <row r="2" spans="1:11">
      <c r="A2">
        <v>1</v>
      </c>
      <c r="B2" t="s">
        <v>2807</v>
      </c>
      <c r="D2" t="s">
        <v>3010</v>
      </c>
      <c r="E2" t="s">
        <v>3016</v>
      </c>
      <c r="F2">
        <f>A2</f>
        <v>1</v>
      </c>
      <c r="G2" t="s">
        <v>3011</v>
      </c>
      <c r="H2" t="s">
        <v>3018</v>
      </c>
      <c r="I2" t="str">
        <f>B2</f>
        <v>Nor–Occidental</v>
      </c>
      <c r="J2" t="s">
        <v>3015</v>
      </c>
      <c r="K2" t="str">
        <f>D2&amp;E2&amp;F2&amp;G2&amp;H2&amp;I2&amp;J2</f>
        <v>{"id": "1","nb_zona": "Nor–Occidental" },</v>
      </c>
    </row>
    <row r="3" spans="1:11">
      <c r="A3">
        <v>2</v>
      </c>
      <c r="B3" t="s">
        <v>2808</v>
      </c>
      <c r="D3" t="s">
        <v>3010</v>
      </c>
      <c r="E3" t="s">
        <v>3016</v>
      </c>
      <c r="F3">
        <f t="shared" ref="F3:F7" si="0">A3</f>
        <v>2</v>
      </c>
      <c r="G3" t="s">
        <v>3011</v>
      </c>
      <c r="H3" t="s">
        <v>3018</v>
      </c>
      <c r="I3" t="str">
        <f t="shared" ref="I3:I7" si="1">B3</f>
        <v>Nor–Oriente</v>
      </c>
      <c r="J3" t="s">
        <v>3015</v>
      </c>
      <c r="K3" t="str">
        <f t="shared" ref="K3:K7" si="2">D3&amp;E3&amp;F3&amp;G3&amp;H3&amp;I3&amp;J3</f>
        <v>{"id": "2","nb_zona": "Nor–Oriente" },</v>
      </c>
    </row>
    <row r="4" spans="1:11">
      <c r="A4">
        <v>3</v>
      </c>
      <c r="B4" t="s">
        <v>2809</v>
      </c>
      <c r="D4" t="s">
        <v>3010</v>
      </c>
      <c r="E4" t="s">
        <v>3016</v>
      </c>
      <c r="F4">
        <f t="shared" si="0"/>
        <v>3</v>
      </c>
      <c r="G4" t="s">
        <v>3011</v>
      </c>
      <c r="H4" t="s">
        <v>3018</v>
      </c>
      <c r="I4" t="str">
        <f t="shared" si="1"/>
        <v>Distrito Agua Blanca</v>
      </c>
      <c r="J4" t="s">
        <v>3015</v>
      </c>
      <c r="K4" t="str">
        <f t="shared" si="2"/>
        <v>{"id": "3","nb_zona": "Distrito Agua Blanca" },</v>
      </c>
    </row>
    <row r="5" spans="1:11">
      <c r="A5">
        <v>4</v>
      </c>
      <c r="B5" t="s">
        <v>2810</v>
      </c>
      <c r="D5" t="s">
        <v>3010</v>
      </c>
      <c r="E5" t="s">
        <v>3016</v>
      </c>
      <c r="F5">
        <f t="shared" si="0"/>
        <v>4</v>
      </c>
      <c r="G5" t="s">
        <v>3011</v>
      </c>
      <c r="H5" t="s">
        <v>3018</v>
      </c>
      <c r="I5" t="str">
        <f t="shared" si="1"/>
        <v>Oriente</v>
      </c>
      <c r="J5" t="s">
        <v>3015</v>
      </c>
      <c r="K5" t="str">
        <f t="shared" si="2"/>
        <v>{"id": "4","nb_zona": "Oriente" },</v>
      </c>
    </row>
    <row r="6" spans="1:11">
      <c r="A6">
        <v>5</v>
      </c>
      <c r="B6" t="s">
        <v>2811</v>
      </c>
      <c r="D6" t="s">
        <v>3010</v>
      </c>
      <c r="E6" t="s">
        <v>3016</v>
      </c>
      <c r="F6">
        <f t="shared" si="0"/>
        <v>5</v>
      </c>
      <c r="G6" t="s">
        <v>3011</v>
      </c>
      <c r="H6" t="s">
        <v>3018</v>
      </c>
      <c r="I6" t="str">
        <f t="shared" si="1"/>
        <v>Sur</v>
      </c>
      <c r="J6" t="s">
        <v>3015</v>
      </c>
      <c r="K6" t="str">
        <f t="shared" si="2"/>
        <v>{"id": "5","nb_zona": "Sur" },</v>
      </c>
    </row>
    <row r="7" spans="1:11">
      <c r="A7">
        <v>6</v>
      </c>
      <c r="B7" t="s">
        <v>2812</v>
      </c>
      <c r="D7" t="s">
        <v>3010</v>
      </c>
      <c r="E7" t="s">
        <v>3016</v>
      </c>
      <c r="F7">
        <f t="shared" si="0"/>
        <v>6</v>
      </c>
      <c r="G7" t="s">
        <v>3011</v>
      </c>
      <c r="H7" t="s">
        <v>3018</v>
      </c>
      <c r="I7" t="str">
        <f t="shared" si="1"/>
        <v>Rural</v>
      </c>
      <c r="J7" t="s">
        <v>3015</v>
      </c>
      <c r="K7" t="str">
        <f t="shared" si="2"/>
        <v>{"id": "6","nb_zona": "Rural" },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1"/>
  <sheetViews>
    <sheetView topLeftCell="H246" workbookViewId="0">
      <selection activeCell="O2" sqref="O2:S391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21" customWidth="1"/>
    <col min="7" max="7" width="4" customWidth="1"/>
    <col min="8" max="8" width="1.7109375" bestFit="1" customWidth="1"/>
    <col min="9" max="9" width="6.28515625" bestFit="1" customWidth="1"/>
    <col min="10" max="10" width="4" bestFit="1" customWidth="1"/>
    <col min="11" max="11" width="2.42578125" bestFit="1" customWidth="1"/>
    <col min="12" max="12" width="13.140625" bestFit="1" customWidth="1"/>
    <col min="13" max="13" width="37.7109375" customWidth="1"/>
    <col min="14" max="14" width="2.42578125" bestFit="1" customWidth="1"/>
    <col min="15" max="15" width="7.85546875" bestFit="1" customWidth="1"/>
    <col min="16" max="16" width="2" bestFit="1" customWidth="1"/>
    <col min="17" max="17" width="2" customWidth="1"/>
    <col min="18" max="18" width="14.28515625" bestFit="1" customWidth="1"/>
    <col min="19" max="19" width="3" bestFit="1" customWidth="1"/>
    <col min="20" max="20" width="1.5703125" bestFit="1" customWidth="1"/>
    <col min="21" max="21" width="11.42578125" customWidth="1"/>
  </cols>
  <sheetData>
    <row r="1" spans="1:21">
      <c r="A1" t="s">
        <v>0</v>
      </c>
      <c r="B1" t="s">
        <v>3009</v>
      </c>
      <c r="C1" t="s">
        <v>2985</v>
      </c>
      <c r="E1" t="s">
        <v>10</v>
      </c>
      <c r="F1" t="s">
        <v>4</v>
      </c>
    </row>
    <row r="2" spans="1:21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H2" t="s">
        <v>3010</v>
      </c>
      <c r="I2" t="s">
        <v>3016</v>
      </c>
      <c r="J2">
        <f>A2</f>
        <v>1</v>
      </c>
      <c r="K2" t="s">
        <v>3011</v>
      </c>
      <c r="L2" t="s">
        <v>3017</v>
      </c>
      <c r="M2" t="str">
        <f>F2</f>
        <v>Barrio Alto Aguacatal</v>
      </c>
      <c r="N2" t="s">
        <v>3011</v>
      </c>
      <c r="O2" t="s">
        <v>3012</v>
      </c>
      <c r="P2">
        <f>D2</f>
        <v>1</v>
      </c>
      <c r="Q2" t="s">
        <v>3013</v>
      </c>
      <c r="R2" t="s">
        <v>3014</v>
      </c>
      <c r="S2">
        <f>B2</f>
        <v>1</v>
      </c>
      <c r="T2" t="s">
        <v>3015</v>
      </c>
      <c r="U2" t="str">
        <f>H2&amp;I2&amp;J2&amp;K2&amp;L2&amp;M2&amp;N2&amp;O2&amp;P2&amp;Q2&amp;R2&amp;S2&amp;T2</f>
        <v>{"id": "1","nb_barrio": "Barrio Alto Aguacatal","id_zona":"1" ,"id_comuna": "1" },</v>
      </c>
    </row>
    <row r="3" spans="1:21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H3" t="s">
        <v>3010</v>
      </c>
      <c r="I3" t="s">
        <v>3016</v>
      </c>
      <c r="J3">
        <f t="shared" ref="J3:J66" si="0">A3</f>
        <v>2</v>
      </c>
      <c r="K3" t="s">
        <v>3011</v>
      </c>
      <c r="L3" t="s">
        <v>3017</v>
      </c>
      <c r="M3" t="str">
        <f t="shared" ref="M3:M66" si="1">F3</f>
        <v>Barrio Bajo Aguacatal</v>
      </c>
      <c r="N3" t="s">
        <v>3011</v>
      </c>
      <c r="O3" t="s">
        <v>3012</v>
      </c>
      <c r="P3">
        <f t="shared" ref="P3:P66" si="2">D3</f>
        <v>1</v>
      </c>
      <c r="Q3" t="s">
        <v>3013</v>
      </c>
      <c r="R3" t="s">
        <v>3014</v>
      </c>
      <c r="S3">
        <f t="shared" ref="S3:S66" si="3">B3</f>
        <v>1</v>
      </c>
      <c r="T3" t="s">
        <v>3015</v>
      </c>
      <c r="U3" t="str">
        <f t="shared" ref="U3:U66" si="4">H3&amp;I3&amp;J3&amp;K3&amp;L3&amp;M3&amp;N3&amp;O3&amp;P3&amp;Q3&amp;R3&amp;S3&amp;T3</f>
        <v>{"id": "2","nb_barrio": "Barrio Bajo Aguacatal","id_zona":"1" ,"id_comuna": "1" },</v>
      </c>
    </row>
    <row r="4" spans="1:21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 s="20"/>
      <c r="H4" t="s">
        <v>3010</v>
      </c>
      <c r="I4" t="s">
        <v>3016</v>
      </c>
      <c r="J4">
        <f t="shared" si="0"/>
        <v>3</v>
      </c>
      <c r="K4" t="s">
        <v>3011</v>
      </c>
      <c r="L4" t="s">
        <v>3017</v>
      </c>
      <c r="M4" t="str">
        <f t="shared" si="1"/>
        <v>Barrio la Legua</v>
      </c>
      <c r="N4" t="s">
        <v>3011</v>
      </c>
      <c r="O4" t="s">
        <v>3012</v>
      </c>
      <c r="P4">
        <f t="shared" si="2"/>
        <v>1</v>
      </c>
      <c r="Q4" t="s">
        <v>3013</v>
      </c>
      <c r="R4" t="s">
        <v>3014</v>
      </c>
      <c r="S4">
        <f t="shared" si="3"/>
        <v>1</v>
      </c>
      <c r="T4" t="s">
        <v>3015</v>
      </c>
      <c r="U4" t="str">
        <f t="shared" si="4"/>
        <v>{"id": "3","nb_barrio": "Barrio la Legua","id_zona":"1" ,"id_comuna": "1" },</v>
      </c>
    </row>
    <row r="5" spans="1:21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H5" t="s">
        <v>3010</v>
      </c>
      <c r="I5" t="s">
        <v>3016</v>
      </c>
      <c r="J5">
        <f t="shared" si="0"/>
        <v>4</v>
      </c>
      <c r="K5" t="s">
        <v>3011</v>
      </c>
      <c r="L5" t="s">
        <v>3017</v>
      </c>
      <c r="M5" t="str">
        <f t="shared" si="1"/>
        <v>Barrio Palmas I</v>
      </c>
      <c r="N5" t="s">
        <v>3011</v>
      </c>
      <c r="O5" t="s">
        <v>3012</v>
      </c>
      <c r="P5">
        <f t="shared" si="2"/>
        <v>1</v>
      </c>
      <c r="Q5" t="s">
        <v>3013</v>
      </c>
      <c r="R5" t="s">
        <v>3014</v>
      </c>
      <c r="S5">
        <f t="shared" si="3"/>
        <v>1</v>
      </c>
      <c r="T5" t="s">
        <v>3015</v>
      </c>
      <c r="U5" t="str">
        <f t="shared" si="4"/>
        <v>{"id": "4","nb_barrio": "Barrio Palmas I","id_zona":"1" ,"id_comuna": "1" },</v>
      </c>
    </row>
    <row r="6" spans="1:21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H6" t="s">
        <v>3010</v>
      </c>
      <c r="I6" t="s">
        <v>3016</v>
      </c>
      <c r="J6">
        <f t="shared" si="0"/>
        <v>5</v>
      </c>
      <c r="K6" t="s">
        <v>3011</v>
      </c>
      <c r="L6" t="s">
        <v>3017</v>
      </c>
      <c r="M6" t="str">
        <f t="shared" si="1"/>
        <v>Barrio Palmas II</v>
      </c>
      <c r="N6" t="s">
        <v>3011</v>
      </c>
      <c r="O6" t="s">
        <v>3012</v>
      </c>
      <c r="P6">
        <f t="shared" si="2"/>
        <v>1</v>
      </c>
      <c r="Q6" t="s">
        <v>3013</v>
      </c>
      <c r="R6" t="s">
        <v>3014</v>
      </c>
      <c r="S6">
        <f t="shared" si="3"/>
        <v>1</v>
      </c>
      <c r="T6" t="s">
        <v>3015</v>
      </c>
      <c r="U6" t="str">
        <f t="shared" si="4"/>
        <v>{"id": "5","nb_barrio": "Barrio Palmas II","id_zona":"1" ,"id_comuna": "1" },</v>
      </c>
    </row>
    <row r="7" spans="1:21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H7" t="s">
        <v>3010</v>
      </c>
      <c r="I7" t="s">
        <v>3016</v>
      </c>
      <c r="J7">
        <f t="shared" si="0"/>
        <v>6</v>
      </c>
      <c r="K7" t="s">
        <v>3011</v>
      </c>
      <c r="L7" t="s">
        <v>3017</v>
      </c>
      <c r="M7" t="str">
        <f t="shared" si="1"/>
        <v>Barrio Terrón Colorado I</v>
      </c>
      <c r="N7" t="s">
        <v>3011</v>
      </c>
      <c r="O7" t="s">
        <v>3012</v>
      </c>
      <c r="P7">
        <f t="shared" si="2"/>
        <v>1</v>
      </c>
      <c r="Q7" t="s">
        <v>3013</v>
      </c>
      <c r="R7" t="s">
        <v>3014</v>
      </c>
      <c r="S7">
        <f t="shared" si="3"/>
        <v>1</v>
      </c>
      <c r="T7" t="s">
        <v>3015</v>
      </c>
      <c r="U7" t="str">
        <f t="shared" si="4"/>
        <v>{"id": "6","nb_barrio": "Barrio Terrón Colorado I","id_zona":"1" ,"id_comuna": "1" },</v>
      </c>
    </row>
    <row r="8" spans="1:21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H8" t="s">
        <v>3010</v>
      </c>
      <c r="I8" t="s">
        <v>3016</v>
      </c>
      <c r="J8">
        <f t="shared" si="0"/>
        <v>7</v>
      </c>
      <c r="K8" t="s">
        <v>3011</v>
      </c>
      <c r="L8" t="s">
        <v>3017</v>
      </c>
      <c r="M8" t="str">
        <f t="shared" si="1"/>
        <v>Barrio Terrón Colorado II</v>
      </c>
      <c r="N8" t="s">
        <v>3011</v>
      </c>
      <c r="O8" t="s">
        <v>3012</v>
      </c>
      <c r="P8">
        <f t="shared" si="2"/>
        <v>1</v>
      </c>
      <c r="Q8" t="s">
        <v>3013</v>
      </c>
      <c r="R8" t="s">
        <v>3014</v>
      </c>
      <c r="S8">
        <f t="shared" si="3"/>
        <v>1</v>
      </c>
      <c r="T8" t="s">
        <v>3015</v>
      </c>
      <c r="U8" t="str">
        <f t="shared" si="4"/>
        <v>{"id": "7","nb_barrio": "Barrio Terrón Colorado II","id_zona":"1" ,"id_comuna": "1" },</v>
      </c>
    </row>
    <row r="9" spans="1:21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H9" t="s">
        <v>3010</v>
      </c>
      <c r="I9" t="s">
        <v>3016</v>
      </c>
      <c r="J9">
        <f t="shared" si="0"/>
        <v>8</v>
      </c>
      <c r="K9" t="s">
        <v>3011</v>
      </c>
      <c r="L9" t="s">
        <v>3017</v>
      </c>
      <c r="M9" t="str">
        <f t="shared" si="1"/>
        <v>Barrio Villa del Mar</v>
      </c>
      <c r="N9" t="s">
        <v>3011</v>
      </c>
      <c r="O9" t="s">
        <v>3012</v>
      </c>
      <c r="P9">
        <f t="shared" si="2"/>
        <v>1</v>
      </c>
      <c r="Q9" t="s">
        <v>3013</v>
      </c>
      <c r="R9" t="s">
        <v>3014</v>
      </c>
      <c r="S9">
        <f t="shared" si="3"/>
        <v>1</v>
      </c>
      <c r="T9" t="s">
        <v>3015</v>
      </c>
      <c r="U9" t="str">
        <f t="shared" si="4"/>
        <v>{"id": "8","nb_barrio": "Barrio Villa del Mar","id_zona":"1" ,"id_comuna": "1" },</v>
      </c>
    </row>
    <row r="10" spans="1:21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H10" t="s">
        <v>3010</v>
      </c>
      <c r="I10" t="s">
        <v>3016</v>
      </c>
      <c r="J10">
        <f t="shared" si="0"/>
        <v>9</v>
      </c>
      <c r="K10" t="s">
        <v>3011</v>
      </c>
      <c r="L10" t="s">
        <v>3017</v>
      </c>
      <c r="M10" t="str">
        <f t="shared" si="1"/>
        <v>El Barrio Bajo Palermo</v>
      </c>
      <c r="N10" t="s">
        <v>3011</v>
      </c>
      <c r="O10" t="s">
        <v>3012</v>
      </c>
      <c r="P10">
        <f t="shared" si="2"/>
        <v>1</v>
      </c>
      <c r="Q10" t="s">
        <v>3013</v>
      </c>
      <c r="R10" t="s">
        <v>3014</v>
      </c>
      <c r="S10">
        <f t="shared" si="3"/>
        <v>1</v>
      </c>
      <c r="T10" t="s">
        <v>3015</v>
      </c>
      <c r="U10" t="str">
        <f t="shared" si="4"/>
        <v>{"id": "9","nb_barrio": "El Barrio Bajo Palermo","id_zona":"1" ,"id_comuna": "1" },</v>
      </c>
    </row>
    <row r="11" spans="1:21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H11" t="s">
        <v>3010</v>
      </c>
      <c r="I11" t="s">
        <v>3016</v>
      </c>
      <c r="J11">
        <f t="shared" si="0"/>
        <v>10</v>
      </c>
      <c r="K11" t="s">
        <v>3011</v>
      </c>
      <c r="L11" t="s">
        <v>3017</v>
      </c>
      <c r="M11" t="str">
        <f t="shared" si="1"/>
        <v>El barrio Vista hermosa</v>
      </c>
      <c r="N11" t="s">
        <v>3011</v>
      </c>
      <c r="O11" t="s">
        <v>3012</v>
      </c>
      <c r="P11">
        <f t="shared" si="2"/>
        <v>1</v>
      </c>
      <c r="Q11" t="s">
        <v>3013</v>
      </c>
      <c r="R11" t="s">
        <v>3014</v>
      </c>
      <c r="S11">
        <f t="shared" si="3"/>
        <v>1</v>
      </c>
      <c r="T11" t="s">
        <v>3015</v>
      </c>
      <c r="U11" t="str">
        <f t="shared" si="4"/>
        <v>{"id": "10","nb_barrio": "El barrio Vista hermosa","id_zona":"1" ,"id_comuna": "1" },</v>
      </c>
    </row>
    <row r="12" spans="1:21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H12" t="s">
        <v>3010</v>
      </c>
      <c r="I12" t="s">
        <v>3016</v>
      </c>
      <c r="J12">
        <f t="shared" si="0"/>
        <v>11</v>
      </c>
      <c r="K12" t="s">
        <v>3011</v>
      </c>
      <c r="L12" t="s">
        <v>3017</v>
      </c>
      <c r="M12" t="str">
        <f t="shared" si="1"/>
        <v>Urbanización Aguacatal</v>
      </c>
      <c r="N12" t="s">
        <v>3011</v>
      </c>
      <c r="O12" t="s">
        <v>3012</v>
      </c>
      <c r="P12">
        <f t="shared" si="2"/>
        <v>1</v>
      </c>
      <c r="Q12" t="s">
        <v>3013</v>
      </c>
      <c r="R12" t="s">
        <v>3014</v>
      </c>
      <c r="S12">
        <f t="shared" si="3"/>
        <v>1</v>
      </c>
      <c r="T12" t="s">
        <v>3015</v>
      </c>
      <c r="U12" t="str">
        <f t="shared" si="4"/>
        <v>{"id": "11","nb_barrio": "Urbanización Aguacatal","id_zona":"1" ,"id_comuna": "1" },</v>
      </c>
    </row>
    <row r="13" spans="1:21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H13" t="s">
        <v>3010</v>
      </c>
      <c r="I13" t="s">
        <v>3016</v>
      </c>
      <c r="J13">
        <f t="shared" si="0"/>
        <v>12</v>
      </c>
      <c r="K13" t="s">
        <v>3011</v>
      </c>
      <c r="L13" t="s">
        <v>3017</v>
      </c>
      <c r="M13" t="str">
        <f t="shared" si="1"/>
        <v>Altos de Menga</v>
      </c>
      <c r="N13" t="s">
        <v>3011</v>
      </c>
      <c r="O13" t="s">
        <v>3012</v>
      </c>
      <c r="P13">
        <f t="shared" si="2"/>
        <v>1</v>
      </c>
      <c r="Q13" t="s">
        <v>3013</v>
      </c>
      <c r="R13" t="s">
        <v>3014</v>
      </c>
      <c r="S13">
        <f t="shared" si="3"/>
        <v>2</v>
      </c>
      <c r="T13" t="s">
        <v>3015</v>
      </c>
      <c r="U13" t="str">
        <f t="shared" si="4"/>
        <v>{"id": "12","nb_barrio": "Altos de Menga","id_zona":"1" ,"id_comuna": "2" },</v>
      </c>
    </row>
    <row r="14" spans="1:21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H14" t="s">
        <v>3010</v>
      </c>
      <c r="I14" t="s">
        <v>3016</v>
      </c>
      <c r="J14">
        <f t="shared" si="0"/>
        <v>13</v>
      </c>
      <c r="K14" t="s">
        <v>3011</v>
      </c>
      <c r="L14" t="s">
        <v>3017</v>
      </c>
      <c r="M14" t="str">
        <f t="shared" si="1"/>
        <v>Arboledas</v>
      </c>
      <c r="N14" t="s">
        <v>3011</v>
      </c>
      <c r="O14" t="s">
        <v>3012</v>
      </c>
      <c r="P14">
        <f t="shared" si="2"/>
        <v>1</v>
      </c>
      <c r="Q14" t="s">
        <v>3013</v>
      </c>
      <c r="R14" t="s">
        <v>3014</v>
      </c>
      <c r="S14">
        <f t="shared" si="3"/>
        <v>2</v>
      </c>
      <c r="T14" t="s">
        <v>3015</v>
      </c>
      <c r="U14" t="str">
        <f t="shared" si="4"/>
        <v>{"id": "13","nb_barrio": "Arboledas","id_zona":"1" ,"id_comuna": "2" },</v>
      </c>
    </row>
    <row r="15" spans="1:21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H15" t="s">
        <v>3010</v>
      </c>
      <c r="I15" t="s">
        <v>3016</v>
      </c>
      <c r="J15">
        <f t="shared" si="0"/>
        <v>14</v>
      </c>
      <c r="K15" t="s">
        <v>3011</v>
      </c>
      <c r="L15" t="s">
        <v>3017</v>
      </c>
      <c r="M15" t="str">
        <f t="shared" si="1"/>
        <v>Área Libre-Parque del Amor</v>
      </c>
      <c r="N15" t="s">
        <v>3011</v>
      </c>
      <c r="O15" t="s">
        <v>3012</v>
      </c>
      <c r="P15">
        <f t="shared" si="2"/>
        <v>1</v>
      </c>
      <c r="Q15" t="s">
        <v>3013</v>
      </c>
      <c r="R15" t="s">
        <v>3014</v>
      </c>
      <c r="S15">
        <f t="shared" si="3"/>
        <v>2</v>
      </c>
      <c r="T15" t="s">
        <v>3015</v>
      </c>
      <c r="U15" t="str">
        <f t="shared" si="4"/>
        <v>{"id": "14","nb_barrio": "Área Libre-Parque del Amor","id_zona":"1" ,"id_comuna": "2" },</v>
      </c>
    </row>
    <row r="16" spans="1:21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H16" t="s">
        <v>3010</v>
      </c>
      <c r="I16" t="s">
        <v>3016</v>
      </c>
      <c r="J16">
        <f t="shared" si="0"/>
        <v>15</v>
      </c>
      <c r="K16" t="s">
        <v>3011</v>
      </c>
      <c r="L16" t="s">
        <v>3017</v>
      </c>
      <c r="M16" t="str">
        <f t="shared" si="1"/>
        <v>Arroyohondo</v>
      </c>
      <c r="N16" t="s">
        <v>3011</v>
      </c>
      <c r="O16" t="s">
        <v>3012</v>
      </c>
      <c r="P16">
        <f t="shared" si="2"/>
        <v>1</v>
      </c>
      <c r="Q16" t="s">
        <v>3013</v>
      </c>
      <c r="R16" t="s">
        <v>3014</v>
      </c>
      <c r="S16">
        <f t="shared" si="3"/>
        <v>2</v>
      </c>
      <c r="T16" t="s">
        <v>3015</v>
      </c>
      <c r="U16" t="str">
        <f t="shared" si="4"/>
        <v>{"id": "15","nb_barrio": "Arroyohondo","id_zona":"1" ,"id_comuna": "2" },</v>
      </c>
    </row>
    <row r="17" spans="1:21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H17" t="s">
        <v>3010</v>
      </c>
      <c r="I17" t="s">
        <v>3016</v>
      </c>
      <c r="J17">
        <f t="shared" si="0"/>
        <v>16</v>
      </c>
      <c r="K17" t="s">
        <v>3011</v>
      </c>
      <c r="L17" t="s">
        <v>3017</v>
      </c>
      <c r="M17" t="str">
        <f t="shared" si="1"/>
        <v>Brisas de los Álamos</v>
      </c>
      <c r="N17" t="s">
        <v>3011</v>
      </c>
      <c r="O17" t="s">
        <v>3012</v>
      </c>
      <c r="P17">
        <f t="shared" si="2"/>
        <v>1</v>
      </c>
      <c r="Q17" t="s">
        <v>3013</v>
      </c>
      <c r="R17" t="s">
        <v>3014</v>
      </c>
      <c r="S17">
        <f t="shared" si="3"/>
        <v>2</v>
      </c>
      <c r="T17" t="s">
        <v>3015</v>
      </c>
      <c r="U17" t="str">
        <f t="shared" si="4"/>
        <v>{"id": "16","nb_barrio": "Brisas de los Álamos","id_zona":"1" ,"id_comuna": "2" },</v>
      </c>
    </row>
    <row r="18" spans="1:21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H18" t="s">
        <v>3010</v>
      </c>
      <c r="I18" t="s">
        <v>3016</v>
      </c>
      <c r="J18">
        <f t="shared" si="0"/>
        <v>17</v>
      </c>
      <c r="K18" t="s">
        <v>3011</v>
      </c>
      <c r="L18" t="s">
        <v>3017</v>
      </c>
      <c r="M18" t="str">
        <f t="shared" si="1"/>
        <v>Centenario</v>
      </c>
      <c r="N18" t="s">
        <v>3011</v>
      </c>
      <c r="O18" t="s">
        <v>3012</v>
      </c>
      <c r="P18">
        <f t="shared" si="2"/>
        <v>1</v>
      </c>
      <c r="Q18" t="s">
        <v>3013</v>
      </c>
      <c r="R18" t="s">
        <v>3014</v>
      </c>
      <c r="S18">
        <f t="shared" si="3"/>
        <v>2</v>
      </c>
      <c r="T18" t="s">
        <v>3015</v>
      </c>
      <c r="U18" t="str">
        <f t="shared" si="4"/>
        <v>{"id": "17","nb_barrio": "Centenario","id_zona":"1" ,"id_comuna": "2" },</v>
      </c>
    </row>
    <row r="19" spans="1:21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H19" t="s">
        <v>3010</v>
      </c>
      <c r="I19" t="s">
        <v>3016</v>
      </c>
      <c r="J19">
        <f t="shared" si="0"/>
        <v>18</v>
      </c>
      <c r="K19" t="s">
        <v>3011</v>
      </c>
      <c r="L19" t="s">
        <v>3017</v>
      </c>
      <c r="M19" t="str">
        <f t="shared" si="1"/>
        <v>Chipichape</v>
      </c>
      <c r="N19" t="s">
        <v>3011</v>
      </c>
      <c r="O19" t="s">
        <v>3012</v>
      </c>
      <c r="P19">
        <f t="shared" si="2"/>
        <v>1</v>
      </c>
      <c r="Q19" t="s">
        <v>3013</v>
      </c>
      <c r="R19" t="s">
        <v>3014</v>
      </c>
      <c r="S19">
        <f t="shared" si="3"/>
        <v>2</v>
      </c>
      <c r="T19" t="s">
        <v>3015</v>
      </c>
      <c r="U19" t="str">
        <f t="shared" si="4"/>
        <v>{"id": "18","nb_barrio": "Chipichape","id_zona":"1" ,"id_comuna": "2" },</v>
      </c>
    </row>
    <row r="20" spans="1:21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H20" t="s">
        <v>3010</v>
      </c>
      <c r="I20" t="s">
        <v>3016</v>
      </c>
      <c r="J20">
        <f t="shared" si="0"/>
        <v>19</v>
      </c>
      <c r="K20" t="s">
        <v>3011</v>
      </c>
      <c r="L20" t="s">
        <v>3017</v>
      </c>
      <c r="M20" t="str">
        <f t="shared" si="1"/>
        <v>Ciudad los Álamos</v>
      </c>
      <c r="N20" t="s">
        <v>3011</v>
      </c>
      <c r="O20" t="s">
        <v>3012</v>
      </c>
      <c r="P20">
        <f t="shared" si="2"/>
        <v>1</v>
      </c>
      <c r="Q20" t="s">
        <v>3013</v>
      </c>
      <c r="R20" t="s">
        <v>3014</v>
      </c>
      <c r="S20">
        <f t="shared" si="3"/>
        <v>2</v>
      </c>
      <c r="T20" t="s">
        <v>3015</v>
      </c>
      <c r="U20" t="str">
        <f t="shared" si="4"/>
        <v>{"id": "19","nb_barrio": "Ciudad los Álamos","id_zona":"1" ,"id_comuna": "2" },</v>
      </c>
    </row>
    <row r="21" spans="1:21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H21" t="s">
        <v>3010</v>
      </c>
      <c r="I21" t="s">
        <v>3016</v>
      </c>
      <c r="J21">
        <f t="shared" si="0"/>
        <v>20</v>
      </c>
      <c r="K21" t="s">
        <v>3011</v>
      </c>
      <c r="L21" t="s">
        <v>3017</v>
      </c>
      <c r="M21" t="str">
        <f t="shared" si="1"/>
        <v>Dapa</v>
      </c>
      <c r="N21" t="s">
        <v>3011</v>
      </c>
      <c r="O21" t="s">
        <v>3012</v>
      </c>
      <c r="P21">
        <f t="shared" si="2"/>
        <v>1</v>
      </c>
      <c r="Q21" t="s">
        <v>3013</v>
      </c>
      <c r="R21" t="s">
        <v>3014</v>
      </c>
      <c r="S21">
        <f t="shared" si="3"/>
        <v>2</v>
      </c>
      <c r="T21" t="s">
        <v>3015</v>
      </c>
      <c r="U21" t="str">
        <f t="shared" si="4"/>
        <v>{"id": "20","nb_barrio": "Dapa","id_zona":"1" ,"id_comuna": "2" },</v>
      </c>
    </row>
    <row r="22" spans="1:21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H22" t="s">
        <v>3010</v>
      </c>
      <c r="I22" t="s">
        <v>3016</v>
      </c>
      <c r="J22">
        <f t="shared" si="0"/>
        <v>21</v>
      </c>
      <c r="K22" t="s">
        <v>3011</v>
      </c>
      <c r="L22" t="s">
        <v>3017</v>
      </c>
      <c r="M22" t="str">
        <f t="shared" si="1"/>
        <v>El Bosque</v>
      </c>
      <c r="N22" t="s">
        <v>3011</v>
      </c>
      <c r="O22" t="s">
        <v>3012</v>
      </c>
      <c r="P22">
        <f t="shared" si="2"/>
        <v>1</v>
      </c>
      <c r="Q22" t="s">
        <v>3013</v>
      </c>
      <c r="R22" t="s">
        <v>3014</v>
      </c>
      <c r="S22">
        <f t="shared" si="3"/>
        <v>2</v>
      </c>
      <c r="T22" t="s">
        <v>3015</v>
      </c>
      <c r="U22" t="str">
        <f t="shared" si="4"/>
        <v>{"id": "21","nb_barrio": "El Bosque","id_zona":"1" ,"id_comuna": "2" },</v>
      </c>
    </row>
    <row r="23" spans="1:21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H23" t="s">
        <v>3010</v>
      </c>
      <c r="I23" t="s">
        <v>3016</v>
      </c>
      <c r="J23">
        <f t="shared" si="0"/>
        <v>22</v>
      </c>
      <c r="K23" t="s">
        <v>3011</v>
      </c>
      <c r="L23" t="s">
        <v>3017</v>
      </c>
      <c r="M23" t="str">
        <f t="shared" si="1"/>
        <v>Granada</v>
      </c>
      <c r="N23" t="s">
        <v>3011</v>
      </c>
      <c r="O23" t="s">
        <v>3012</v>
      </c>
      <c r="P23">
        <f t="shared" si="2"/>
        <v>1</v>
      </c>
      <c r="Q23" t="s">
        <v>3013</v>
      </c>
      <c r="R23" t="s">
        <v>3014</v>
      </c>
      <c r="S23">
        <f t="shared" si="3"/>
        <v>2</v>
      </c>
      <c r="T23" t="s">
        <v>3015</v>
      </c>
      <c r="U23" t="str">
        <f t="shared" si="4"/>
        <v>{"id": "22","nb_barrio": "Granada","id_zona":"1" ,"id_comuna": "2" },</v>
      </c>
    </row>
    <row r="24" spans="1:21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H24" t="s">
        <v>3010</v>
      </c>
      <c r="I24" t="s">
        <v>3016</v>
      </c>
      <c r="J24">
        <f t="shared" si="0"/>
        <v>23</v>
      </c>
      <c r="K24" t="s">
        <v>3011</v>
      </c>
      <c r="L24" t="s">
        <v>3017</v>
      </c>
      <c r="M24" t="str">
        <f t="shared" si="1"/>
        <v>Juanambú</v>
      </c>
      <c r="N24" t="s">
        <v>3011</v>
      </c>
      <c r="O24" t="s">
        <v>3012</v>
      </c>
      <c r="P24">
        <f t="shared" si="2"/>
        <v>1</v>
      </c>
      <c r="Q24" t="s">
        <v>3013</v>
      </c>
      <c r="R24" t="s">
        <v>3014</v>
      </c>
      <c r="S24">
        <f t="shared" si="3"/>
        <v>2</v>
      </c>
      <c r="T24" t="s">
        <v>3015</v>
      </c>
      <c r="U24" t="str">
        <f t="shared" si="4"/>
        <v>{"id": "23","nb_barrio": "Juanambú","id_zona":"1" ,"id_comuna": "2" },</v>
      </c>
    </row>
    <row r="25" spans="1:21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H25" t="s">
        <v>3010</v>
      </c>
      <c r="I25" t="s">
        <v>3016</v>
      </c>
      <c r="J25">
        <f t="shared" si="0"/>
        <v>24</v>
      </c>
      <c r="K25" t="s">
        <v>3011</v>
      </c>
      <c r="L25" t="s">
        <v>3017</v>
      </c>
      <c r="M25" t="str">
        <f t="shared" si="1"/>
        <v>La Campiña</v>
      </c>
      <c r="N25" t="s">
        <v>3011</v>
      </c>
      <c r="O25" t="s">
        <v>3012</v>
      </c>
      <c r="P25">
        <f t="shared" si="2"/>
        <v>1</v>
      </c>
      <c r="Q25" t="s">
        <v>3013</v>
      </c>
      <c r="R25" t="s">
        <v>3014</v>
      </c>
      <c r="S25">
        <f t="shared" si="3"/>
        <v>2</v>
      </c>
      <c r="T25" t="s">
        <v>3015</v>
      </c>
      <c r="U25" t="str">
        <f t="shared" si="4"/>
        <v>{"id": "24","nb_barrio": "La Campiña","id_zona":"1" ,"id_comuna": "2" },</v>
      </c>
    </row>
    <row r="26" spans="1:21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H26" t="s">
        <v>3010</v>
      </c>
      <c r="I26" t="s">
        <v>3016</v>
      </c>
      <c r="J26">
        <f t="shared" si="0"/>
        <v>25</v>
      </c>
      <c r="K26" t="s">
        <v>3011</v>
      </c>
      <c r="L26" t="s">
        <v>3017</v>
      </c>
      <c r="M26" t="str">
        <f t="shared" si="1"/>
        <v>La Flora</v>
      </c>
      <c r="N26" t="s">
        <v>3011</v>
      </c>
      <c r="O26" t="s">
        <v>3012</v>
      </c>
      <c r="P26">
        <f t="shared" si="2"/>
        <v>1</v>
      </c>
      <c r="Q26" t="s">
        <v>3013</v>
      </c>
      <c r="R26" t="s">
        <v>3014</v>
      </c>
      <c r="S26">
        <f t="shared" si="3"/>
        <v>2</v>
      </c>
      <c r="T26" t="s">
        <v>3015</v>
      </c>
      <c r="U26" t="str">
        <f t="shared" si="4"/>
        <v>{"id": "25","nb_barrio": "La Flora","id_zona":"1" ,"id_comuna": "2" },</v>
      </c>
    </row>
    <row r="27" spans="1:21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H27" t="s">
        <v>3010</v>
      </c>
      <c r="I27" t="s">
        <v>3016</v>
      </c>
      <c r="J27">
        <f t="shared" si="0"/>
        <v>26</v>
      </c>
      <c r="K27" t="s">
        <v>3011</v>
      </c>
      <c r="L27" t="s">
        <v>3017</v>
      </c>
      <c r="M27" t="str">
        <f t="shared" si="1"/>
        <v>La Paz</v>
      </c>
      <c r="N27" t="s">
        <v>3011</v>
      </c>
      <c r="O27" t="s">
        <v>3012</v>
      </c>
      <c r="P27">
        <f t="shared" si="2"/>
        <v>1</v>
      </c>
      <c r="Q27" t="s">
        <v>3013</v>
      </c>
      <c r="R27" t="s">
        <v>3014</v>
      </c>
      <c r="S27">
        <f t="shared" si="3"/>
        <v>2</v>
      </c>
      <c r="T27" t="s">
        <v>3015</v>
      </c>
      <c r="U27" t="str">
        <f t="shared" si="4"/>
        <v>{"id": "26","nb_barrio": "La Paz","id_zona":"1" ,"id_comuna": "2" },</v>
      </c>
    </row>
    <row r="28" spans="1:21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H28" t="s">
        <v>3010</v>
      </c>
      <c r="I28" t="s">
        <v>3016</v>
      </c>
      <c r="J28">
        <f t="shared" si="0"/>
        <v>27</v>
      </c>
      <c r="K28" t="s">
        <v>3011</v>
      </c>
      <c r="L28" t="s">
        <v>3017</v>
      </c>
      <c r="M28" t="str">
        <f t="shared" si="1"/>
        <v>Menga</v>
      </c>
      <c r="N28" t="s">
        <v>3011</v>
      </c>
      <c r="O28" t="s">
        <v>3012</v>
      </c>
      <c r="P28">
        <f t="shared" si="2"/>
        <v>1</v>
      </c>
      <c r="Q28" t="s">
        <v>3013</v>
      </c>
      <c r="R28" t="s">
        <v>3014</v>
      </c>
      <c r="S28">
        <f t="shared" si="3"/>
        <v>2</v>
      </c>
      <c r="T28" t="s">
        <v>3015</v>
      </c>
      <c r="U28" t="str">
        <f t="shared" si="4"/>
        <v>{"id": "27","nb_barrio": "Menga","id_zona":"1" ,"id_comuna": "2" },</v>
      </c>
    </row>
    <row r="29" spans="1:21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H29" t="s">
        <v>3010</v>
      </c>
      <c r="I29" t="s">
        <v>3016</v>
      </c>
      <c r="J29">
        <f t="shared" si="0"/>
        <v>28</v>
      </c>
      <c r="K29" t="s">
        <v>3011</v>
      </c>
      <c r="L29" t="s">
        <v>3017</v>
      </c>
      <c r="M29" t="str">
        <f t="shared" si="1"/>
        <v>Normandía</v>
      </c>
      <c r="N29" t="s">
        <v>3011</v>
      </c>
      <c r="O29" t="s">
        <v>3012</v>
      </c>
      <c r="P29">
        <f t="shared" si="2"/>
        <v>1</v>
      </c>
      <c r="Q29" t="s">
        <v>3013</v>
      </c>
      <c r="R29" t="s">
        <v>3014</v>
      </c>
      <c r="S29">
        <f t="shared" si="3"/>
        <v>2</v>
      </c>
      <c r="T29" t="s">
        <v>3015</v>
      </c>
      <c r="U29" t="str">
        <f t="shared" si="4"/>
        <v>{"id": "28","nb_barrio": "Normandía","id_zona":"1" ,"id_comuna": "2" },</v>
      </c>
    </row>
    <row r="30" spans="1:21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H30" t="s">
        <v>3010</v>
      </c>
      <c r="I30" t="s">
        <v>3016</v>
      </c>
      <c r="J30">
        <f t="shared" si="0"/>
        <v>29</v>
      </c>
      <c r="K30" t="s">
        <v>3011</v>
      </c>
      <c r="L30" t="s">
        <v>3017</v>
      </c>
      <c r="M30" t="str">
        <f t="shared" si="1"/>
        <v>Pacará</v>
      </c>
      <c r="N30" t="s">
        <v>3011</v>
      </c>
      <c r="O30" t="s">
        <v>3012</v>
      </c>
      <c r="P30">
        <f t="shared" si="2"/>
        <v>1</v>
      </c>
      <c r="Q30" t="s">
        <v>3013</v>
      </c>
      <c r="R30" t="s">
        <v>3014</v>
      </c>
      <c r="S30">
        <f t="shared" si="3"/>
        <v>2</v>
      </c>
      <c r="T30" t="s">
        <v>3015</v>
      </c>
      <c r="U30" t="str">
        <f t="shared" si="4"/>
        <v>{"id": "29","nb_barrio": "Pacará","id_zona":"1" ,"id_comuna": "2" },</v>
      </c>
    </row>
    <row r="31" spans="1:21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H31" t="s">
        <v>3010</v>
      </c>
      <c r="I31" t="s">
        <v>3016</v>
      </c>
      <c r="J31">
        <f t="shared" si="0"/>
        <v>30</v>
      </c>
      <c r="K31" t="s">
        <v>3011</v>
      </c>
      <c r="L31" t="s">
        <v>3017</v>
      </c>
      <c r="M31" t="str">
        <f t="shared" si="1"/>
        <v>Prados del Norte</v>
      </c>
      <c r="N31" t="s">
        <v>3011</v>
      </c>
      <c r="O31" t="s">
        <v>3012</v>
      </c>
      <c r="P31">
        <f t="shared" si="2"/>
        <v>1</v>
      </c>
      <c r="Q31" t="s">
        <v>3013</v>
      </c>
      <c r="R31" t="s">
        <v>3014</v>
      </c>
      <c r="S31">
        <f t="shared" si="3"/>
        <v>2</v>
      </c>
      <c r="T31" t="s">
        <v>3015</v>
      </c>
      <c r="U31" t="str">
        <f t="shared" si="4"/>
        <v>{"id": "30","nb_barrio": "Prados del Norte","id_zona":"1" ,"id_comuna": "2" },</v>
      </c>
    </row>
    <row r="32" spans="1:21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H32" t="s">
        <v>3010</v>
      </c>
      <c r="I32" t="s">
        <v>3016</v>
      </c>
      <c r="J32">
        <f t="shared" si="0"/>
        <v>31</v>
      </c>
      <c r="K32" t="s">
        <v>3011</v>
      </c>
      <c r="L32" t="s">
        <v>3017</v>
      </c>
      <c r="M32" t="str">
        <f t="shared" si="1"/>
        <v>San Vicente</v>
      </c>
      <c r="N32" t="s">
        <v>3011</v>
      </c>
      <c r="O32" t="s">
        <v>3012</v>
      </c>
      <c r="P32">
        <f t="shared" si="2"/>
        <v>1</v>
      </c>
      <c r="Q32" t="s">
        <v>3013</v>
      </c>
      <c r="R32" t="s">
        <v>3014</v>
      </c>
      <c r="S32">
        <f t="shared" si="3"/>
        <v>2</v>
      </c>
      <c r="T32" t="s">
        <v>3015</v>
      </c>
      <c r="U32" t="str">
        <f t="shared" si="4"/>
        <v>{"id": "31","nb_barrio": "San Vicente","id_zona":"1" ,"id_comuna": "2" },</v>
      </c>
    </row>
    <row r="33" spans="1:21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H33" t="s">
        <v>3010</v>
      </c>
      <c r="I33" t="s">
        <v>3016</v>
      </c>
      <c r="J33">
        <f t="shared" si="0"/>
        <v>32</v>
      </c>
      <c r="K33" t="s">
        <v>3011</v>
      </c>
      <c r="L33" t="s">
        <v>3017</v>
      </c>
      <c r="M33" t="str">
        <f t="shared" si="1"/>
        <v>Santa Mónica</v>
      </c>
      <c r="N33" t="s">
        <v>3011</v>
      </c>
      <c r="O33" t="s">
        <v>3012</v>
      </c>
      <c r="P33">
        <f t="shared" si="2"/>
        <v>1</v>
      </c>
      <c r="Q33" t="s">
        <v>3013</v>
      </c>
      <c r="R33" t="s">
        <v>3014</v>
      </c>
      <c r="S33">
        <f t="shared" si="3"/>
        <v>2</v>
      </c>
      <c r="T33" t="s">
        <v>3015</v>
      </c>
      <c r="U33" t="str">
        <f t="shared" si="4"/>
        <v>{"id": "32","nb_barrio": "Santa Mónica","id_zona":"1" ,"id_comuna": "2" },</v>
      </c>
    </row>
    <row r="34" spans="1:21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H34" t="s">
        <v>3010</v>
      </c>
      <c r="I34" t="s">
        <v>3016</v>
      </c>
      <c r="J34">
        <f t="shared" si="0"/>
        <v>33</v>
      </c>
      <c r="K34" t="s">
        <v>3011</v>
      </c>
      <c r="L34" t="s">
        <v>3017</v>
      </c>
      <c r="M34" t="str">
        <f t="shared" si="1"/>
        <v>Santa Rita</v>
      </c>
      <c r="N34" t="s">
        <v>3011</v>
      </c>
      <c r="O34" t="s">
        <v>3012</v>
      </c>
      <c r="P34">
        <f t="shared" si="2"/>
        <v>1</v>
      </c>
      <c r="Q34" t="s">
        <v>3013</v>
      </c>
      <c r="R34" t="s">
        <v>3014</v>
      </c>
      <c r="S34">
        <f t="shared" si="3"/>
        <v>2</v>
      </c>
      <c r="T34" t="s">
        <v>3015</v>
      </c>
      <c r="U34" t="str">
        <f t="shared" si="4"/>
        <v>{"id": "33","nb_barrio": "Santa Rita","id_zona":"1" ,"id_comuna": "2" },</v>
      </c>
    </row>
    <row r="35" spans="1:21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H35" t="s">
        <v>3010</v>
      </c>
      <c r="I35" t="s">
        <v>3016</v>
      </c>
      <c r="J35">
        <f t="shared" si="0"/>
        <v>34</v>
      </c>
      <c r="K35" t="s">
        <v>3011</v>
      </c>
      <c r="L35" t="s">
        <v>3017</v>
      </c>
      <c r="M35" t="str">
        <f t="shared" si="1"/>
        <v>Santa Teresita</v>
      </c>
      <c r="N35" t="s">
        <v>3011</v>
      </c>
      <c r="O35" t="s">
        <v>3012</v>
      </c>
      <c r="P35">
        <f t="shared" si="2"/>
        <v>1</v>
      </c>
      <c r="Q35" t="s">
        <v>3013</v>
      </c>
      <c r="R35" t="s">
        <v>3014</v>
      </c>
      <c r="S35">
        <f t="shared" si="3"/>
        <v>2</v>
      </c>
      <c r="T35" t="s">
        <v>3015</v>
      </c>
      <c r="U35" t="str">
        <f t="shared" si="4"/>
        <v>{"id": "34","nb_barrio": "Santa Teresita","id_zona":"1" ,"id_comuna": "2" },</v>
      </c>
    </row>
    <row r="36" spans="1:21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2828</v>
      </c>
      <c r="H36" t="s">
        <v>3010</v>
      </c>
      <c r="I36" t="s">
        <v>3016</v>
      </c>
      <c r="J36">
        <f t="shared" si="0"/>
        <v>35</v>
      </c>
      <c r="K36" t="s">
        <v>3011</v>
      </c>
      <c r="L36" t="s">
        <v>3017</v>
      </c>
      <c r="M36" t="str">
        <f t="shared" si="1"/>
        <v>Sector Altos de Normandía-Bataclán</v>
      </c>
      <c r="N36" t="s">
        <v>3011</v>
      </c>
      <c r="O36" t="s">
        <v>3012</v>
      </c>
      <c r="P36">
        <f t="shared" si="2"/>
        <v>1</v>
      </c>
      <c r="Q36" t="s">
        <v>3013</v>
      </c>
      <c r="R36" t="s">
        <v>3014</v>
      </c>
      <c r="S36">
        <f t="shared" si="3"/>
        <v>2</v>
      </c>
      <c r="T36" t="s">
        <v>3015</v>
      </c>
      <c r="U36" t="str">
        <f t="shared" si="4"/>
        <v>{"id": "35","nb_barrio": "Sector Altos de Normandía-Bataclán","id_zona":"1" ,"id_comuna": "2" },</v>
      </c>
    </row>
    <row r="37" spans="1:21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H37" t="s">
        <v>3010</v>
      </c>
      <c r="I37" t="s">
        <v>3016</v>
      </c>
      <c r="J37">
        <f t="shared" si="0"/>
        <v>36</v>
      </c>
      <c r="K37" t="s">
        <v>3011</v>
      </c>
      <c r="L37" t="s">
        <v>3017</v>
      </c>
      <c r="M37" t="str">
        <f t="shared" si="1"/>
        <v>Urbanización La Flora</v>
      </c>
      <c r="N37" t="s">
        <v>3011</v>
      </c>
      <c r="O37" t="s">
        <v>3012</v>
      </c>
      <c r="P37">
        <f t="shared" si="2"/>
        <v>1</v>
      </c>
      <c r="Q37" t="s">
        <v>3013</v>
      </c>
      <c r="R37" t="s">
        <v>3014</v>
      </c>
      <c r="S37">
        <f t="shared" si="3"/>
        <v>2</v>
      </c>
      <c r="T37" t="s">
        <v>3015</v>
      </c>
      <c r="U37" t="str">
        <f t="shared" si="4"/>
        <v>{"id": "36","nb_barrio": "Urbanización La Flora","id_zona":"1" ,"id_comuna": "2" },</v>
      </c>
    </row>
    <row r="38" spans="1:21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H38" t="s">
        <v>3010</v>
      </c>
      <c r="I38" t="s">
        <v>3016</v>
      </c>
      <c r="J38">
        <f t="shared" si="0"/>
        <v>37</v>
      </c>
      <c r="K38" t="s">
        <v>3011</v>
      </c>
      <c r="L38" t="s">
        <v>3017</v>
      </c>
      <c r="M38" t="str">
        <f t="shared" si="1"/>
        <v>Urbanización La Merced</v>
      </c>
      <c r="N38" t="s">
        <v>3011</v>
      </c>
      <c r="O38" t="s">
        <v>3012</v>
      </c>
      <c r="P38">
        <f t="shared" si="2"/>
        <v>1</v>
      </c>
      <c r="Q38" t="s">
        <v>3013</v>
      </c>
      <c r="R38" t="s">
        <v>3014</v>
      </c>
      <c r="S38">
        <f t="shared" si="3"/>
        <v>2</v>
      </c>
      <c r="T38" t="s">
        <v>3015</v>
      </c>
      <c r="U38" t="str">
        <f t="shared" si="4"/>
        <v>{"id": "37","nb_barrio": "Urbanización La Merced","id_zona":"1" ,"id_comuna": "2" },</v>
      </c>
    </row>
    <row r="39" spans="1:21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H39" t="s">
        <v>3010</v>
      </c>
      <c r="I39" t="s">
        <v>3016</v>
      </c>
      <c r="J39">
        <f t="shared" si="0"/>
        <v>38</v>
      </c>
      <c r="K39" t="s">
        <v>3011</v>
      </c>
      <c r="L39" t="s">
        <v>3017</v>
      </c>
      <c r="M39" t="str">
        <f t="shared" si="1"/>
        <v>Versalles</v>
      </c>
      <c r="N39" t="s">
        <v>3011</v>
      </c>
      <c r="O39" t="s">
        <v>3012</v>
      </c>
      <c r="P39">
        <f t="shared" si="2"/>
        <v>1</v>
      </c>
      <c r="Q39" t="s">
        <v>3013</v>
      </c>
      <c r="R39" t="s">
        <v>3014</v>
      </c>
      <c r="S39">
        <f t="shared" si="3"/>
        <v>2</v>
      </c>
      <c r="T39" t="s">
        <v>3015</v>
      </c>
      <c r="U39" t="str">
        <f t="shared" si="4"/>
        <v>{"id": "38","nb_barrio": "Versalles","id_zona":"1" ,"id_comuna": "2" },</v>
      </c>
    </row>
    <row r="40" spans="1:21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H40" t="s">
        <v>3010</v>
      </c>
      <c r="I40" t="s">
        <v>3016</v>
      </c>
      <c r="J40">
        <f t="shared" si="0"/>
        <v>39</v>
      </c>
      <c r="K40" t="s">
        <v>3011</v>
      </c>
      <c r="L40" t="s">
        <v>3017</v>
      </c>
      <c r="M40" t="str">
        <f t="shared" si="1"/>
        <v>Vipasa</v>
      </c>
      <c r="N40" t="s">
        <v>3011</v>
      </c>
      <c r="O40" t="s">
        <v>3012</v>
      </c>
      <c r="P40">
        <f t="shared" si="2"/>
        <v>1</v>
      </c>
      <c r="Q40" t="s">
        <v>3013</v>
      </c>
      <c r="R40" t="s">
        <v>3014</v>
      </c>
      <c r="S40">
        <f t="shared" si="3"/>
        <v>2</v>
      </c>
      <c r="T40" t="s">
        <v>3015</v>
      </c>
      <c r="U40" t="str">
        <f t="shared" si="4"/>
        <v>{"id": "39","nb_barrio": "Vipasa","id_zona":"1" ,"id_comuna": "2" },</v>
      </c>
    </row>
    <row r="41" spans="1:21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H41" t="s">
        <v>3010</v>
      </c>
      <c r="I41" t="s">
        <v>3016</v>
      </c>
      <c r="J41">
        <f t="shared" si="0"/>
        <v>40</v>
      </c>
      <c r="K41" t="s">
        <v>3011</v>
      </c>
      <c r="L41" t="s">
        <v>3017</v>
      </c>
      <c r="M41" t="str">
        <f t="shared" si="1"/>
        <v>Acueducto San Antonio.</v>
      </c>
      <c r="N41" t="s">
        <v>3011</v>
      </c>
      <c r="O41" t="s">
        <v>3012</v>
      </c>
      <c r="P41">
        <f t="shared" si="2"/>
        <v>1</v>
      </c>
      <c r="Q41" t="s">
        <v>3013</v>
      </c>
      <c r="R41" t="s">
        <v>3014</v>
      </c>
      <c r="S41">
        <f t="shared" si="3"/>
        <v>3</v>
      </c>
      <c r="T41" t="s">
        <v>3015</v>
      </c>
      <c r="U41" t="str">
        <f t="shared" si="4"/>
        <v>{"id": "40","nb_barrio": "Acueducto San Antonio.","id_zona":"1" ,"id_comuna": "3" },</v>
      </c>
    </row>
    <row r="42" spans="1:21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H42" t="s">
        <v>3010</v>
      </c>
      <c r="I42" t="s">
        <v>3016</v>
      </c>
      <c r="J42">
        <f t="shared" si="0"/>
        <v>41</v>
      </c>
      <c r="K42" t="s">
        <v>3011</v>
      </c>
      <c r="L42" t="s">
        <v>3017</v>
      </c>
      <c r="M42" t="str">
        <f t="shared" si="1"/>
        <v>El Calvario.</v>
      </c>
      <c r="N42" t="s">
        <v>3011</v>
      </c>
      <c r="O42" t="s">
        <v>3012</v>
      </c>
      <c r="P42">
        <f t="shared" si="2"/>
        <v>1</v>
      </c>
      <c r="Q42" t="s">
        <v>3013</v>
      </c>
      <c r="R42" t="s">
        <v>3014</v>
      </c>
      <c r="S42">
        <f t="shared" si="3"/>
        <v>3</v>
      </c>
      <c r="T42" t="s">
        <v>3015</v>
      </c>
      <c r="U42" t="str">
        <f t="shared" si="4"/>
        <v>{"id": "41","nb_barrio": "El Calvario.","id_zona":"1" ,"id_comuna": "3" },</v>
      </c>
    </row>
    <row r="43" spans="1:21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H43" t="s">
        <v>3010</v>
      </c>
      <c r="I43" t="s">
        <v>3016</v>
      </c>
      <c r="J43">
        <f t="shared" si="0"/>
        <v>42</v>
      </c>
      <c r="K43" t="s">
        <v>3011</v>
      </c>
      <c r="L43" t="s">
        <v>3017</v>
      </c>
      <c r="M43" t="str">
        <f t="shared" si="1"/>
        <v>El Hoyo.</v>
      </c>
      <c r="N43" t="s">
        <v>3011</v>
      </c>
      <c r="O43" t="s">
        <v>3012</v>
      </c>
      <c r="P43">
        <f t="shared" si="2"/>
        <v>1</v>
      </c>
      <c r="Q43" t="s">
        <v>3013</v>
      </c>
      <c r="R43" t="s">
        <v>3014</v>
      </c>
      <c r="S43">
        <f t="shared" si="3"/>
        <v>3</v>
      </c>
      <c r="T43" t="s">
        <v>3015</v>
      </c>
      <c r="U43" t="str">
        <f t="shared" si="4"/>
        <v>{"id": "42","nb_barrio": "El Hoyo.","id_zona":"1" ,"id_comuna": "3" },</v>
      </c>
    </row>
    <row r="44" spans="1:21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H44" t="s">
        <v>3010</v>
      </c>
      <c r="I44" t="s">
        <v>3016</v>
      </c>
      <c r="J44">
        <f t="shared" si="0"/>
        <v>43</v>
      </c>
      <c r="K44" t="s">
        <v>3011</v>
      </c>
      <c r="L44" t="s">
        <v>3017</v>
      </c>
      <c r="M44" t="str">
        <f t="shared" si="1"/>
        <v>El Nacional.</v>
      </c>
      <c r="N44" t="s">
        <v>3011</v>
      </c>
      <c r="O44" t="s">
        <v>3012</v>
      </c>
      <c r="P44">
        <f t="shared" si="2"/>
        <v>1</v>
      </c>
      <c r="Q44" t="s">
        <v>3013</v>
      </c>
      <c r="R44" t="s">
        <v>3014</v>
      </c>
      <c r="S44">
        <f t="shared" si="3"/>
        <v>3</v>
      </c>
      <c r="T44" t="s">
        <v>3015</v>
      </c>
      <c r="U44" t="str">
        <f t="shared" si="4"/>
        <v>{"id": "43","nb_barrio": "El Nacional.","id_zona":"1" ,"id_comuna": "3" },</v>
      </c>
    </row>
    <row r="45" spans="1:21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H45" t="s">
        <v>3010</v>
      </c>
      <c r="I45" t="s">
        <v>3016</v>
      </c>
      <c r="J45">
        <f t="shared" si="0"/>
        <v>44</v>
      </c>
      <c r="K45" t="s">
        <v>3011</v>
      </c>
      <c r="L45" t="s">
        <v>3017</v>
      </c>
      <c r="M45" t="str">
        <f t="shared" si="1"/>
        <v>El Peñón.</v>
      </c>
      <c r="N45" t="s">
        <v>3011</v>
      </c>
      <c r="O45" t="s">
        <v>3012</v>
      </c>
      <c r="P45">
        <f t="shared" si="2"/>
        <v>1</v>
      </c>
      <c r="Q45" t="s">
        <v>3013</v>
      </c>
      <c r="R45" t="s">
        <v>3014</v>
      </c>
      <c r="S45">
        <f t="shared" si="3"/>
        <v>3</v>
      </c>
      <c r="T45" t="s">
        <v>3015</v>
      </c>
      <c r="U45" t="str">
        <f t="shared" si="4"/>
        <v>{"id": "44","nb_barrio": "El Peñón.","id_zona":"1" ,"id_comuna": "3" },</v>
      </c>
    </row>
    <row r="46" spans="1:21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H46" t="s">
        <v>3010</v>
      </c>
      <c r="I46" t="s">
        <v>3016</v>
      </c>
      <c r="J46">
        <f t="shared" si="0"/>
        <v>45</v>
      </c>
      <c r="K46" t="s">
        <v>3011</v>
      </c>
      <c r="L46" t="s">
        <v>3017</v>
      </c>
      <c r="M46" t="str">
        <f t="shared" si="1"/>
        <v>El Piloto.</v>
      </c>
      <c r="N46" t="s">
        <v>3011</v>
      </c>
      <c r="O46" t="s">
        <v>3012</v>
      </c>
      <c r="P46">
        <f t="shared" si="2"/>
        <v>1</v>
      </c>
      <c r="Q46" t="s">
        <v>3013</v>
      </c>
      <c r="R46" t="s">
        <v>3014</v>
      </c>
      <c r="S46">
        <f t="shared" si="3"/>
        <v>3</v>
      </c>
      <c r="T46" t="s">
        <v>3015</v>
      </c>
      <c r="U46" t="str">
        <f t="shared" si="4"/>
        <v>{"id": "45","nb_barrio": "El Piloto.","id_zona":"1" ,"id_comuna": "3" },</v>
      </c>
    </row>
    <row r="47" spans="1:21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H47" t="s">
        <v>3010</v>
      </c>
      <c r="I47" t="s">
        <v>3016</v>
      </c>
      <c r="J47">
        <f t="shared" si="0"/>
        <v>46</v>
      </c>
      <c r="K47" t="s">
        <v>3011</v>
      </c>
      <c r="L47" t="s">
        <v>3017</v>
      </c>
      <c r="M47" t="str">
        <f t="shared" si="1"/>
        <v>La Merced.</v>
      </c>
      <c r="N47" t="s">
        <v>3011</v>
      </c>
      <c r="O47" t="s">
        <v>3012</v>
      </c>
      <c r="P47">
        <f t="shared" si="2"/>
        <v>1</v>
      </c>
      <c r="Q47" t="s">
        <v>3013</v>
      </c>
      <c r="R47" t="s">
        <v>3014</v>
      </c>
      <c r="S47">
        <f t="shared" si="3"/>
        <v>3</v>
      </c>
      <c r="T47" t="s">
        <v>3015</v>
      </c>
      <c r="U47" t="str">
        <f t="shared" si="4"/>
        <v>{"id": "46","nb_barrio": "La Merced.","id_zona":"1" ,"id_comuna": "3" },</v>
      </c>
    </row>
    <row r="48" spans="1:21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H48" t="s">
        <v>3010</v>
      </c>
      <c r="I48" t="s">
        <v>3016</v>
      </c>
      <c r="J48">
        <f t="shared" si="0"/>
        <v>47</v>
      </c>
      <c r="K48" t="s">
        <v>3011</v>
      </c>
      <c r="L48" t="s">
        <v>3017</v>
      </c>
      <c r="M48" t="str">
        <f t="shared" si="1"/>
        <v>Los Libertadores.</v>
      </c>
      <c r="N48" t="s">
        <v>3011</v>
      </c>
      <c r="O48" t="s">
        <v>3012</v>
      </c>
      <c r="P48">
        <f t="shared" si="2"/>
        <v>1</v>
      </c>
      <c r="Q48" t="s">
        <v>3013</v>
      </c>
      <c r="R48" t="s">
        <v>3014</v>
      </c>
      <c r="S48">
        <f t="shared" si="3"/>
        <v>3</v>
      </c>
      <c r="T48" t="s">
        <v>3015</v>
      </c>
      <c r="U48" t="str">
        <f t="shared" si="4"/>
        <v>{"id": "47","nb_barrio": "Los Libertadores.","id_zona":"1" ,"id_comuna": "3" },</v>
      </c>
    </row>
    <row r="49" spans="1:21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H49" t="s">
        <v>3010</v>
      </c>
      <c r="I49" t="s">
        <v>3016</v>
      </c>
      <c r="J49">
        <f t="shared" si="0"/>
        <v>48</v>
      </c>
      <c r="K49" t="s">
        <v>3011</v>
      </c>
      <c r="L49" t="s">
        <v>3017</v>
      </c>
      <c r="M49" t="str">
        <f t="shared" si="1"/>
        <v>Navarro-La Chanca.</v>
      </c>
      <c r="N49" t="s">
        <v>3011</v>
      </c>
      <c r="O49" t="s">
        <v>3012</v>
      </c>
      <c r="P49">
        <f t="shared" si="2"/>
        <v>1</v>
      </c>
      <c r="Q49" t="s">
        <v>3013</v>
      </c>
      <c r="R49" t="s">
        <v>3014</v>
      </c>
      <c r="S49">
        <f t="shared" si="3"/>
        <v>3</v>
      </c>
      <c r="T49" t="s">
        <v>3015</v>
      </c>
      <c r="U49" t="str">
        <f t="shared" si="4"/>
        <v>{"id": "48","nb_barrio": "Navarro-La Chanca.","id_zona":"1" ,"id_comuna": "3" },</v>
      </c>
    </row>
    <row r="50" spans="1:21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H50" t="s">
        <v>3010</v>
      </c>
      <c r="I50" t="s">
        <v>3016</v>
      </c>
      <c r="J50">
        <f t="shared" si="0"/>
        <v>49</v>
      </c>
      <c r="K50" t="s">
        <v>3011</v>
      </c>
      <c r="L50" t="s">
        <v>3017</v>
      </c>
      <c r="M50" t="str">
        <f t="shared" si="1"/>
        <v>San Antonio.</v>
      </c>
      <c r="N50" t="s">
        <v>3011</v>
      </c>
      <c r="O50" t="s">
        <v>3012</v>
      </c>
      <c r="P50">
        <f t="shared" si="2"/>
        <v>1</v>
      </c>
      <c r="Q50" t="s">
        <v>3013</v>
      </c>
      <c r="R50" t="s">
        <v>3014</v>
      </c>
      <c r="S50">
        <f t="shared" si="3"/>
        <v>3</v>
      </c>
      <c r="T50" t="s">
        <v>3015</v>
      </c>
      <c r="U50" t="str">
        <f t="shared" si="4"/>
        <v>{"id": "49","nb_barrio": "San Antonio.","id_zona":"1" ,"id_comuna": "3" },</v>
      </c>
    </row>
    <row r="51" spans="1:21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H51" t="s">
        <v>3010</v>
      </c>
      <c r="I51" t="s">
        <v>3016</v>
      </c>
      <c r="J51">
        <f t="shared" si="0"/>
        <v>50</v>
      </c>
      <c r="K51" t="s">
        <v>3011</v>
      </c>
      <c r="L51" t="s">
        <v>3017</v>
      </c>
      <c r="M51" t="str">
        <f t="shared" si="1"/>
        <v>San Cayetano.</v>
      </c>
      <c r="N51" t="s">
        <v>3011</v>
      </c>
      <c r="O51" t="s">
        <v>3012</v>
      </c>
      <c r="P51">
        <f t="shared" si="2"/>
        <v>1</v>
      </c>
      <c r="Q51" t="s">
        <v>3013</v>
      </c>
      <c r="R51" t="s">
        <v>3014</v>
      </c>
      <c r="S51">
        <f t="shared" si="3"/>
        <v>3</v>
      </c>
      <c r="T51" t="s">
        <v>3015</v>
      </c>
      <c r="U51" t="str">
        <f t="shared" si="4"/>
        <v>{"id": "50","nb_barrio": "San Cayetano.","id_zona":"1" ,"id_comuna": "3" },</v>
      </c>
    </row>
    <row r="52" spans="1:21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H52" t="s">
        <v>3010</v>
      </c>
      <c r="I52" t="s">
        <v>3016</v>
      </c>
      <c r="J52">
        <f t="shared" si="0"/>
        <v>51</v>
      </c>
      <c r="K52" t="s">
        <v>3011</v>
      </c>
      <c r="L52" t="s">
        <v>3017</v>
      </c>
      <c r="M52" t="str">
        <f t="shared" si="1"/>
        <v>San Juan Bosco.</v>
      </c>
      <c r="N52" t="s">
        <v>3011</v>
      </c>
      <c r="O52" t="s">
        <v>3012</v>
      </c>
      <c r="P52">
        <f t="shared" si="2"/>
        <v>1</v>
      </c>
      <c r="Q52" t="s">
        <v>3013</v>
      </c>
      <c r="R52" t="s">
        <v>3014</v>
      </c>
      <c r="S52">
        <f t="shared" si="3"/>
        <v>3</v>
      </c>
      <c r="T52" t="s">
        <v>3015</v>
      </c>
      <c r="U52" t="str">
        <f t="shared" si="4"/>
        <v>{"id": "51","nb_barrio": "San Juan Bosco.","id_zona":"1" ,"id_comuna": "3" },</v>
      </c>
    </row>
    <row r="53" spans="1:21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H53" t="s">
        <v>3010</v>
      </c>
      <c r="I53" t="s">
        <v>3016</v>
      </c>
      <c r="J53">
        <f t="shared" si="0"/>
        <v>52</v>
      </c>
      <c r="K53" t="s">
        <v>3011</v>
      </c>
      <c r="L53" t="s">
        <v>3017</v>
      </c>
      <c r="M53" t="str">
        <f t="shared" si="1"/>
        <v>San Nicolás.</v>
      </c>
      <c r="N53" t="s">
        <v>3011</v>
      </c>
      <c r="O53" t="s">
        <v>3012</v>
      </c>
      <c r="P53">
        <f t="shared" si="2"/>
        <v>1</v>
      </c>
      <c r="Q53" t="s">
        <v>3013</v>
      </c>
      <c r="R53" t="s">
        <v>3014</v>
      </c>
      <c r="S53">
        <f t="shared" si="3"/>
        <v>3</v>
      </c>
      <c r="T53" t="s">
        <v>3015</v>
      </c>
      <c r="U53" t="str">
        <f t="shared" si="4"/>
        <v>{"id": "52","nb_barrio": "San Nicolás.","id_zona":"1" ,"id_comuna": "3" },</v>
      </c>
    </row>
    <row r="54" spans="1:21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H54" t="s">
        <v>3010</v>
      </c>
      <c r="I54" t="s">
        <v>3016</v>
      </c>
      <c r="J54">
        <f t="shared" si="0"/>
        <v>53</v>
      </c>
      <c r="K54" t="s">
        <v>3011</v>
      </c>
      <c r="L54" t="s">
        <v>3017</v>
      </c>
      <c r="M54" t="str">
        <f t="shared" si="1"/>
        <v>San Pascual.</v>
      </c>
      <c r="N54" t="s">
        <v>3011</v>
      </c>
      <c r="O54" t="s">
        <v>3012</v>
      </c>
      <c r="P54">
        <f t="shared" si="2"/>
        <v>1</v>
      </c>
      <c r="Q54" t="s">
        <v>3013</v>
      </c>
      <c r="R54" t="s">
        <v>3014</v>
      </c>
      <c r="S54">
        <f t="shared" si="3"/>
        <v>3</v>
      </c>
      <c r="T54" t="s">
        <v>3015</v>
      </c>
      <c r="U54" t="str">
        <f t="shared" si="4"/>
        <v>{"id": "53","nb_barrio": "San Pascual.","id_zona":"1" ,"id_comuna": "3" },</v>
      </c>
    </row>
    <row r="55" spans="1:21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H55" t="s">
        <v>3010</v>
      </c>
      <c r="I55" t="s">
        <v>3016</v>
      </c>
      <c r="J55">
        <f t="shared" si="0"/>
        <v>54</v>
      </c>
      <c r="K55" t="s">
        <v>3011</v>
      </c>
      <c r="L55" t="s">
        <v>3017</v>
      </c>
      <c r="M55" t="str">
        <f t="shared" si="1"/>
        <v>San Pedro.</v>
      </c>
      <c r="N55" t="s">
        <v>3011</v>
      </c>
      <c r="O55" t="s">
        <v>3012</v>
      </c>
      <c r="P55">
        <f t="shared" si="2"/>
        <v>1</v>
      </c>
      <c r="Q55" t="s">
        <v>3013</v>
      </c>
      <c r="R55" t="s">
        <v>3014</v>
      </c>
      <c r="S55">
        <f t="shared" si="3"/>
        <v>3</v>
      </c>
      <c r="T55" t="s">
        <v>3015</v>
      </c>
      <c r="U55" t="str">
        <f t="shared" si="4"/>
        <v>{"id": "54","nb_barrio": "San Pedro.","id_zona":"1" ,"id_comuna": "3" },</v>
      </c>
    </row>
    <row r="56" spans="1:21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H56" t="s">
        <v>3010</v>
      </c>
      <c r="I56" t="s">
        <v>3016</v>
      </c>
      <c r="J56">
        <f t="shared" si="0"/>
        <v>55</v>
      </c>
      <c r="K56" t="s">
        <v>3011</v>
      </c>
      <c r="L56" t="s">
        <v>3017</v>
      </c>
      <c r="M56" t="str">
        <f t="shared" si="1"/>
        <v>Santa Rosa.</v>
      </c>
      <c r="N56" t="s">
        <v>3011</v>
      </c>
      <c r="O56" t="s">
        <v>3012</v>
      </c>
      <c r="P56">
        <f t="shared" si="2"/>
        <v>1</v>
      </c>
      <c r="Q56" t="s">
        <v>3013</v>
      </c>
      <c r="R56" t="s">
        <v>3014</v>
      </c>
      <c r="S56">
        <f t="shared" si="3"/>
        <v>3</v>
      </c>
      <c r="T56" t="s">
        <v>3015</v>
      </c>
      <c r="U56" t="str">
        <f t="shared" si="4"/>
        <v>{"id": "55","nb_barrio": "Santa Rosa.","id_zona":"1" ,"id_comuna": "3" },</v>
      </c>
    </row>
    <row r="57" spans="1:21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H57" t="s">
        <v>3010</v>
      </c>
      <c r="I57" t="s">
        <v>3016</v>
      </c>
      <c r="J57">
        <f t="shared" si="0"/>
        <v>56</v>
      </c>
      <c r="K57" t="s">
        <v>3011</v>
      </c>
      <c r="L57" t="s">
        <v>3017</v>
      </c>
      <c r="M57" t="str">
        <f t="shared" si="1"/>
        <v>Bolivariano</v>
      </c>
      <c r="N57" t="s">
        <v>3011</v>
      </c>
      <c r="O57" t="s">
        <v>3012</v>
      </c>
      <c r="P57">
        <f t="shared" si="2"/>
        <v>2</v>
      </c>
      <c r="Q57" t="s">
        <v>3013</v>
      </c>
      <c r="R57" t="s">
        <v>3014</v>
      </c>
      <c r="S57">
        <f t="shared" si="3"/>
        <v>4</v>
      </c>
      <c r="T57" t="s">
        <v>3015</v>
      </c>
      <c r="U57" t="str">
        <f t="shared" si="4"/>
        <v>{"id": "56","nb_barrio": "Bolivariano","id_zona":"2" ,"id_comuna": "4" },</v>
      </c>
    </row>
    <row r="58" spans="1:21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H58" t="s">
        <v>3010</v>
      </c>
      <c r="I58" t="s">
        <v>3016</v>
      </c>
      <c r="J58">
        <f t="shared" si="0"/>
        <v>57</v>
      </c>
      <c r="K58" t="s">
        <v>3011</v>
      </c>
      <c r="L58" t="s">
        <v>3017</v>
      </c>
      <c r="M58" t="str">
        <f t="shared" si="1"/>
        <v>Bueno Madrid</v>
      </c>
      <c r="N58" t="s">
        <v>3011</v>
      </c>
      <c r="O58" t="s">
        <v>3012</v>
      </c>
      <c r="P58">
        <f t="shared" si="2"/>
        <v>2</v>
      </c>
      <c r="Q58" t="s">
        <v>3013</v>
      </c>
      <c r="R58" t="s">
        <v>3014</v>
      </c>
      <c r="S58">
        <f t="shared" si="3"/>
        <v>4</v>
      </c>
      <c r="T58" t="s">
        <v>3015</v>
      </c>
      <c r="U58" t="str">
        <f t="shared" si="4"/>
        <v>{"id": "57","nb_barrio": "Bueno Madrid","id_zona":"2" ,"id_comuna": "4" },</v>
      </c>
    </row>
    <row r="59" spans="1:21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H59" t="s">
        <v>3010</v>
      </c>
      <c r="I59" t="s">
        <v>3016</v>
      </c>
      <c r="J59">
        <f t="shared" si="0"/>
        <v>58</v>
      </c>
      <c r="K59" t="s">
        <v>3011</v>
      </c>
      <c r="L59" t="s">
        <v>3017</v>
      </c>
      <c r="M59" t="str">
        <f t="shared" si="1"/>
        <v>Calima</v>
      </c>
      <c r="N59" t="s">
        <v>3011</v>
      </c>
      <c r="O59" t="s">
        <v>3012</v>
      </c>
      <c r="P59">
        <f t="shared" si="2"/>
        <v>2</v>
      </c>
      <c r="Q59" t="s">
        <v>3013</v>
      </c>
      <c r="R59" t="s">
        <v>3014</v>
      </c>
      <c r="S59">
        <f t="shared" si="3"/>
        <v>4</v>
      </c>
      <c r="T59" t="s">
        <v>3015</v>
      </c>
      <c r="U59" t="str">
        <f t="shared" si="4"/>
        <v>{"id": "58","nb_barrio": "Calima","id_zona":"2" ,"id_comuna": "4" },</v>
      </c>
    </row>
    <row r="60" spans="1:21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H60" t="s">
        <v>3010</v>
      </c>
      <c r="I60" t="s">
        <v>3016</v>
      </c>
      <c r="J60">
        <f t="shared" si="0"/>
        <v>59</v>
      </c>
      <c r="K60" t="s">
        <v>3011</v>
      </c>
      <c r="L60" t="s">
        <v>3017</v>
      </c>
      <c r="M60" t="str">
        <f t="shared" si="1"/>
        <v>Evaristo García</v>
      </c>
      <c r="N60" t="s">
        <v>3011</v>
      </c>
      <c r="O60" t="s">
        <v>3012</v>
      </c>
      <c r="P60">
        <f t="shared" si="2"/>
        <v>2</v>
      </c>
      <c r="Q60" t="s">
        <v>3013</v>
      </c>
      <c r="R60" t="s">
        <v>3014</v>
      </c>
      <c r="S60">
        <f t="shared" si="3"/>
        <v>4</v>
      </c>
      <c r="T60" t="s">
        <v>3015</v>
      </c>
      <c r="U60" t="str">
        <f t="shared" si="4"/>
        <v>{"id": "59","nb_barrio": "Evaristo García","id_zona":"2" ,"id_comuna": "4" },</v>
      </c>
    </row>
    <row r="61" spans="1:21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H61" t="s">
        <v>3010</v>
      </c>
      <c r="I61" t="s">
        <v>3016</v>
      </c>
      <c r="J61">
        <f t="shared" si="0"/>
        <v>60</v>
      </c>
      <c r="K61" t="s">
        <v>3011</v>
      </c>
      <c r="L61" t="s">
        <v>3017</v>
      </c>
      <c r="M61" t="str">
        <f t="shared" si="1"/>
        <v>Fátima</v>
      </c>
      <c r="N61" t="s">
        <v>3011</v>
      </c>
      <c r="O61" t="s">
        <v>3012</v>
      </c>
      <c r="P61">
        <f t="shared" si="2"/>
        <v>2</v>
      </c>
      <c r="Q61" t="s">
        <v>3013</v>
      </c>
      <c r="R61" t="s">
        <v>3014</v>
      </c>
      <c r="S61">
        <f t="shared" si="3"/>
        <v>4</v>
      </c>
      <c r="T61" t="s">
        <v>3015</v>
      </c>
      <c r="U61" t="str">
        <f t="shared" si="4"/>
        <v>{"id": "60","nb_barrio": "Fátima","id_zona":"2" ,"id_comuna": "4" },</v>
      </c>
    </row>
    <row r="62" spans="1:21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H62" t="s">
        <v>3010</v>
      </c>
      <c r="I62" t="s">
        <v>3016</v>
      </c>
      <c r="J62">
        <f t="shared" si="0"/>
        <v>61</v>
      </c>
      <c r="K62" t="s">
        <v>3011</v>
      </c>
      <c r="L62" t="s">
        <v>3017</v>
      </c>
      <c r="M62" t="str">
        <f t="shared" si="1"/>
        <v>Flora Industrial</v>
      </c>
      <c r="N62" t="s">
        <v>3011</v>
      </c>
      <c r="O62" t="s">
        <v>3012</v>
      </c>
      <c r="P62">
        <f t="shared" si="2"/>
        <v>2</v>
      </c>
      <c r="Q62" t="s">
        <v>3013</v>
      </c>
      <c r="R62" t="s">
        <v>3014</v>
      </c>
      <c r="S62">
        <f t="shared" si="3"/>
        <v>4</v>
      </c>
      <c r="T62" t="s">
        <v>3015</v>
      </c>
      <c r="U62" t="str">
        <f t="shared" si="4"/>
        <v>{"id": "61","nb_barrio": "Flora Industrial","id_zona":"2" ,"id_comuna": "4" },</v>
      </c>
    </row>
    <row r="63" spans="1:21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H63" t="s">
        <v>3010</v>
      </c>
      <c r="I63" t="s">
        <v>3016</v>
      </c>
      <c r="J63">
        <f t="shared" si="0"/>
        <v>62</v>
      </c>
      <c r="K63" t="s">
        <v>3011</v>
      </c>
      <c r="L63" t="s">
        <v>3017</v>
      </c>
      <c r="M63" t="str">
        <f t="shared" si="1"/>
        <v>Guillermo Valencia</v>
      </c>
      <c r="N63" t="s">
        <v>3011</v>
      </c>
      <c r="O63" t="s">
        <v>3012</v>
      </c>
      <c r="P63">
        <f t="shared" si="2"/>
        <v>2</v>
      </c>
      <c r="Q63" t="s">
        <v>3013</v>
      </c>
      <c r="R63" t="s">
        <v>3014</v>
      </c>
      <c r="S63">
        <f t="shared" si="3"/>
        <v>4</v>
      </c>
      <c r="T63" t="s">
        <v>3015</v>
      </c>
      <c r="U63" t="str">
        <f t="shared" si="4"/>
        <v>{"id": "62","nb_barrio": "Guillermo Valencia","id_zona":"2" ,"id_comuna": "4" },</v>
      </c>
    </row>
    <row r="64" spans="1:21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H64" t="s">
        <v>3010</v>
      </c>
      <c r="I64" t="s">
        <v>3016</v>
      </c>
      <c r="J64">
        <f t="shared" si="0"/>
        <v>63</v>
      </c>
      <c r="K64" t="s">
        <v>3011</v>
      </c>
      <c r="L64" t="s">
        <v>3017</v>
      </c>
      <c r="M64" t="str">
        <f t="shared" si="1"/>
        <v>Ignacio Rengifo</v>
      </c>
      <c r="N64" t="s">
        <v>3011</v>
      </c>
      <c r="O64" t="s">
        <v>3012</v>
      </c>
      <c r="P64">
        <f t="shared" si="2"/>
        <v>2</v>
      </c>
      <c r="Q64" t="s">
        <v>3013</v>
      </c>
      <c r="R64" t="s">
        <v>3014</v>
      </c>
      <c r="S64">
        <f t="shared" si="3"/>
        <v>4</v>
      </c>
      <c r="T64" t="s">
        <v>3015</v>
      </c>
      <c r="U64" t="str">
        <f t="shared" si="4"/>
        <v>{"id": "63","nb_barrio": "Ignacio Rengifo","id_zona":"2" ,"id_comuna": "4" },</v>
      </c>
    </row>
    <row r="65" spans="1:21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H65" t="s">
        <v>3010</v>
      </c>
      <c r="I65" t="s">
        <v>3016</v>
      </c>
      <c r="J65">
        <f t="shared" si="0"/>
        <v>64</v>
      </c>
      <c r="K65" t="s">
        <v>3011</v>
      </c>
      <c r="L65" t="s">
        <v>3017</v>
      </c>
      <c r="M65" t="str">
        <f t="shared" si="1"/>
        <v>Industria de Licores</v>
      </c>
      <c r="N65" t="s">
        <v>3011</v>
      </c>
      <c r="O65" t="s">
        <v>3012</v>
      </c>
      <c r="P65">
        <f t="shared" si="2"/>
        <v>2</v>
      </c>
      <c r="Q65" t="s">
        <v>3013</v>
      </c>
      <c r="R65" t="s">
        <v>3014</v>
      </c>
      <c r="S65">
        <f t="shared" si="3"/>
        <v>4</v>
      </c>
      <c r="T65" t="s">
        <v>3015</v>
      </c>
      <c r="U65" t="str">
        <f t="shared" si="4"/>
        <v>{"id": "64","nb_barrio": "Industria de Licores","id_zona":"2" ,"id_comuna": "4" },</v>
      </c>
    </row>
    <row r="66" spans="1:21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H66" t="s">
        <v>3010</v>
      </c>
      <c r="I66" t="s">
        <v>3016</v>
      </c>
      <c r="J66">
        <f t="shared" si="0"/>
        <v>65</v>
      </c>
      <c r="K66" t="s">
        <v>3011</v>
      </c>
      <c r="L66" t="s">
        <v>3017</v>
      </c>
      <c r="M66" t="str">
        <f t="shared" si="1"/>
        <v>Jorge Isaacs</v>
      </c>
      <c r="N66" t="s">
        <v>3011</v>
      </c>
      <c r="O66" t="s">
        <v>3012</v>
      </c>
      <c r="P66">
        <f t="shared" si="2"/>
        <v>2</v>
      </c>
      <c r="Q66" t="s">
        <v>3013</v>
      </c>
      <c r="R66" t="s">
        <v>3014</v>
      </c>
      <c r="S66">
        <f t="shared" si="3"/>
        <v>4</v>
      </c>
      <c r="T66" t="s">
        <v>3015</v>
      </c>
      <c r="U66" t="str">
        <f t="shared" si="4"/>
        <v>{"id": "65","nb_barrio": "Jorge Isaacs","id_zona":"2" ,"id_comuna": "4" },</v>
      </c>
    </row>
    <row r="67" spans="1:21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H67" t="s">
        <v>3010</v>
      </c>
      <c r="I67" t="s">
        <v>3016</v>
      </c>
      <c r="J67">
        <f t="shared" ref="J67:J130" si="5">A67</f>
        <v>66</v>
      </c>
      <c r="K67" t="s">
        <v>3011</v>
      </c>
      <c r="L67" t="s">
        <v>3017</v>
      </c>
      <c r="M67" t="str">
        <f t="shared" ref="M67:M130" si="6">F67</f>
        <v>La Alianza</v>
      </c>
      <c r="N67" t="s">
        <v>3011</v>
      </c>
      <c r="O67" t="s">
        <v>3012</v>
      </c>
      <c r="P67">
        <f t="shared" ref="P67:P130" si="7">D67</f>
        <v>2</v>
      </c>
      <c r="Q67" t="s">
        <v>3013</v>
      </c>
      <c r="R67" t="s">
        <v>3014</v>
      </c>
      <c r="S67">
        <f t="shared" ref="S67:S130" si="8">B67</f>
        <v>4</v>
      </c>
      <c r="T67" t="s">
        <v>3015</v>
      </c>
      <c r="U67" t="str">
        <f t="shared" ref="U67:U130" si="9">H67&amp;I67&amp;J67&amp;K67&amp;L67&amp;M67&amp;N67&amp;O67&amp;P67&amp;Q67&amp;R67&amp;S67&amp;T67</f>
        <v>{"id": "66","nb_barrio": "La Alianza","id_zona":"2" ,"id_comuna": "4" },</v>
      </c>
    </row>
    <row r="68" spans="1:21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H68" t="s">
        <v>3010</v>
      </c>
      <c r="I68" t="s">
        <v>3016</v>
      </c>
      <c r="J68">
        <f t="shared" si="5"/>
        <v>67</v>
      </c>
      <c r="K68" t="s">
        <v>3011</v>
      </c>
      <c r="L68" t="s">
        <v>3017</v>
      </c>
      <c r="M68" t="str">
        <f t="shared" si="6"/>
        <v>La Esmeralda</v>
      </c>
      <c r="N68" t="s">
        <v>3011</v>
      </c>
      <c r="O68" t="s">
        <v>3012</v>
      </c>
      <c r="P68">
        <f t="shared" si="7"/>
        <v>2</v>
      </c>
      <c r="Q68" t="s">
        <v>3013</v>
      </c>
      <c r="R68" t="s">
        <v>3014</v>
      </c>
      <c r="S68">
        <f t="shared" si="8"/>
        <v>4</v>
      </c>
      <c r="T68" t="s">
        <v>3015</v>
      </c>
      <c r="U68" t="str">
        <f t="shared" si="9"/>
        <v>{"id": "67","nb_barrio": "La Esmeralda","id_zona":"2" ,"id_comuna": "4" },</v>
      </c>
    </row>
    <row r="69" spans="1:21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H69" t="s">
        <v>3010</v>
      </c>
      <c r="I69" t="s">
        <v>3016</v>
      </c>
      <c r="J69">
        <f t="shared" si="5"/>
        <v>68</v>
      </c>
      <c r="K69" t="s">
        <v>3011</v>
      </c>
      <c r="L69" t="s">
        <v>3017</v>
      </c>
      <c r="M69" t="str">
        <f t="shared" si="6"/>
        <v>La Isla</v>
      </c>
      <c r="N69" t="s">
        <v>3011</v>
      </c>
      <c r="O69" t="s">
        <v>3012</v>
      </c>
      <c r="P69">
        <f t="shared" si="7"/>
        <v>2</v>
      </c>
      <c r="Q69" t="s">
        <v>3013</v>
      </c>
      <c r="R69" t="s">
        <v>3014</v>
      </c>
      <c r="S69">
        <f t="shared" si="8"/>
        <v>4</v>
      </c>
      <c r="T69" t="s">
        <v>3015</v>
      </c>
      <c r="U69" t="str">
        <f t="shared" si="9"/>
        <v>{"id": "68","nb_barrio": "La Isla","id_zona":"2" ,"id_comuna": "4" },</v>
      </c>
    </row>
    <row r="70" spans="1:21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H70" t="s">
        <v>3010</v>
      </c>
      <c r="I70" t="s">
        <v>3016</v>
      </c>
      <c r="J70">
        <f t="shared" si="5"/>
        <v>69</v>
      </c>
      <c r="K70" t="s">
        <v>3011</v>
      </c>
      <c r="L70" t="s">
        <v>3017</v>
      </c>
      <c r="M70" t="str">
        <f t="shared" si="6"/>
        <v>Las Delicias</v>
      </c>
      <c r="N70" t="s">
        <v>3011</v>
      </c>
      <c r="O70" t="s">
        <v>3012</v>
      </c>
      <c r="P70">
        <f t="shared" si="7"/>
        <v>2</v>
      </c>
      <c r="Q70" t="s">
        <v>3013</v>
      </c>
      <c r="R70" t="s">
        <v>3014</v>
      </c>
      <c r="S70">
        <f t="shared" si="8"/>
        <v>4</v>
      </c>
      <c r="T70" t="s">
        <v>3015</v>
      </c>
      <c r="U70" t="str">
        <f t="shared" si="9"/>
        <v>{"id": "69","nb_barrio": "Las Delicias","id_zona":"2" ,"id_comuna": "4" },</v>
      </c>
    </row>
    <row r="71" spans="1:21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H71" t="s">
        <v>3010</v>
      </c>
      <c r="I71" t="s">
        <v>3016</v>
      </c>
      <c r="J71">
        <f t="shared" si="5"/>
        <v>70</v>
      </c>
      <c r="K71" t="s">
        <v>3011</v>
      </c>
      <c r="L71" t="s">
        <v>3017</v>
      </c>
      <c r="M71" t="str">
        <f t="shared" si="6"/>
        <v>Manzanares</v>
      </c>
      <c r="N71" t="s">
        <v>3011</v>
      </c>
      <c r="O71" t="s">
        <v>3012</v>
      </c>
      <c r="P71">
        <f t="shared" si="7"/>
        <v>2</v>
      </c>
      <c r="Q71" t="s">
        <v>3013</v>
      </c>
      <c r="R71" t="s">
        <v>3014</v>
      </c>
      <c r="S71">
        <f t="shared" si="8"/>
        <v>4</v>
      </c>
      <c r="T71" t="s">
        <v>3015</v>
      </c>
      <c r="U71" t="str">
        <f t="shared" si="9"/>
        <v>{"id": "70","nb_barrio": "Manzanares","id_zona":"2" ,"id_comuna": "4" },</v>
      </c>
    </row>
    <row r="72" spans="1:21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H72" t="s">
        <v>3010</v>
      </c>
      <c r="I72" t="s">
        <v>3016</v>
      </c>
      <c r="J72">
        <f t="shared" si="5"/>
        <v>71</v>
      </c>
      <c r="K72" t="s">
        <v>3011</v>
      </c>
      <c r="L72" t="s">
        <v>3017</v>
      </c>
      <c r="M72" t="str">
        <f t="shared" si="6"/>
        <v>Marco Fidel Suárez</v>
      </c>
      <c r="N72" t="s">
        <v>3011</v>
      </c>
      <c r="O72" t="s">
        <v>3012</v>
      </c>
      <c r="P72">
        <f t="shared" si="7"/>
        <v>2</v>
      </c>
      <c r="Q72" t="s">
        <v>3013</v>
      </c>
      <c r="R72" t="s">
        <v>3014</v>
      </c>
      <c r="S72">
        <f t="shared" si="8"/>
        <v>4</v>
      </c>
      <c r="T72" t="s">
        <v>3015</v>
      </c>
      <c r="U72" t="str">
        <f t="shared" si="9"/>
        <v>{"id": "71","nb_barrio": "Marco Fidel Suárez","id_zona":"2" ,"id_comuna": "4" },</v>
      </c>
    </row>
    <row r="73" spans="1:21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H73" t="s">
        <v>3010</v>
      </c>
      <c r="I73" t="s">
        <v>3016</v>
      </c>
      <c r="J73">
        <f t="shared" si="5"/>
        <v>72</v>
      </c>
      <c r="K73" t="s">
        <v>3011</v>
      </c>
      <c r="L73" t="s">
        <v>3017</v>
      </c>
      <c r="M73" t="str">
        <f t="shared" si="6"/>
        <v>Olaya Herrera</v>
      </c>
      <c r="N73" t="s">
        <v>3011</v>
      </c>
      <c r="O73" t="s">
        <v>3012</v>
      </c>
      <c r="P73">
        <f t="shared" si="7"/>
        <v>2</v>
      </c>
      <c r="Q73" t="s">
        <v>3013</v>
      </c>
      <c r="R73" t="s">
        <v>3014</v>
      </c>
      <c r="S73">
        <f t="shared" si="8"/>
        <v>4</v>
      </c>
      <c r="T73" t="s">
        <v>3015</v>
      </c>
      <c r="U73" t="str">
        <f t="shared" si="9"/>
        <v>{"id": "72","nb_barrio": "Olaya Herrera","id_zona":"2" ,"id_comuna": "4" },</v>
      </c>
    </row>
    <row r="74" spans="1:21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H74" t="s">
        <v>3010</v>
      </c>
      <c r="I74" t="s">
        <v>3016</v>
      </c>
      <c r="J74">
        <f t="shared" si="5"/>
        <v>73</v>
      </c>
      <c r="K74" t="s">
        <v>3011</v>
      </c>
      <c r="L74" t="s">
        <v>3017</v>
      </c>
      <c r="M74" t="str">
        <f t="shared" si="6"/>
        <v>Popular</v>
      </c>
      <c r="N74" t="s">
        <v>3011</v>
      </c>
      <c r="O74" t="s">
        <v>3012</v>
      </c>
      <c r="P74">
        <f t="shared" si="7"/>
        <v>2</v>
      </c>
      <c r="Q74" t="s">
        <v>3013</v>
      </c>
      <c r="R74" t="s">
        <v>3014</v>
      </c>
      <c r="S74">
        <f t="shared" si="8"/>
        <v>4</v>
      </c>
      <c r="T74" t="s">
        <v>3015</v>
      </c>
      <c r="U74" t="str">
        <f t="shared" si="9"/>
        <v>{"id": "73","nb_barrio": "Popular","id_zona":"2" ,"id_comuna": "4" },</v>
      </c>
    </row>
    <row r="75" spans="1:21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H75" t="s">
        <v>3010</v>
      </c>
      <c r="I75" t="s">
        <v>3016</v>
      </c>
      <c r="J75">
        <f t="shared" si="5"/>
        <v>74</v>
      </c>
      <c r="K75" t="s">
        <v>3011</v>
      </c>
      <c r="L75" t="s">
        <v>3017</v>
      </c>
      <c r="M75" t="str">
        <f t="shared" si="6"/>
        <v>Porvenir</v>
      </c>
      <c r="N75" t="s">
        <v>3011</v>
      </c>
      <c r="O75" t="s">
        <v>3012</v>
      </c>
      <c r="P75">
        <f t="shared" si="7"/>
        <v>2</v>
      </c>
      <c r="Q75" t="s">
        <v>3013</v>
      </c>
      <c r="R75" t="s">
        <v>3014</v>
      </c>
      <c r="S75">
        <f t="shared" si="8"/>
        <v>4</v>
      </c>
      <c r="T75" t="s">
        <v>3015</v>
      </c>
      <c r="U75" t="str">
        <f t="shared" si="9"/>
        <v>{"id": "74","nb_barrio": "Porvenir","id_zona":"2" ,"id_comuna": "4" },</v>
      </c>
    </row>
    <row r="76" spans="1:21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H76" t="s">
        <v>3010</v>
      </c>
      <c r="I76" t="s">
        <v>3016</v>
      </c>
      <c r="J76">
        <f t="shared" si="5"/>
        <v>75</v>
      </c>
      <c r="K76" t="s">
        <v>3011</v>
      </c>
      <c r="L76" t="s">
        <v>3017</v>
      </c>
      <c r="M76" t="str">
        <f t="shared" si="6"/>
        <v>Salomia</v>
      </c>
      <c r="N76" t="s">
        <v>3011</v>
      </c>
      <c r="O76" t="s">
        <v>3012</v>
      </c>
      <c r="P76">
        <f t="shared" si="7"/>
        <v>2</v>
      </c>
      <c r="Q76" t="s">
        <v>3013</v>
      </c>
      <c r="R76" t="s">
        <v>3014</v>
      </c>
      <c r="S76">
        <f t="shared" si="8"/>
        <v>4</v>
      </c>
      <c r="T76" t="s">
        <v>3015</v>
      </c>
      <c r="U76" t="str">
        <f t="shared" si="9"/>
        <v>{"id": "75","nb_barrio": "Salomia","id_zona":"2" ,"id_comuna": "4" },</v>
      </c>
    </row>
    <row r="77" spans="1:21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H77" t="s">
        <v>3010</v>
      </c>
      <c r="I77" t="s">
        <v>3016</v>
      </c>
      <c r="J77">
        <f t="shared" si="5"/>
        <v>76</v>
      </c>
      <c r="K77" t="s">
        <v>3011</v>
      </c>
      <c r="L77" t="s">
        <v>3017</v>
      </c>
      <c r="M77" t="str">
        <f t="shared" si="6"/>
        <v>Santander</v>
      </c>
      <c r="N77" t="s">
        <v>3011</v>
      </c>
      <c r="O77" t="s">
        <v>3012</v>
      </c>
      <c r="P77">
        <f t="shared" si="7"/>
        <v>2</v>
      </c>
      <c r="Q77" t="s">
        <v>3013</v>
      </c>
      <c r="R77" t="s">
        <v>3014</v>
      </c>
      <c r="S77">
        <f t="shared" si="8"/>
        <v>4</v>
      </c>
      <c r="T77" t="s">
        <v>3015</v>
      </c>
      <c r="U77" t="str">
        <f t="shared" si="9"/>
        <v>{"id": "76","nb_barrio": "Santander","id_zona":"2" ,"id_comuna": "4" },</v>
      </c>
    </row>
    <row r="78" spans="1:21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H78" t="s">
        <v>3010</v>
      </c>
      <c r="I78" t="s">
        <v>3016</v>
      </c>
      <c r="J78">
        <f t="shared" si="5"/>
        <v>77</v>
      </c>
      <c r="K78" t="s">
        <v>3011</v>
      </c>
      <c r="L78" t="s">
        <v>3017</v>
      </c>
      <c r="M78" t="str">
        <f t="shared" si="6"/>
        <v>Sultana-Berlín-San Francisco</v>
      </c>
      <c r="N78" t="s">
        <v>3011</v>
      </c>
      <c r="O78" t="s">
        <v>3012</v>
      </c>
      <c r="P78">
        <f t="shared" si="7"/>
        <v>2</v>
      </c>
      <c r="Q78" t="s">
        <v>3013</v>
      </c>
      <c r="R78" t="s">
        <v>3014</v>
      </c>
      <c r="S78">
        <f t="shared" si="8"/>
        <v>4</v>
      </c>
      <c r="T78" t="s">
        <v>3015</v>
      </c>
      <c r="U78" t="str">
        <f t="shared" si="9"/>
        <v>{"id": "77","nb_barrio": "Sultana-Berlín-San Francisco","id_zona":"2" ,"id_comuna": "4" },</v>
      </c>
    </row>
    <row r="79" spans="1:21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H79" t="s">
        <v>3010</v>
      </c>
      <c r="I79" t="s">
        <v>3016</v>
      </c>
      <c r="J79">
        <f t="shared" si="5"/>
        <v>78</v>
      </c>
      <c r="K79" t="s">
        <v>3011</v>
      </c>
      <c r="L79" t="s">
        <v>3017</v>
      </c>
      <c r="M79" t="str">
        <f t="shared" si="6"/>
        <v>Bajo Salomia</v>
      </c>
      <c r="N79" t="s">
        <v>3011</v>
      </c>
      <c r="O79" t="s">
        <v>3012</v>
      </c>
      <c r="P79">
        <f t="shared" si="7"/>
        <v>2</v>
      </c>
      <c r="Q79" t="s">
        <v>3013</v>
      </c>
      <c r="R79" t="s">
        <v>3014</v>
      </c>
      <c r="S79">
        <f t="shared" si="8"/>
        <v>5</v>
      </c>
      <c r="T79" t="s">
        <v>3015</v>
      </c>
      <c r="U79" t="str">
        <f t="shared" si="9"/>
        <v>{"id": "78","nb_barrio": "Bajo Salomia","id_zona":"2" ,"id_comuna": "5" },</v>
      </c>
    </row>
    <row r="80" spans="1:21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H80" t="s">
        <v>3010</v>
      </c>
      <c r="I80" t="s">
        <v>3016</v>
      </c>
      <c r="J80">
        <f t="shared" si="5"/>
        <v>79</v>
      </c>
      <c r="K80" t="s">
        <v>3011</v>
      </c>
      <c r="L80" t="s">
        <v>3017</v>
      </c>
      <c r="M80" t="str">
        <f t="shared" si="6"/>
        <v>Barrio Residencial el Bosque</v>
      </c>
      <c r="N80" t="s">
        <v>3011</v>
      </c>
      <c r="O80" t="s">
        <v>3012</v>
      </c>
      <c r="P80">
        <f t="shared" si="7"/>
        <v>2</v>
      </c>
      <c r="Q80" t="s">
        <v>3013</v>
      </c>
      <c r="R80" t="s">
        <v>3014</v>
      </c>
      <c r="S80">
        <f t="shared" si="8"/>
        <v>5</v>
      </c>
      <c r="T80" t="s">
        <v>3015</v>
      </c>
      <c r="U80" t="str">
        <f t="shared" si="9"/>
        <v>{"id": "79","nb_barrio": "Barrio Residencial el Bosque","id_zona":"2" ,"id_comuna": "5" },</v>
      </c>
    </row>
    <row r="81" spans="1:21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H81" t="s">
        <v>3010</v>
      </c>
      <c r="I81" t="s">
        <v>3016</v>
      </c>
      <c r="J81">
        <f t="shared" si="5"/>
        <v>80</v>
      </c>
      <c r="K81" t="s">
        <v>3011</v>
      </c>
      <c r="L81" t="s">
        <v>3017</v>
      </c>
      <c r="M81" t="str">
        <f t="shared" si="6"/>
        <v>Brisas de los Andes</v>
      </c>
      <c r="N81" t="s">
        <v>3011</v>
      </c>
      <c r="O81" t="s">
        <v>3012</v>
      </c>
      <c r="P81">
        <f t="shared" si="7"/>
        <v>2</v>
      </c>
      <c r="Q81" t="s">
        <v>3013</v>
      </c>
      <c r="R81" t="s">
        <v>3014</v>
      </c>
      <c r="S81">
        <f t="shared" si="8"/>
        <v>5</v>
      </c>
      <c r="T81" t="s">
        <v>3015</v>
      </c>
      <c r="U81" t="str">
        <f t="shared" si="9"/>
        <v>{"id": "80","nb_barrio": "Brisas de los Andes","id_zona":"2" ,"id_comuna": "5" },</v>
      </c>
    </row>
    <row r="82" spans="1:21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H82" t="s">
        <v>3010</v>
      </c>
      <c r="I82" t="s">
        <v>3016</v>
      </c>
      <c r="J82">
        <f t="shared" si="5"/>
        <v>81</v>
      </c>
      <c r="K82" t="s">
        <v>3011</v>
      </c>
      <c r="L82" t="s">
        <v>3017</v>
      </c>
      <c r="M82" t="str">
        <f t="shared" si="6"/>
        <v>Brisas del Guabito</v>
      </c>
      <c r="N82" t="s">
        <v>3011</v>
      </c>
      <c r="O82" t="s">
        <v>3012</v>
      </c>
      <c r="P82">
        <f t="shared" si="7"/>
        <v>2</v>
      </c>
      <c r="Q82" t="s">
        <v>3013</v>
      </c>
      <c r="R82" t="s">
        <v>3014</v>
      </c>
      <c r="S82">
        <f t="shared" si="8"/>
        <v>5</v>
      </c>
      <c r="T82" t="s">
        <v>3015</v>
      </c>
      <c r="U82" t="str">
        <f t="shared" si="9"/>
        <v>{"id": "81","nb_barrio": "Brisas del Guabito","id_zona":"2" ,"id_comuna": "5" },</v>
      </c>
    </row>
    <row r="83" spans="1:21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H83" t="s">
        <v>3010</v>
      </c>
      <c r="I83" t="s">
        <v>3016</v>
      </c>
      <c r="J83">
        <f t="shared" si="5"/>
        <v>82</v>
      </c>
      <c r="K83" t="s">
        <v>3011</v>
      </c>
      <c r="L83" t="s">
        <v>3017</v>
      </c>
      <c r="M83" t="str">
        <f t="shared" si="6"/>
        <v>Chiminangos 1.ª Etapa</v>
      </c>
      <c r="N83" t="s">
        <v>3011</v>
      </c>
      <c r="O83" t="s">
        <v>3012</v>
      </c>
      <c r="P83">
        <f t="shared" si="7"/>
        <v>2</v>
      </c>
      <c r="Q83" t="s">
        <v>3013</v>
      </c>
      <c r="R83" t="s">
        <v>3014</v>
      </c>
      <c r="S83">
        <f t="shared" si="8"/>
        <v>5</v>
      </c>
      <c r="T83" t="s">
        <v>3015</v>
      </c>
      <c r="U83" t="str">
        <f t="shared" si="9"/>
        <v>{"id": "82","nb_barrio": "Chiminangos 1.ª Etapa","id_zona":"2" ,"id_comuna": "5" },</v>
      </c>
    </row>
    <row r="84" spans="1:21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H84" t="s">
        <v>3010</v>
      </c>
      <c r="I84" t="s">
        <v>3016</v>
      </c>
      <c r="J84">
        <f t="shared" si="5"/>
        <v>83</v>
      </c>
      <c r="K84" t="s">
        <v>3011</v>
      </c>
      <c r="L84" t="s">
        <v>3017</v>
      </c>
      <c r="M84" t="str">
        <f t="shared" si="6"/>
        <v>Chiminangos 2.ª Etapa</v>
      </c>
      <c r="N84" t="s">
        <v>3011</v>
      </c>
      <c r="O84" t="s">
        <v>3012</v>
      </c>
      <c r="P84">
        <f t="shared" si="7"/>
        <v>2</v>
      </c>
      <c r="Q84" t="s">
        <v>3013</v>
      </c>
      <c r="R84" t="s">
        <v>3014</v>
      </c>
      <c r="S84">
        <f t="shared" si="8"/>
        <v>5</v>
      </c>
      <c r="T84" t="s">
        <v>3015</v>
      </c>
      <c r="U84" t="str">
        <f t="shared" si="9"/>
        <v>{"id": "83","nb_barrio": "Chiminangos 2.ª Etapa","id_zona":"2" ,"id_comuna": "5" },</v>
      </c>
    </row>
    <row r="85" spans="1:21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H85" t="s">
        <v>3010</v>
      </c>
      <c r="I85" t="s">
        <v>3016</v>
      </c>
      <c r="J85">
        <f t="shared" si="5"/>
        <v>84</v>
      </c>
      <c r="K85" t="s">
        <v>3011</v>
      </c>
      <c r="L85" t="s">
        <v>3017</v>
      </c>
      <c r="M85" t="str">
        <f t="shared" si="6"/>
        <v>El Sena</v>
      </c>
      <c r="N85" t="s">
        <v>3011</v>
      </c>
      <c r="O85" t="s">
        <v>3012</v>
      </c>
      <c r="P85">
        <f t="shared" si="7"/>
        <v>2</v>
      </c>
      <c r="Q85" t="s">
        <v>3013</v>
      </c>
      <c r="R85" t="s">
        <v>3014</v>
      </c>
      <c r="S85">
        <f t="shared" si="8"/>
        <v>5</v>
      </c>
      <c r="T85" t="s">
        <v>3015</v>
      </c>
      <c r="U85" t="str">
        <f t="shared" si="9"/>
        <v>{"id": "84","nb_barrio": "El Sena","id_zona":"2" ,"id_comuna": "5" },</v>
      </c>
    </row>
    <row r="86" spans="1:21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H86" t="s">
        <v>3010</v>
      </c>
      <c r="I86" t="s">
        <v>3016</v>
      </c>
      <c r="J86">
        <f t="shared" si="5"/>
        <v>85</v>
      </c>
      <c r="K86" t="s">
        <v>3011</v>
      </c>
      <c r="L86" t="s">
        <v>3017</v>
      </c>
      <c r="M86" t="str">
        <f t="shared" si="6"/>
        <v>La Rivera II</v>
      </c>
      <c r="N86" t="s">
        <v>3011</v>
      </c>
      <c r="O86" t="s">
        <v>3012</v>
      </c>
      <c r="P86">
        <f t="shared" si="7"/>
        <v>2</v>
      </c>
      <c r="Q86" t="s">
        <v>3013</v>
      </c>
      <c r="R86" t="s">
        <v>3014</v>
      </c>
      <c r="S86">
        <f t="shared" si="8"/>
        <v>5</v>
      </c>
      <c r="T86" t="s">
        <v>3015</v>
      </c>
      <c r="U86" t="str">
        <f t="shared" si="9"/>
        <v>{"id": "85","nb_barrio": "La Rivera II","id_zona":"2" ,"id_comuna": "5" },</v>
      </c>
    </row>
    <row r="87" spans="1:21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H87" t="s">
        <v>3010</v>
      </c>
      <c r="I87" t="s">
        <v>3016</v>
      </c>
      <c r="J87">
        <f t="shared" si="5"/>
        <v>86</v>
      </c>
      <c r="K87" t="s">
        <v>3011</v>
      </c>
      <c r="L87" t="s">
        <v>3017</v>
      </c>
      <c r="M87" t="str">
        <f t="shared" si="6"/>
        <v>Los Andes</v>
      </c>
      <c r="N87" t="s">
        <v>3011</v>
      </c>
      <c r="O87" t="s">
        <v>3012</v>
      </c>
      <c r="P87">
        <f t="shared" si="7"/>
        <v>2</v>
      </c>
      <c r="Q87" t="s">
        <v>3013</v>
      </c>
      <c r="R87" t="s">
        <v>3014</v>
      </c>
      <c r="S87">
        <f t="shared" si="8"/>
        <v>5</v>
      </c>
      <c r="T87" t="s">
        <v>3015</v>
      </c>
      <c r="U87" t="str">
        <f t="shared" si="9"/>
        <v>{"id": "86","nb_barrio": "Los Andes","id_zona":"2" ,"id_comuna": "5" },</v>
      </c>
    </row>
    <row r="88" spans="1:21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H88" t="s">
        <v>3010</v>
      </c>
      <c r="I88" t="s">
        <v>3016</v>
      </c>
      <c r="J88">
        <f t="shared" si="5"/>
        <v>87</v>
      </c>
      <c r="K88" t="s">
        <v>3011</v>
      </c>
      <c r="L88" t="s">
        <v>3017</v>
      </c>
      <c r="M88" t="str">
        <f t="shared" si="6"/>
        <v>Los Guayacanes</v>
      </c>
      <c r="N88" t="s">
        <v>3011</v>
      </c>
      <c r="O88" t="s">
        <v>3012</v>
      </c>
      <c r="P88">
        <f t="shared" si="7"/>
        <v>2</v>
      </c>
      <c r="Q88" t="s">
        <v>3013</v>
      </c>
      <c r="R88" t="s">
        <v>3014</v>
      </c>
      <c r="S88">
        <f t="shared" si="8"/>
        <v>5</v>
      </c>
      <c r="T88" t="s">
        <v>3015</v>
      </c>
      <c r="U88" t="str">
        <f t="shared" si="9"/>
        <v>{"id": "87","nb_barrio": "Los Guayacanes","id_zona":"2" ,"id_comuna": "5" },</v>
      </c>
    </row>
    <row r="89" spans="1:21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H89" t="s">
        <v>3010</v>
      </c>
      <c r="I89" t="s">
        <v>3016</v>
      </c>
      <c r="J89">
        <f t="shared" si="5"/>
        <v>88</v>
      </c>
      <c r="K89" t="s">
        <v>3011</v>
      </c>
      <c r="L89" t="s">
        <v>3017</v>
      </c>
      <c r="M89" t="str">
        <f t="shared" si="6"/>
        <v>Metropolitano del Norte</v>
      </c>
      <c r="N89" t="s">
        <v>3011</v>
      </c>
      <c r="O89" t="s">
        <v>3012</v>
      </c>
      <c r="P89">
        <f t="shared" si="7"/>
        <v>2</v>
      </c>
      <c r="Q89" t="s">
        <v>3013</v>
      </c>
      <c r="R89" t="s">
        <v>3014</v>
      </c>
      <c r="S89">
        <f t="shared" si="8"/>
        <v>5</v>
      </c>
      <c r="T89" t="s">
        <v>3015</v>
      </c>
      <c r="U89" t="str">
        <f t="shared" si="9"/>
        <v>{"id": "88","nb_barrio": "Metropolitano del Norte","id_zona":"2" ,"id_comuna": "5" },</v>
      </c>
    </row>
    <row r="90" spans="1:21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H90" t="s">
        <v>3010</v>
      </c>
      <c r="I90" t="s">
        <v>3016</v>
      </c>
      <c r="J90">
        <f t="shared" si="5"/>
        <v>89</v>
      </c>
      <c r="K90" t="s">
        <v>3011</v>
      </c>
      <c r="L90" t="s">
        <v>3017</v>
      </c>
      <c r="M90" t="str">
        <f t="shared" si="6"/>
        <v>Palmeras del norte</v>
      </c>
      <c r="N90" t="s">
        <v>3011</v>
      </c>
      <c r="O90" t="s">
        <v>3012</v>
      </c>
      <c r="P90">
        <f t="shared" si="7"/>
        <v>2</v>
      </c>
      <c r="Q90" t="s">
        <v>3013</v>
      </c>
      <c r="R90" t="s">
        <v>3014</v>
      </c>
      <c r="S90">
        <f t="shared" si="8"/>
        <v>5</v>
      </c>
      <c r="T90" t="s">
        <v>3015</v>
      </c>
      <c r="U90" t="str">
        <f t="shared" si="9"/>
        <v>{"id": "89","nb_barrio": "Palmeras del norte","id_zona":"2" ,"id_comuna": "5" },</v>
      </c>
    </row>
    <row r="91" spans="1:21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H91" t="s">
        <v>3010</v>
      </c>
      <c r="I91" t="s">
        <v>3016</v>
      </c>
      <c r="J91">
        <f t="shared" si="5"/>
        <v>90</v>
      </c>
      <c r="K91" t="s">
        <v>3011</v>
      </c>
      <c r="L91" t="s">
        <v>3017</v>
      </c>
      <c r="M91" t="str">
        <f t="shared" si="6"/>
        <v>Paseo de los Almendros</v>
      </c>
      <c r="N91" t="s">
        <v>3011</v>
      </c>
      <c r="O91" t="s">
        <v>3012</v>
      </c>
      <c r="P91">
        <f t="shared" si="7"/>
        <v>2</v>
      </c>
      <c r="Q91" t="s">
        <v>3013</v>
      </c>
      <c r="R91" t="s">
        <v>3014</v>
      </c>
      <c r="S91">
        <f t="shared" si="8"/>
        <v>5</v>
      </c>
      <c r="T91" t="s">
        <v>3015</v>
      </c>
      <c r="U91" t="str">
        <f t="shared" si="9"/>
        <v>{"id": "90","nb_barrio": "Paseo de los Almendros","id_zona":"2" ,"id_comuna": "5" },</v>
      </c>
    </row>
    <row r="92" spans="1:21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H92" t="s">
        <v>3010</v>
      </c>
      <c r="I92" t="s">
        <v>3016</v>
      </c>
      <c r="J92">
        <f t="shared" si="5"/>
        <v>91</v>
      </c>
      <c r="K92" t="s">
        <v>3011</v>
      </c>
      <c r="L92" t="s">
        <v>3017</v>
      </c>
      <c r="M92" t="str">
        <f t="shared" si="6"/>
        <v>Plazas Verdes</v>
      </c>
      <c r="N92" t="s">
        <v>3011</v>
      </c>
      <c r="O92" t="s">
        <v>3012</v>
      </c>
      <c r="P92">
        <f t="shared" si="7"/>
        <v>2</v>
      </c>
      <c r="Q92" t="s">
        <v>3013</v>
      </c>
      <c r="R92" t="s">
        <v>3014</v>
      </c>
      <c r="S92">
        <f t="shared" si="8"/>
        <v>5</v>
      </c>
      <c r="T92" t="s">
        <v>3015</v>
      </c>
      <c r="U92" t="str">
        <f t="shared" si="9"/>
        <v>{"id": "91","nb_barrio": "Plazas Verdes","id_zona":"2" ,"id_comuna": "5" },</v>
      </c>
    </row>
    <row r="93" spans="1:21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H93" t="s">
        <v>3010</v>
      </c>
      <c r="I93" t="s">
        <v>3016</v>
      </c>
      <c r="J93">
        <f t="shared" si="5"/>
        <v>92</v>
      </c>
      <c r="K93" t="s">
        <v>3011</v>
      </c>
      <c r="L93" t="s">
        <v>3017</v>
      </c>
      <c r="M93" t="str">
        <f t="shared" si="6"/>
        <v>Santa Bárbara</v>
      </c>
      <c r="N93" t="s">
        <v>3011</v>
      </c>
      <c r="O93" t="s">
        <v>3012</v>
      </c>
      <c r="P93">
        <f t="shared" si="7"/>
        <v>2</v>
      </c>
      <c r="Q93" t="s">
        <v>3013</v>
      </c>
      <c r="R93" t="s">
        <v>3014</v>
      </c>
      <c r="S93">
        <f t="shared" si="8"/>
        <v>5</v>
      </c>
      <c r="T93" t="s">
        <v>3015</v>
      </c>
      <c r="U93" t="str">
        <f t="shared" si="9"/>
        <v>{"id": "92","nb_barrio": "Santa Bárbara","id_zona":"2" ,"id_comuna": "5" },</v>
      </c>
    </row>
    <row r="94" spans="1:21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H94" t="s">
        <v>3010</v>
      </c>
      <c r="I94" t="s">
        <v>3016</v>
      </c>
      <c r="J94">
        <f t="shared" si="5"/>
        <v>93</v>
      </c>
      <c r="K94" t="s">
        <v>3011</v>
      </c>
      <c r="L94" t="s">
        <v>3017</v>
      </c>
      <c r="M94" t="str">
        <f t="shared" si="6"/>
        <v>Torres de Comfandi</v>
      </c>
      <c r="N94" t="s">
        <v>3011</v>
      </c>
      <c r="O94" t="s">
        <v>3012</v>
      </c>
      <c r="P94">
        <f t="shared" si="7"/>
        <v>2</v>
      </c>
      <c r="Q94" t="s">
        <v>3013</v>
      </c>
      <c r="R94" t="s">
        <v>3014</v>
      </c>
      <c r="S94">
        <f t="shared" si="8"/>
        <v>5</v>
      </c>
      <c r="T94" t="s">
        <v>3015</v>
      </c>
      <c r="U94" t="str">
        <f t="shared" si="9"/>
        <v>{"id": "93","nb_barrio": "Torres de Comfandi","id_zona":"2" ,"id_comuna": "5" },</v>
      </c>
    </row>
    <row r="95" spans="1:21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H95" t="s">
        <v>3010</v>
      </c>
      <c r="I95" t="s">
        <v>3016</v>
      </c>
      <c r="J95">
        <f t="shared" si="5"/>
        <v>94</v>
      </c>
      <c r="K95" t="s">
        <v>3011</v>
      </c>
      <c r="L95" t="s">
        <v>3017</v>
      </c>
      <c r="M95" t="str">
        <f t="shared" si="6"/>
        <v>Urbanización Barranquilla</v>
      </c>
      <c r="N95" t="s">
        <v>3011</v>
      </c>
      <c r="O95" t="s">
        <v>3012</v>
      </c>
      <c r="P95">
        <f t="shared" si="7"/>
        <v>2</v>
      </c>
      <c r="Q95" t="s">
        <v>3013</v>
      </c>
      <c r="R95" t="s">
        <v>3014</v>
      </c>
      <c r="S95">
        <f t="shared" si="8"/>
        <v>5</v>
      </c>
      <c r="T95" t="s">
        <v>3015</v>
      </c>
      <c r="U95" t="str">
        <f t="shared" si="9"/>
        <v>{"id": "94","nb_barrio": "Urbanización Barranquilla","id_zona":"2" ,"id_comuna": "5" },</v>
      </c>
    </row>
    <row r="96" spans="1:21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H96" t="s">
        <v>3010</v>
      </c>
      <c r="I96" t="s">
        <v>3016</v>
      </c>
      <c r="J96">
        <f t="shared" si="5"/>
        <v>95</v>
      </c>
      <c r="K96" t="s">
        <v>3011</v>
      </c>
      <c r="L96" t="s">
        <v>3017</v>
      </c>
      <c r="M96" t="str">
        <f t="shared" si="6"/>
        <v>Villa del Prado</v>
      </c>
      <c r="N96" t="s">
        <v>3011</v>
      </c>
      <c r="O96" t="s">
        <v>3012</v>
      </c>
      <c r="P96">
        <f t="shared" si="7"/>
        <v>2</v>
      </c>
      <c r="Q96" t="s">
        <v>3013</v>
      </c>
      <c r="R96" t="s">
        <v>3014</v>
      </c>
      <c r="S96">
        <f t="shared" si="8"/>
        <v>5</v>
      </c>
      <c r="T96" t="s">
        <v>3015</v>
      </c>
      <c r="U96" t="str">
        <f t="shared" si="9"/>
        <v>{"id": "95","nb_barrio": "Villa del Prado","id_zona":"2" ,"id_comuna": "5" },</v>
      </c>
    </row>
    <row r="97" spans="1:21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H97" t="s">
        <v>3010</v>
      </c>
      <c r="I97" t="s">
        <v>3016</v>
      </c>
      <c r="J97">
        <f t="shared" si="5"/>
        <v>96</v>
      </c>
      <c r="K97" t="s">
        <v>3011</v>
      </c>
      <c r="L97" t="s">
        <v>3017</v>
      </c>
      <c r="M97" t="str">
        <f t="shared" si="6"/>
        <v>Villa del Sol</v>
      </c>
      <c r="N97" t="s">
        <v>3011</v>
      </c>
      <c r="O97" t="s">
        <v>3012</v>
      </c>
      <c r="P97">
        <f t="shared" si="7"/>
        <v>2</v>
      </c>
      <c r="Q97" t="s">
        <v>3013</v>
      </c>
      <c r="R97" t="s">
        <v>3014</v>
      </c>
      <c r="S97">
        <f t="shared" si="8"/>
        <v>5</v>
      </c>
      <c r="T97" t="s">
        <v>3015</v>
      </c>
      <c r="U97" t="str">
        <f t="shared" si="9"/>
        <v>{"id": "96","nb_barrio": "Villa del Sol","id_zona":"2" ,"id_comuna": "5" },</v>
      </c>
    </row>
    <row r="98" spans="1:21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H98" t="s">
        <v>3010</v>
      </c>
      <c r="I98" t="s">
        <v>3016</v>
      </c>
      <c r="J98">
        <f t="shared" si="5"/>
        <v>97</v>
      </c>
      <c r="K98" t="s">
        <v>3011</v>
      </c>
      <c r="L98" t="s">
        <v>3017</v>
      </c>
      <c r="M98" t="str">
        <f t="shared" si="6"/>
        <v>Villas de Veracruz</v>
      </c>
      <c r="N98" t="s">
        <v>3011</v>
      </c>
      <c r="O98" t="s">
        <v>3012</v>
      </c>
      <c r="P98">
        <f t="shared" si="7"/>
        <v>2</v>
      </c>
      <c r="Q98" t="s">
        <v>3013</v>
      </c>
      <c r="R98" t="s">
        <v>3014</v>
      </c>
      <c r="S98">
        <f t="shared" si="8"/>
        <v>5</v>
      </c>
      <c r="T98" t="s">
        <v>3015</v>
      </c>
      <c r="U98" t="str">
        <f t="shared" si="9"/>
        <v>{"id": "97","nb_barrio": "Villas de Veracruz","id_zona":"2" ,"id_comuna": "5" },</v>
      </c>
    </row>
    <row r="99" spans="1:21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H99" t="s">
        <v>3010</v>
      </c>
      <c r="I99" t="s">
        <v>3016</v>
      </c>
      <c r="J99">
        <f t="shared" si="5"/>
        <v>98</v>
      </c>
      <c r="K99" t="s">
        <v>3011</v>
      </c>
      <c r="L99" t="s">
        <v>3017</v>
      </c>
      <c r="M99" t="str">
        <f t="shared" si="6"/>
        <v>Álamos</v>
      </c>
      <c r="N99" t="s">
        <v>3011</v>
      </c>
      <c r="O99" t="s">
        <v>3012</v>
      </c>
      <c r="P99">
        <f t="shared" si="7"/>
        <v>2</v>
      </c>
      <c r="Q99" t="s">
        <v>3013</v>
      </c>
      <c r="R99" t="s">
        <v>3014</v>
      </c>
      <c r="S99">
        <f t="shared" si="8"/>
        <v>6</v>
      </c>
      <c r="T99" t="s">
        <v>3015</v>
      </c>
      <c r="U99" t="str">
        <f t="shared" si="9"/>
        <v>{"id": "98","nb_barrio": "Álamos","id_zona":"2" ,"id_comuna": "6" },</v>
      </c>
    </row>
    <row r="100" spans="1:21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H100" t="s">
        <v>3010</v>
      </c>
      <c r="I100" t="s">
        <v>3016</v>
      </c>
      <c r="J100">
        <f t="shared" si="5"/>
        <v>99</v>
      </c>
      <c r="K100" t="s">
        <v>3011</v>
      </c>
      <c r="L100" t="s">
        <v>3017</v>
      </c>
      <c r="M100" t="str">
        <f t="shared" si="6"/>
        <v>Calimio</v>
      </c>
      <c r="N100" t="s">
        <v>3011</v>
      </c>
      <c r="O100" t="s">
        <v>3012</v>
      </c>
      <c r="P100">
        <f t="shared" si="7"/>
        <v>2</v>
      </c>
      <c r="Q100" t="s">
        <v>3013</v>
      </c>
      <c r="R100" t="s">
        <v>3014</v>
      </c>
      <c r="S100">
        <f t="shared" si="8"/>
        <v>6</v>
      </c>
      <c r="T100" t="s">
        <v>3015</v>
      </c>
      <c r="U100" t="str">
        <f t="shared" si="9"/>
        <v>{"id": "99","nb_barrio": "Calimio","id_zona":"2" ,"id_comuna": "6" },</v>
      </c>
    </row>
    <row r="101" spans="1:21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H101" t="s">
        <v>3010</v>
      </c>
      <c r="I101" t="s">
        <v>3016</v>
      </c>
      <c r="J101">
        <f t="shared" si="5"/>
        <v>100</v>
      </c>
      <c r="K101" t="s">
        <v>3011</v>
      </c>
      <c r="L101" t="s">
        <v>3017</v>
      </c>
      <c r="M101" t="str">
        <f t="shared" si="6"/>
        <v>FloraliaI</v>
      </c>
      <c r="N101" t="s">
        <v>3011</v>
      </c>
      <c r="O101" t="s">
        <v>3012</v>
      </c>
      <c r="P101">
        <f t="shared" si="7"/>
        <v>2</v>
      </c>
      <c r="Q101" t="s">
        <v>3013</v>
      </c>
      <c r="R101" t="s">
        <v>3014</v>
      </c>
      <c r="S101">
        <f t="shared" si="8"/>
        <v>6</v>
      </c>
      <c r="T101" t="s">
        <v>3015</v>
      </c>
      <c r="U101" t="str">
        <f t="shared" si="9"/>
        <v>{"id": "100","nb_barrio": "FloraliaI","id_zona":"2" ,"id_comuna": "6" },</v>
      </c>
    </row>
    <row r="102" spans="1:21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H102" t="s">
        <v>3010</v>
      </c>
      <c r="I102" t="s">
        <v>3016</v>
      </c>
      <c r="J102">
        <f t="shared" si="5"/>
        <v>101</v>
      </c>
      <c r="K102" t="s">
        <v>3011</v>
      </c>
      <c r="L102" t="s">
        <v>3017</v>
      </c>
      <c r="M102" t="str">
        <f t="shared" si="6"/>
        <v>FloraliaI Sector II</v>
      </c>
      <c r="N102" t="s">
        <v>3011</v>
      </c>
      <c r="O102" t="s">
        <v>3012</v>
      </c>
      <c r="P102">
        <f t="shared" si="7"/>
        <v>2</v>
      </c>
      <c r="Q102" t="s">
        <v>3013</v>
      </c>
      <c r="R102" t="s">
        <v>3014</v>
      </c>
      <c r="S102">
        <f t="shared" si="8"/>
        <v>6</v>
      </c>
      <c r="T102" t="s">
        <v>3015</v>
      </c>
      <c r="U102" t="str">
        <f t="shared" si="9"/>
        <v>{"id": "101","nb_barrio": "FloraliaI Sector II","id_zona":"2" ,"id_comuna": "6" },</v>
      </c>
    </row>
    <row r="103" spans="1:21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H103" t="s">
        <v>3010</v>
      </c>
      <c r="I103" t="s">
        <v>3016</v>
      </c>
      <c r="J103">
        <f t="shared" si="5"/>
        <v>102</v>
      </c>
      <c r="K103" t="s">
        <v>3011</v>
      </c>
      <c r="L103" t="s">
        <v>3017</v>
      </c>
      <c r="M103" t="str">
        <f t="shared" si="6"/>
        <v>FloraliaIA</v>
      </c>
      <c r="N103" t="s">
        <v>3011</v>
      </c>
      <c r="O103" t="s">
        <v>3012</v>
      </c>
      <c r="P103">
        <f t="shared" si="7"/>
        <v>2</v>
      </c>
      <c r="Q103" t="s">
        <v>3013</v>
      </c>
      <c r="R103" t="s">
        <v>3014</v>
      </c>
      <c r="S103">
        <f t="shared" si="8"/>
        <v>6</v>
      </c>
      <c r="T103" t="s">
        <v>3015</v>
      </c>
      <c r="U103" t="str">
        <f t="shared" si="9"/>
        <v>{"id": "102","nb_barrio": "FloraliaIA","id_zona":"2" ,"id_comuna": "6" },</v>
      </c>
    </row>
    <row r="104" spans="1:21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H104" t="s">
        <v>3010</v>
      </c>
      <c r="I104" t="s">
        <v>3016</v>
      </c>
      <c r="J104">
        <f t="shared" si="5"/>
        <v>103</v>
      </c>
      <c r="K104" t="s">
        <v>3011</v>
      </c>
      <c r="L104" t="s">
        <v>3017</v>
      </c>
      <c r="M104" t="str">
        <f t="shared" si="6"/>
        <v>FloraliaII</v>
      </c>
      <c r="N104" t="s">
        <v>3011</v>
      </c>
      <c r="O104" t="s">
        <v>3012</v>
      </c>
      <c r="P104">
        <f t="shared" si="7"/>
        <v>2</v>
      </c>
      <c r="Q104" t="s">
        <v>3013</v>
      </c>
      <c r="R104" t="s">
        <v>3014</v>
      </c>
      <c r="S104">
        <f t="shared" si="8"/>
        <v>6</v>
      </c>
      <c r="T104" t="s">
        <v>3015</v>
      </c>
      <c r="U104" t="str">
        <f t="shared" si="9"/>
        <v>{"id": "103","nb_barrio": "FloraliaII","id_zona":"2" ,"id_comuna": "6" },</v>
      </c>
    </row>
    <row r="105" spans="1:21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H105" t="s">
        <v>3010</v>
      </c>
      <c r="I105" t="s">
        <v>3016</v>
      </c>
      <c r="J105">
        <f t="shared" si="5"/>
        <v>104</v>
      </c>
      <c r="K105" t="s">
        <v>3011</v>
      </c>
      <c r="L105" t="s">
        <v>3017</v>
      </c>
      <c r="M105" t="str">
        <f t="shared" si="6"/>
        <v>FloraliaIII</v>
      </c>
      <c r="N105" t="s">
        <v>3011</v>
      </c>
      <c r="O105" t="s">
        <v>3012</v>
      </c>
      <c r="P105">
        <f t="shared" si="7"/>
        <v>2</v>
      </c>
      <c r="Q105" t="s">
        <v>3013</v>
      </c>
      <c r="R105" t="s">
        <v>3014</v>
      </c>
      <c r="S105">
        <f t="shared" si="8"/>
        <v>6</v>
      </c>
      <c r="T105" t="s">
        <v>3015</v>
      </c>
      <c r="U105" t="str">
        <f t="shared" si="9"/>
        <v>{"id": "104","nb_barrio": "FloraliaIII","id_zona":"2" ,"id_comuna": "6" },</v>
      </c>
    </row>
    <row r="106" spans="1:21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H106" t="s">
        <v>3010</v>
      </c>
      <c r="I106" t="s">
        <v>3016</v>
      </c>
      <c r="J106">
        <f t="shared" si="5"/>
        <v>105</v>
      </c>
      <c r="K106" t="s">
        <v>3011</v>
      </c>
      <c r="L106" t="s">
        <v>3017</v>
      </c>
      <c r="M106" t="str">
        <f t="shared" si="6"/>
        <v>Fonaviemcali</v>
      </c>
      <c r="N106" t="s">
        <v>3011</v>
      </c>
      <c r="O106" t="s">
        <v>3012</v>
      </c>
      <c r="P106">
        <f t="shared" si="7"/>
        <v>2</v>
      </c>
      <c r="Q106" t="s">
        <v>3013</v>
      </c>
      <c r="R106" t="s">
        <v>3014</v>
      </c>
      <c r="S106">
        <f t="shared" si="8"/>
        <v>6</v>
      </c>
      <c r="T106" t="s">
        <v>3015</v>
      </c>
      <c r="U106" t="str">
        <f t="shared" si="9"/>
        <v>{"id": "105","nb_barrio": "Fonaviemcali","id_zona":"2" ,"id_comuna": "6" },</v>
      </c>
    </row>
    <row r="107" spans="1:21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H107" t="s">
        <v>3010</v>
      </c>
      <c r="I107" t="s">
        <v>3016</v>
      </c>
      <c r="J107">
        <f t="shared" si="5"/>
        <v>106</v>
      </c>
      <c r="K107" t="s">
        <v>3011</v>
      </c>
      <c r="L107" t="s">
        <v>3017</v>
      </c>
      <c r="M107" t="str">
        <f t="shared" si="6"/>
        <v>Jorge Eliécer Gaitán</v>
      </c>
      <c r="N107" t="s">
        <v>3011</v>
      </c>
      <c r="O107" t="s">
        <v>3012</v>
      </c>
      <c r="P107">
        <f t="shared" si="7"/>
        <v>2</v>
      </c>
      <c r="Q107" t="s">
        <v>3013</v>
      </c>
      <c r="R107" t="s">
        <v>3014</v>
      </c>
      <c r="S107">
        <f t="shared" si="8"/>
        <v>6</v>
      </c>
      <c r="T107" t="s">
        <v>3015</v>
      </c>
      <c r="U107" t="str">
        <f t="shared" si="9"/>
        <v>{"id": "106","nb_barrio": "Jorge Eliécer Gaitán","id_zona":"2" ,"id_comuna": "6" },</v>
      </c>
    </row>
    <row r="108" spans="1:21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H108" t="s">
        <v>3010</v>
      </c>
      <c r="I108" t="s">
        <v>3016</v>
      </c>
      <c r="J108">
        <f t="shared" si="5"/>
        <v>107</v>
      </c>
      <c r="K108" t="s">
        <v>3011</v>
      </c>
      <c r="L108" t="s">
        <v>3017</v>
      </c>
      <c r="M108" t="str">
        <f t="shared" si="6"/>
        <v>La Rivera I</v>
      </c>
      <c r="N108" t="s">
        <v>3011</v>
      </c>
      <c r="O108" t="s">
        <v>3012</v>
      </c>
      <c r="P108">
        <f t="shared" si="7"/>
        <v>2</v>
      </c>
      <c r="Q108" t="s">
        <v>3013</v>
      </c>
      <c r="R108" t="s">
        <v>3014</v>
      </c>
      <c r="S108">
        <f t="shared" si="8"/>
        <v>6</v>
      </c>
      <c r="T108" t="s">
        <v>3015</v>
      </c>
      <c r="U108" t="str">
        <f t="shared" si="9"/>
        <v>{"id": "107","nb_barrio": "La Rivera I","id_zona":"2" ,"id_comuna": "6" },</v>
      </c>
    </row>
    <row r="109" spans="1:21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H109" t="s">
        <v>3010</v>
      </c>
      <c r="I109" t="s">
        <v>3016</v>
      </c>
      <c r="J109">
        <f t="shared" si="5"/>
        <v>108</v>
      </c>
      <c r="K109" t="s">
        <v>3011</v>
      </c>
      <c r="L109" t="s">
        <v>3017</v>
      </c>
      <c r="M109" t="str">
        <f t="shared" si="6"/>
        <v>Los Alcázares I</v>
      </c>
      <c r="N109" t="s">
        <v>3011</v>
      </c>
      <c r="O109" t="s">
        <v>3012</v>
      </c>
      <c r="P109">
        <f t="shared" si="7"/>
        <v>2</v>
      </c>
      <c r="Q109" t="s">
        <v>3013</v>
      </c>
      <c r="R109" t="s">
        <v>3014</v>
      </c>
      <c r="S109">
        <f t="shared" si="8"/>
        <v>6</v>
      </c>
      <c r="T109" t="s">
        <v>3015</v>
      </c>
      <c r="U109" t="str">
        <f t="shared" si="9"/>
        <v>{"id": "108","nb_barrio": "Los Alcázares I","id_zona":"2" ,"id_comuna": "6" },</v>
      </c>
    </row>
    <row r="110" spans="1:21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H110" t="s">
        <v>3010</v>
      </c>
      <c r="I110" t="s">
        <v>3016</v>
      </c>
      <c r="J110">
        <f t="shared" si="5"/>
        <v>109</v>
      </c>
      <c r="K110" t="s">
        <v>3011</v>
      </c>
      <c r="L110" t="s">
        <v>3017</v>
      </c>
      <c r="M110" t="str">
        <f t="shared" si="6"/>
        <v>Los Alcázares II</v>
      </c>
      <c r="N110" t="s">
        <v>3011</v>
      </c>
      <c r="O110" t="s">
        <v>3012</v>
      </c>
      <c r="P110">
        <f t="shared" si="7"/>
        <v>2</v>
      </c>
      <c r="Q110" t="s">
        <v>3013</v>
      </c>
      <c r="R110" t="s">
        <v>3014</v>
      </c>
      <c r="S110">
        <f t="shared" si="8"/>
        <v>6</v>
      </c>
      <c r="T110" t="s">
        <v>3015</v>
      </c>
      <c r="U110" t="str">
        <f t="shared" si="9"/>
        <v>{"id": "109","nb_barrio": "Los Alcázares II","id_zona":"2" ,"id_comuna": "6" },</v>
      </c>
    </row>
    <row r="111" spans="1:21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H111" t="s">
        <v>3010</v>
      </c>
      <c r="I111" t="s">
        <v>3016</v>
      </c>
      <c r="J111">
        <f t="shared" si="5"/>
        <v>110</v>
      </c>
      <c r="K111" t="s">
        <v>3011</v>
      </c>
      <c r="L111" t="s">
        <v>3017</v>
      </c>
      <c r="M111" t="str">
        <f t="shared" si="6"/>
        <v>Los Guadales</v>
      </c>
      <c r="N111" t="s">
        <v>3011</v>
      </c>
      <c r="O111" t="s">
        <v>3012</v>
      </c>
      <c r="P111">
        <f t="shared" si="7"/>
        <v>2</v>
      </c>
      <c r="Q111" t="s">
        <v>3013</v>
      </c>
      <c r="R111" t="s">
        <v>3014</v>
      </c>
      <c r="S111">
        <f t="shared" si="8"/>
        <v>6</v>
      </c>
      <c r="T111" t="s">
        <v>3015</v>
      </c>
      <c r="U111" t="str">
        <f t="shared" si="9"/>
        <v>{"id": "110","nb_barrio": "Los Guadales","id_zona":"2" ,"id_comuna": "6" },</v>
      </c>
    </row>
    <row r="112" spans="1:21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H112" t="s">
        <v>3010</v>
      </c>
      <c r="I112" t="s">
        <v>3016</v>
      </c>
      <c r="J112">
        <f t="shared" si="5"/>
        <v>111</v>
      </c>
      <c r="K112" t="s">
        <v>3011</v>
      </c>
      <c r="L112" t="s">
        <v>3017</v>
      </c>
      <c r="M112" t="str">
        <f t="shared" si="6"/>
        <v>oasis de comfandi</v>
      </c>
      <c r="N112" t="s">
        <v>3011</v>
      </c>
      <c r="O112" t="s">
        <v>3012</v>
      </c>
      <c r="P112">
        <f t="shared" si="7"/>
        <v>2</v>
      </c>
      <c r="Q112" t="s">
        <v>3013</v>
      </c>
      <c r="R112" t="s">
        <v>3014</v>
      </c>
      <c r="S112">
        <f t="shared" si="8"/>
        <v>6</v>
      </c>
      <c r="T112" t="s">
        <v>3015</v>
      </c>
      <c r="U112" t="str">
        <f t="shared" si="9"/>
        <v>{"id": "111","nb_barrio": "oasis de comfandi","id_zona":"2" ,"id_comuna": "6" },</v>
      </c>
    </row>
    <row r="113" spans="1:21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H113" t="s">
        <v>3010</v>
      </c>
      <c r="I113" t="s">
        <v>3016</v>
      </c>
      <c r="J113">
        <f t="shared" si="5"/>
        <v>112</v>
      </c>
      <c r="K113" t="s">
        <v>3011</v>
      </c>
      <c r="L113" t="s">
        <v>3017</v>
      </c>
      <c r="M113" t="str">
        <f t="shared" si="6"/>
        <v>Paso del Comercio</v>
      </c>
      <c r="N113" t="s">
        <v>3011</v>
      </c>
      <c r="O113" t="s">
        <v>3012</v>
      </c>
      <c r="P113">
        <f t="shared" si="7"/>
        <v>2</v>
      </c>
      <c r="Q113" t="s">
        <v>3013</v>
      </c>
      <c r="R113" t="s">
        <v>3014</v>
      </c>
      <c r="S113">
        <f t="shared" si="8"/>
        <v>6</v>
      </c>
      <c r="T113" t="s">
        <v>3015</v>
      </c>
      <c r="U113" t="str">
        <f t="shared" si="9"/>
        <v>{"id": "112","nb_barrio": "Paso del Comercio","id_zona":"2" ,"id_comuna": "6" },</v>
      </c>
    </row>
    <row r="114" spans="1:21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H114" t="s">
        <v>3010</v>
      </c>
      <c r="I114" t="s">
        <v>3016</v>
      </c>
      <c r="J114">
        <f t="shared" si="5"/>
        <v>113</v>
      </c>
      <c r="K114" t="s">
        <v>3011</v>
      </c>
      <c r="L114" t="s">
        <v>3017</v>
      </c>
      <c r="M114" t="str">
        <f t="shared" si="6"/>
        <v>PetecuyI etapa</v>
      </c>
      <c r="N114" t="s">
        <v>3011</v>
      </c>
      <c r="O114" t="s">
        <v>3012</v>
      </c>
      <c r="P114">
        <f t="shared" si="7"/>
        <v>2</v>
      </c>
      <c r="Q114" t="s">
        <v>3013</v>
      </c>
      <c r="R114" t="s">
        <v>3014</v>
      </c>
      <c r="S114">
        <f t="shared" si="8"/>
        <v>6</v>
      </c>
      <c r="T114" t="s">
        <v>3015</v>
      </c>
      <c r="U114" t="str">
        <f t="shared" si="9"/>
        <v>{"id": "113","nb_barrio": "PetecuyI etapa","id_zona":"2" ,"id_comuna": "6" },</v>
      </c>
    </row>
    <row r="115" spans="1:21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H115" t="s">
        <v>3010</v>
      </c>
      <c r="I115" t="s">
        <v>3016</v>
      </c>
      <c r="J115">
        <f t="shared" si="5"/>
        <v>114</v>
      </c>
      <c r="K115" t="s">
        <v>3011</v>
      </c>
      <c r="L115" t="s">
        <v>3017</v>
      </c>
      <c r="M115" t="str">
        <f t="shared" si="6"/>
        <v>PetecuyII etapa</v>
      </c>
      <c r="N115" t="s">
        <v>3011</v>
      </c>
      <c r="O115" t="s">
        <v>3012</v>
      </c>
      <c r="P115">
        <f t="shared" si="7"/>
        <v>2</v>
      </c>
      <c r="Q115" t="s">
        <v>3013</v>
      </c>
      <c r="R115" t="s">
        <v>3014</v>
      </c>
      <c r="S115">
        <f t="shared" si="8"/>
        <v>6</v>
      </c>
      <c r="T115" t="s">
        <v>3015</v>
      </c>
      <c r="U115" t="str">
        <f t="shared" si="9"/>
        <v>{"id": "114","nb_barrio": "PetecuyII etapa","id_zona":"2" ,"id_comuna": "6" },</v>
      </c>
    </row>
    <row r="116" spans="1:21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H116" t="s">
        <v>3010</v>
      </c>
      <c r="I116" t="s">
        <v>3016</v>
      </c>
      <c r="J116">
        <f t="shared" si="5"/>
        <v>115</v>
      </c>
      <c r="K116" t="s">
        <v>3011</v>
      </c>
      <c r="L116" t="s">
        <v>3017</v>
      </c>
      <c r="M116" t="str">
        <f t="shared" si="6"/>
        <v>PetecuyIII etapa</v>
      </c>
      <c r="N116" t="s">
        <v>3011</v>
      </c>
      <c r="O116" t="s">
        <v>3012</v>
      </c>
      <c r="P116">
        <f t="shared" si="7"/>
        <v>2</v>
      </c>
      <c r="Q116" t="s">
        <v>3013</v>
      </c>
      <c r="R116" t="s">
        <v>3014</v>
      </c>
      <c r="S116">
        <f t="shared" si="8"/>
        <v>6</v>
      </c>
      <c r="T116" t="s">
        <v>3015</v>
      </c>
      <c r="U116" t="str">
        <f t="shared" si="9"/>
        <v>{"id": "115","nb_barrio": "PetecuyIII etapa","id_zona":"2" ,"id_comuna": "6" },</v>
      </c>
    </row>
    <row r="117" spans="1:21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H117" t="s">
        <v>3010</v>
      </c>
      <c r="I117" t="s">
        <v>3016</v>
      </c>
      <c r="J117">
        <f t="shared" si="5"/>
        <v>116</v>
      </c>
      <c r="K117" t="s">
        <v>3011</v>
      </c>
      <c r="L117" t="s">
        <v>3017</v>
      </c>
      <c r="M117" t="str">
        <f t="shared" si="6"/>
        <v>popular</v>
      </c>
      <c r="N117" t="s">
        <v>3011</v>
      </c>
      <c r="O117" t="s">
        <v>3012</v>
      </c>
      <c r="P117">
        <f t="shared" si="7"/>
        <v>2</v>
      </c>
      <c r="Q117" t="s">
        <v>3013</v>
      </c>
      <c r="R117" t="s">
        <v>3014</v>
      </c>
      <c r="S117">
        <f t="shared" si="8"/>
        <v>6</v>
      </c>
      <c r="T117" t="s">
        <v>3015</v>
      </c>
      <c r="U117" t="str">
        <f t="shared" si="9"/>
        <v>{"id": "116","nb_barrio": "popular","id_zona":"2" ,"id_comuna": "6" },</v>
      </c>
    </row>
    <row r="118" spans="1:21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H118" t="s">
        <v>3010</v>
      </c>
      <c r="I118" t="s">
        <v>3016</v>
      </c>
      <c r="J118">
        <f t="shared" si="5"/>
        <v>117</v>
      </c>
      <c r="K118" t="s">
        <v>3011</v>
      </c>
      <c r="L118" t="s">
        <v>3017</v>
      </c>
      <c r="M118" t="str">
        <f t="shared" si="6"/>
        <v>San Luís I</v>
      </c>
      <c r="N118" t="s">
        <v>3011</v>
      </c>
      <c r="O118" t="s">
        <v>3012</v>
      </c>
      <c r="P118">
        <f t="shared" si="7"/>
        <v>2</v>
      </c>
      <c r="Q118" t="s">
        <v>3013</v>
      </c>
      <c r="R118" t="s">
        <v>3014</v>
      </c>
      <c r="S118">
        <f t="shared" si="8"/>
        <v>6</v>
      </c>
      <c r="T118" t="s">
        <v>3015</v>
      </c>
      <c r="U118" t="str">
        <f t="shared" si="9"/>
        <v>{"id": "117","nb_barrio": "San Luís I","id_zona":"2" ,"id_comuna": "6" },</v>
      </c>
    </row>
    <row r="119" spans="1:21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H119" t="s">
        <v>3010</v>
      </c>
      <c r="I119" t="s">
        <v>3016</v>
      </c>
      <c r="J119">
        <f t="shared" si="5"/>
        <v>118</v>
      </c>
      <c r="K119" t="s">
        <v>3011</v>
      </c>
      <c r="L119" t="s">
        <v>3017</v>
      </c>
      <c r="M119" t="str">
        <f t="shared" si="6"/>
        <v>San Luís II</v>
      </c>
      <c r="N119" t="s">
        <v>3011</v>
      </c>
      <c r="O119" t="s">
        <v>3012</v>
      </c>
      <c r="P119">
        <f t="shared" si="7"/>
        <v>2</v>
      </c>
      <c r="Q119" t="s">
        <v>3013</v>
      </c>
      <c r="R119" t="s">
        <v>3014</v>
      </c>
      <c r="S119">
        <f t="shared" si="8"/>
        <v>6</v>
      </c>
      <c r="T119" t="s">
        <v>3015</v>
      </c>
      <c r="U119" t="str">
        <f t="shared" si="9"/>
        <v>{"id": "118","nb_barrio": "San Luís II","id_zona":"2" ,"id_comuna": "6" },</v>
      </c>
    </row>
    <row r="120" spans="1:21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H120" t="s">
        <v>3010</v>
      </c>
      <c r="I120" t="s">
        <v>3016</v>
      </c>
      <c r="J120">
        <f t="shared" si="5"/>
        <v>119</v>
      </c>
      <c r="K120" t="s">
        <v>3011</v>
      </c>
      <c r="L120" t="s">
        <v>3017</v>
      </c>
      <c r="M120" t="str">
        <f t="shared" si="6"/>
        <v>Alfonzo López 1.ª Etapa.</v>
      </c>
      <c r="N120" t="s">
        <v>3011</v>
      </c>
      <c r="O120" t="s">
        <v>3012</v>
      </c>
      <c r="P120">
        <f t="shared" si="7"/>
        <v>2</v>
      </c>
      <c r="Q120" t="s">
        <v>3013</v>
      </c>
      <c r="R120" t="s">
        <v>3014</v>
      </c>
      <c r="S120">
        <f t="shared" si="8"/>
        <v>7</v>
      </c>
      <c r="T120" t="s">
        <v>3015</v>
      </c>
      <c r="U120" t="str">
        <f t="shared" si="9"/>
        <v>{"id": "119","nb_barrio": "Alfonzo López 1.ª Etapa.","id_zona":"2" ,"id_comuna": "7" },</v>
      </c>
    </row>
    <row r="121" spans="1:21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H121" t="s">
        <v>3010</v>
      </c>
      <c r="I121" t="s">
        <v>3016</v>
      </c>
      <c r="J121">
        <f t="shared" si="5"/>
        <v>120</v>
      </c>
      <c r="K121" t="s">
        <v>3011</v>
      </c>
      <c r="L121" t="s">
        <v>3017</v>
      </c>
      <c r="M121" t="str">
        <f t="shared" si="6"/>
        <v>Alfonzo López 2.ª Etapa.</v>
      </c>
      <c r="N121" t="s">
        <v>3011</v>
      </c>
      <c r="O121" t="s">
        <v>3012</v>
      </c>
      <c r="P121">
        <f t="shared" si="7"/>
        <v>2</v>
      </c>
      <c r="Q121" t="s">
        <v>3013</v>
      </c>
      <c r="R121" t="s">
        <v>3014</v>
      </c>
      <c r="S121">
        <f t="shared" si="8"/>
        <v>7</v>
      </c>
      <c r="T121" t="s">
        <v>3015</v>
      </c>
      <c r="U121" t="str">
        <f t="shared" si="9"/>
        <v>{"id": "120","nb_barrio": "Alfonzo López 2.ª Etapa.","id_zona":"2" ,"id_comuna": "7" },</v>
      </c>
    </row>
    <row r="122" spans="1:21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H122" t="s">
        <v>3010</v>
      </c>
      <c r="I122" t="s">
        <v>3016</v>
      </c>
      <c r="J122">
        <f t="shared" si="5"/>
        <v>121</v>
      </c>
      <c r="K122" t="s">
        <v>3011</v>
      </c>
      <c r="L122" t="s">
        <v>3017</v>
      </c>
      <c r="M122" t="str">
        <f t="shared" si="6"/>
        <v>Alfonzo López 3.ª Etapa.</v>
      </c>
      <c r="N122" t="s">
        <v>3011</v>
      </c>
      <c r="O122" t="s">
        <v>3012</v>
      </c>
      <c r="P122">
        <f t="shared" si="7"/>
        <v>2</v>
      </c>
      <c r="Q122" t="s">
        <v>3013</v>
      </c>
      <c r="R122" t="s">
        <v>3014</v>
      </c>
      <c r="S122">
        <f t="shared" si="8"/>
        <v>7</v>
      </c>
      <c r="T122" t="s">
        <v>3015</v>
      </c>
      <c r="U122" t="str">
        <f t="shared" si="9"/>
        <v>{"id": "121","nb_barrio": "Alfonzo López 3.ª Etapa.","id_zona":"2" ,"id_comuna": "7" },</v>
      </c>
    </row>
    <row r="123" spans="1:21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H123" t="s">
        <v>3010</v>
      </c>
      <c r="I123" t="s">
        <v>3016</v>
      </c>
      <c r="J123">
        <f t="shared" si="5"/>
        <v>122</v>
      </c>
      <c r="K123" t="s">
        <v>3011</v>
      </c>
      <c r="L123" t="s">
        <v>3017</v>
      </c>
      <c r="M123" t="str">
        <f t="shared" si="6"/>
        <v>Andrés Sanin.</v>
      </c>
      <c r="N123" t="s">
        <v>3011</v>
      </c>
      <c r="O123" t="s">
        <v>3012</v>
      </c>
      <c r="P123">
        <f t="shared" si="7"/>
        <v>2</v>
      </c>
      <c r="Q123" t="s">
        <v>3013</v>
      </c>
      <c r="R123" t="s">
        <v>3014</v>
      </c>
      <c r="S123">
        <f t="shared" si="8"/>
        <v>7</v>
      </c>
      <c r="T123" t="s">
        <v>3015</v>
      </c>
      <c r="U123" t="str">
        <f t="shared" si="9"/>
        <v>{"id": "122","nb_barrio": "Andrés Sanin.","id_zona":"2" ,"id_comuna": "7" },</v>
      </c>
    </row>
    <row r="124" spans="1:21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H124" t="s">
        <v>3010</v>
      </c>
      <c r="I124" t="s">
        <v>3016</v>
      </c>
      <c r="J124">
        <f t="shared" si="5"/>
        <v>123</v>
      </c>
      <c r="K124" t="s">
        <v>3011</v>
      </c>
      <c r="L124" t="s">
        <v>3017</v>
      </c>
      <c r="M124" t="str">
        <f t="shared" si="6"/>
        <v>Base Aérea.</v>
      </c>
      <c r="N124" t="s">
        <v>3011</v>
      </c>
      <c r="O124" t="s">
        <v>3012</v>
      </c>
      <c r="P124">
        <f t="shared" si="7"/>
        <v>2</v>
      </c>
      <c r="Q124" t="s">
        <v>3013</v>
      </c>
      <c r="R124" t="s">
        <v>3014</v>
      </c>
      <c r="S124">
        <f t="shared" si="8"/>
        <v>7</v>
      </c>
      <c r="T124" t="s">
        <v>3015</v>
      </c>
      <c r="U124" t="str">
        <f t="shared" si="9"/>
        <v>{"id": "123","nb_barrio": "Base Aérea.","id_zona":"2" ,"id_comuna": "7" },</v>
      </c>
    </row>
    <row r="125" spans="1:21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H125" t="s">
        <v>3010</v>
      </c>
      <c r="I125" t="s">
        <v>3016</v>
      </c>
      <c r="J125">
        <f t="shared" si="5"/>
        <v>124</v>
      </c>
      <c r="K125" t="s">
        <v>3011</v>
      </c>
      <c r="L125" t="s">
        <v>3017</v>
      </c>
      <c r="M125" t="str">
        <f t="shared" si="6"/>
        <v>El Vivero</v>
      </c>
      <c r="N125" t="s">
        <v>3011</v>
      </c>
      <c r="O125" t="s">
        <v>3012</v>
      </c>
      <c r="P125">
        <f t="shared" si="7"/>
        <v>2</v>
      </c>
      <c r="Q125" t="s">
        <v>3013</v>
      </c>
      <c r="R125" t="s">
        <v>3014</v>
      </c>
      <c r="S125">
        <f t="shared" si="8"/>
        <v>7</v>
      </c>
      <c r="T125" t="s">
        <v>3015</v>
      </c>
      <c r="U125" t="str">
        <f t="shared" si="9"/>
        <v>{"id": "124","nb_barrio": "El Vivero","id_zona":"2" ,"id_comuna": "7" },</v>
      </c>
    </row>
    <row r="126" spans="1:21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H126" t="s">
        <v>3010</v>
      </c>
      <c r="I126" t="s">
        <v>3016</v>
      </c>
      <c r="J126">
        <f t="shared" si="5"/>
        <v>125</v>
      </c>
      <c r="K126" t="s">
        <v>3011</v>
      </c>
      <c r="L126" t="s">
        <v>3017</v>
      </c>
      <c r="M126" t="str">
        <f t="shared" si="6"/>
        <v>Fepicol.</v>
      </c>
      <c r="N126" t="s">
        <v>3011</v>
      </c>
      <c r="O126" t="s">
        <v>3012</v>
      </c>
      <c r="P126">
        <f t="shared" si="7"/>
        <v>2</v>
      </c>
      <c r="Q126" t="s">
        <v>3013</v>
      </c>
      <c r="R126" t="s">
        <v>3014</v>
      </c>
      <c r="S126">
        <f t="shared" si="8"/>
        <v>7</v>
      </c>
      <c r="T126" t="s">
        <v>3015</v>
      </c>
      <c r="U126" t="str">
        <f t="shared" si="9"/>
        <v>{"id": "125","nb_barrio": "Fepicol.","id_zona":"2" ,"id_comuna": "7" },</v>
      </c>
    </row>
    <row r="127" spans="1:21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H127" t="s">
        <v>3010</v>
      </c>
      <c r="I127" t="s">
        <v>3016</v>
      </c>
      <c r="J127">
        <f t="shared" si="5"/>
        <v>126</v>
      </c>
      <c r="K127" t="s">
        <v>3011</v>
      </c>
      <c r="L127" t="s">
        <v>3017</v>
      </c>
      <c r="M127" t="str">
        <f t="shared" si="6"/>
        <v>La Playa.</v>
      </c>
      <c r="N127" t="s">
        <v>3011</v>
      </c>
      <c r="O127" t="s">
        <v>3012</v>
      </c>
      <c r="P127">
        <f t="shared" si="7"/>
        <v>2</v>
      </c>
      <c r="Q127" t="s">
        <v>3013</v>
      </c>
      <c r="R127" t="s">
        <v>3014</v>
      </c>
      <c r="S127">
        <f t="shared" si="8"/>
        <v>7</v>
      </c>
      <c r="T127" t="s">
        <v>3015</v>
      </c>
      <c r="U127" t="str">
        <f t="shared" si="9"/>
        <v>{"id": "126","nb_barrio": "La Playa.","id_zona":"2" ,"id_comuna": "7" },</v>
      </c>
    </row>
    <row r="128" spans="1:21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H128" t="s">
        <v>3010</v>
      </c>
      <c r="I128" t="s">
        <v>3016</v>
      </c>
      <c r="J128">
        <f t="shared" si="5"/>
        <v>127</v>
      </c>
      <c r="K128" t="s">
        <v>3011</v>
      </c>
      <c r="L128" t="s">
        <v>3017</v>
      </c>
      <c r="M128" t="str">
        <f t="shared" si="6"/>
        <v>Las Ceibas.</v>
      </c>
      <c r="N128" t="s">
        <v>3011</v>
      </c>
      <c r="O128" t="s">
        <v>3012</v>
      </c>
      <c r="P128">
        <f t="shared" si="7"/>
        <v>2</v>
      </c>
      <c r="Q128" t="s">
        <v>3013</v>
      </c>
      <c r="R128" t="s">
        <v>3014</v>
      </c>
      <c r="S128">
        <f t="shared" si="8"/>
        <v>7</v>
      </c>
      <c r="T128" t="s">
        <v>3015</v>
      </c>
      <c r="U128" t="str">
        <f t="shared" si="9"/>
        <v>{"id": "127","nb_barrio": "Las Ceibas.","id_zona":"2" ,"id_comuna": "7" },</v>
      </c>
    </row>
    <row r="129" spans="1:21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H129" t="s">
        <v>3010</v>
      </c>
      <c r="I129" t="s">
        <v>3016</v>
      </c>
      <c r="J129">
        <f t="shared" si="5"/>
        <v>128</v>
      </c>
      <c r="K129" t="s">
        <v>3011</v>
      </c>
      <c r="L129" t="s">
        <v>3017</v>
      </c>
      <c r="M129" t="str">
        <f t="shared" si="6"/>
        <v>Las Veraneras.</v>
      </c>
      <c r="N129" t="s">
        <v>3011</v>
      </c>
      <c r="O129" t="s">
        <v>3012</v>
      </c>
      <c r="P129">
        <f t="shared" si="7"/>
        <v>2</v>
      </c>
      <c r="Q129" t="s">
        <v>3013</v>
      </c>
      <c r="R129" t="s">
        <v>3014</v>
      </c>
      <c r="S129">
        <f t="shared" si="8"/>
        <v>7</v>
      </c>
      <c r="T129" t="s">
        <v>3015</v>
      </c>
      <c r="U129" t="str">
        <f t="shared" si="9"/>
        <v>{"id": "128","nb_barrio": "Las Veraneras.","id_zona":"2" ,"id_comuna": "7" },</v>
      </c>
    </row>
    <row r="130" spans="1:21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H130" t="s">
        <v>3010</v>
      </c>
      <c r="I130" t="s">
        <v>3016</v>
      </c>
      <c r="J130">
        <f t="shared" si="5"/>
        <v>129</v>
      </c>
      <c r="K130" t="s">
        <v>3011</v>
      </c>
      <c r="L130" t="s">
        <v>3017</v>
      </c>
      <c r="M130" t="str">
        <f t="shared" si="6"/>
        <v>Los Pinos.</v>
      </c>
      <c r="N130" t="s">
        <v>3011</v>
      </c>
      <c r="O130" t="s">
        <v>3012</v>
      </c>
      <c r="P130">
        <f t="shared" si="7"/>
        <v>2</v>
      </c>
      <c r="Q130" t="s">
        <v>3013</v>
      </c>
      <c r="R130" t="s">
        <v>3014</v>
      </c>
      <c r="S130">
        <f t="shared" si="8"/>
        <v>7</v>
      </c>
      <c r="T130" t="s">
        <v>3015</v>
      </c>
      <c r="U130" t="str">
        <f t="shared" si="9"/>
        <v>{"id": "129","nb_barrio": "Los Pinos.","id_zona":"2" ,"id_comuna": "7" },</v>
      </c>
    </row>
    <row r="131" spans="1:21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H131" t="s">
        <v>3010</v>
      </c>
      <c r="I131" t="s">
        <v>3016</v>
      </c>
      <c r="J131">
        <f t="shared" ref="J131:J194" si="10">A131</f>
        <v>130</v>
      </c>
      <c r="K131" t="s">
        <v>3011</v>
      </c>
      <c r="L131" t="s">
        <v>3017</v>
      </c>
      <c r="M131" t="str">
        <f t="shared" ref="M131:M194" si="11">F131</f>
        <v>Puerto Mallarino.</v>
      </c>
      <c r="N131" t="s">
        <v>3011</v>
      </c>
      <c r="O131" t="s">
        <v>3012</v>
      </c>
      <c r="P131">
        <f t="shared" ref="P131:P194" si="12">D131</f>
        <v>2</v>
      </c>
      <c r="Q131" t="s">
        <v>3013</v>
      </c>
      <c r="R131" t="s">
        <v>3014</v>
      </c>
      <c r="S131">
        <f t="shared" ref="S131:S194" si="13">B131</f>
        <v>7</v>
      </c>
      <c r="T131" t="s">
        <v>3015</v>
      </c>
      <c r="U131" t="str">
        <f t="shared" ref="U131:U194" si="14">H131&amp;I131&amp;J131&amp;K131&amp;L131&amp;M131&amp;N131&amp;O131&amp;P131&amp;Q131&amp;R131&amp;S131&amp;T131</f>
        <v>{"id": "130","nb_barrio": "Puerto Mallarino.","id_zona":"2" ,"id_comuna": "7" },</v>
      </c>
    </row>
    <row r="132" spans="1:21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H132" t="s">
        <v>3010</v>
      </c>
      <c r="I132" t="s">
        <v>3016</v>
      </c>
      <c r="J132">
        <f t="shared" si="10"/>
        <v>131</v>
      </c>
      <c r="K132" t="s">
        <v>3011</v>
      </c>
      <c r="L132" t="s">
        <v>3017</v>
      </c>
      <c r="M132" t="str">
        <f t="shared" si="11"/>
        <v>Puerto Nuevo.</v>
      </c>
      <c r="N132" t="s">
        <v>3011</v>
      </c>
      <c r="O132" t="s">
        <v>3012</v>
      </c>
      <c r="P132">
        <f t="shared" si="12"/>
        <v>2</v>
      </c>
      <c r="Q132" t="s">
        <v>3013</v>
      </c>
      <c r="R132" t="s">
        <v>3014</v>
      </c>
      <c r="S132">
        <f t="shared" si="13"/>
        <v>7</v>
      </c>
      <c r="T132" t="s">
        <v>3015</v>
      </c>
      <c r="U132" t="str">
        <f t="shared" si="14"/>
        <v>{"id": "131","nb_barrio": "Puerto Nuevo.","id_zona":"2" ,"id_comuna": "7" },</v>
      </c>
    </row>
    <row r="133" spans="1:21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H133" t="s">
        <v>3010</v>
      </c>
      <c r="I133" t="s">
        <v>3016</v>
      </c>
      <c r="J133">
        <f t="shared" si="10"/>
        <v>132</v>
      </c>
      <c r="K133" t="s">
        <v>3011</v>
      </c>
      <c r="L133" t="s">
        <v>3017</v>
      </c>
      <c r="M133" t="str">
        <f t="shared" si="11"/>
        <v>San Marino.</v>
      </c>
      <c r="N133" t="s">
        <v>3011</v>
      </c>
      <c r="O133" t="s">
        <v>3012</v>
      </c>
      <c r="P133">
        <f t="shared" si="12"/>
        <v>2</v>
      </c>
      <c r="Q133" t="s">
        <v>3013</v>
      </c>
      <c r="R133" t="s">
        <v>3014</v>
      </c>
      <c r="S133">
        <f t="shared" si="13"/>
        <v>7</v>
      </c>
      <c r="T133" t="s">
        <v>3015</v>
      </c>
      <c r="U133" t="str">
        <f t="shared" si="14"/>
        <v>{"id": "132","nb_barrio": "San Marino.","id_zona":"2" ,"id_comuna": "7" },</v>
      </c>
    </row>
    <row r="134" spans="1:21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H134" t="s">
        <v>3010</v>
      </c>
      <c r="I134" t="s">
        <v>3016</v>
      </c>
      <c r="J134">
        <f t="shared" si="10"/>
        <v>133</v>
      </c>
      <c r="K134" t="s">
        <v>3011</v>
      </c>
      <c r="L134" t="s">
        <v>3017</v>
      </c>
      <c r="M134" t="str">
        <f t="shared" si="11"/>
        <v>Siete de Agosto.</v>
      </c>
      <c r="N134" t="s">
        <v>3011</v>
      </c>
      <c r="O134" t="s">
        <v>3012</v>
      </c>
      <c r="P134">
        <f t="shared" si="12"/>
        <v>2</v>
      </c>
      <c r="Q134" t="s">
        <v>3013</v>
      </c>
      <c r="R134" t="s">
        <v>3014</v>
      </c>
      <c r="S134">
        <f t="shared" si="13"/>
        <v>7</v>
      </c>
      <c r="T134" t="s">
        <v>3015</v>
      </c>
      <c r="U134" t="str">
        <f t="shared" si="14"/>
        <v>{"id": "133","nb_barrio": "Siete de Agosto.","id_zona":"2" ,"id_comuna": "7" },</v>
      </c>
    </row>
    <row r="135" spans="1:21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H135" t="s">
        <v>3010</v>
      </c>
      <c r="I135" t="s">
        <v>3016</v>
      </c>
      <c r="J135">
        <f t="shared" si="10"/>
        <v>134</v>
      </c>
      <c r="K135" t="s">
        <v>3011</v>
      </c>
      <c r="L135" t="s">
        <v>3017</v>
      </c>
      <c r="M135" t="str">
        <f t="shared" si="11"/>
        <v>Atanasio Girardot</v>
      </c>
      <c r="N135" t="s">
        <v>3011</v>
      </c>
      <c r="O135" t="s">
        <v>3012</v>
      </c>
      <c r="P135">
        <f t="shared" si="12"/>
        <v>2</v>
      </c>
      <c r="Q135" t="s">
        <v>3013</v>
      </c>
      <c r="R135" t="s">
        <v>3014</v>
      </c>
      <c r="S135">
        <f t="shared" si="13"/>
        <v>8</v>
      </c>
      <c r="T135" t="s">
        <v>3015</v>
      </c>
      <c r="U135" t="str">
        <f t="shared" si="14"/>
        <v>{"id": "134","nb_barrio": "Atanasio Girardot","id_zona":"2" ,"id_comuna": "8" },</v>
      </c>
    </row>
    <row r="136" spans="1:21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H136" t="s">
        <v>3010</v>
      </c>
      <c r="I136" t="s">
        <v>3016</v>
      </c>
      <c r="J136">
        <f t="shared" si="10"/>
        <v>135</v>
      </c>
      <c r="K136" t="s">
        <v>3011</v>
      </c>
      <c r="L136" t="s">
        <v>3017</v>
      </c>
      <c r="M136" t="str">
        <f t="shared" si="11"/>
        <v>Benjamín Herrera</v>
      </c>
      <c r="N136" t="s">
        <v>3011</v>
      </c>
      <c r="O136" t="s">
        <v>3012</v>
      </c>
      <c r="P136">
        <f t="shared" si="12"/>
        <v>2</v>
      </c>
      <c r="Q136" t="s">
        <v>3013</v>
      </c>
      <c r="R136" t="s">
        <v>3014</v>
      </c>
      <c r="S136">
        <f t="shared" si="13"/>
        <v>8</v>
      </c>
      <c r="T136" t="s">
        <v>3015</v>
      </c>
      <c r="U136" t="str">
        <f t="shared" si="14"/>
        <v>{"id": "135","nb_barrio": "Benjamín Herrera","id_zona":"2" ,"id_comuna": "8" },</v>
      </c>
    </row>
    <row r="137" spans="1:21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H137" t="s">
        <v>3010</v>
      </c>
      <c r="I137" t="s">
        <v>3016</v>
      </c>
      <c r="J137">
        <f t="shared" si="10"/>
        <v>136</v>
      </c>
      <c r="K137" t="s">
        <v>3011</v>
      </c>
      <c r="L137" t="s">
        <v>3017</v>
      </c>
      <c r="M137" t="str">
        <f t="shared" si="11"/>
        <v>Chapinero</v>
      </c>
      <c r="N137" t="s">
        <v>3011</v>
      </c>
      <c r="O137" t="s">
        <v>3012</v>
      </c>
      <c r="P137">
        <f t="shared" si="12"/>
        <v>2</v>
      </c>
      <c r="Q137" t="s">
        <v>3013</v>
      </c>
      <c r="R137" t="s">
        <v>3014</v>
      </c>
      <c r="S137">
        <f t="shared" si="13"/>
        <v>8</v>
      </c>
      <c r="T137" t="s">
        <v>3015</v>
      </c>
      <c r="U137" t="str">
        <f t="shared" si="14"/>
        <v>{"id": "136","nb_barrio": "Chapinero","id_zona":"2" ,"id_comuna": "8" },</v>
      </c>
    </row>
    <row r="138" spans="1:21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H138" t="s">
        <v>3010</v>
      </c>
      <c r="I138" t="s">
        <v>3016</v>
      </c>
      <c r="J138">
        <f t="shared" si="10"/>
        <v>137</v>
      </c>
      <c r="K138" t="s">
        <v>3011</v>
      </c>
      <c r="L138" t="s">
        <v>3017</v>
      </c>
      <c r="M138" t="str">
        <f t="shared" si="11"/>
        <v>El trébol</v>
      </c>
      <c r="N138" t="s">
        <v>3011</v>
      </c>
      <c r="O138" t="s">
        <v>3012</v>
      </c>
      <c r="P138">
        <f t="shared" si="12"/>
        <v>2</v>
      </c>
      <c r="Q138" t="s">
        <v>3013</v>
      </c>
      <c r="R138" t="s">
        <v>3014</v>
      </c>
      <c r="S138">
        <f t="shared" si="13"/>
        <v>8</v>
      </c>
      <c r="T138" t="s">
        <v>3015</v>
      </c>
      <c r="U138" t="str">
        <f t="shared" si="14"/>
        <v>{"id": "137","nb_barrio": "El trébol","id_zona":"2" ,"id_comuna": "8" },</v>
      </c>
    </row>
    <row r="139" spans="1:21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H139" t="s">
        <v>3010</v>
      </c>
      <c r="I139" t="s">
        <v>3016</v>
      </c>
      <c r="J139">
        <f t="shared" si="10"/>
        <v>138</v>
      </c>
      <c r="K139" t="s">
        <v>3011</v>
      </c>
      <c r="L139" t="s">
        <v>3017</v>
      </c>
      <c r="M139" t="str">
        <f t="shared" si="11"/>
        <v>El troncal</v>
      </c>
      <c r="N139" t="s">
        <v>3011</v>
      </c>
      <c r="O139" t="s">
        <v>3012</v>
      </c>
      <c r="P139">
        <f t="shared" si="12"/>
        <v>2</v>
      </c>
      <c r="Q139" t="s">
        <v>3013</v>
      </c>
      <c r="R139" t="s">
        <v>3014</v>
      </c>
      <c r="S139">
        <f t="shared" si="13"/>
        <v>8</v>
      </c>
      <c r="T139" t="s">
        <v>3015</v>
      </c>
      <c r="U139" t="str">
        <f t="shared" si="14"/>
        <v>{"id": "138","nb_barrio": "El troncal","id_zona":"2" ,"id_comuna": "8" },</v>
      </c>
    </row>
    <row r="140" spans="1:21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H140" t="s">
        <v>3010</v>
      </c>
      <c r="I140" t="s">
        <v>3016</v>
      </c>
      <c r="J140">
        <f t="shared" si="10"/>
        <v>139</v>
      </c>
      <c r="K140" t="s">
        <v>3011</v>
      </c>
      <c r="L140" t="s">
        <v>3017</v>
      </c>
      <c r="M140" t="str">
        <f t="shared" si="11"/>
        <v>Industrial</v>
      </c>
      <c r="N140" t="s">
        <v>3011</v>
      </c>
      <c r="O140" t="s">
        <v>3012</v>
      </c>
      <c r="P140">
        <f t="shared" si="12"/>
        <v>2</v>
      </c>
      <c r="Q140" t="s">
        <v>3013</v>
      </c>
      <c r="R140" t="s">
        <v>3014</v>
      </c>
      <c r="S140">
        <f t="shared" si="13"/>
        <v>8</v>
      </c>
      <c r="T140" t="s">
        <v>3015</v>
      </c>
      <c r="U140" t="str">
        <f t="shared" si="14"/>
        <v>{"id": "139","nb_barrio": "Industrial","id_zona":"2" ,"id_comuna": "8" },</v>
      </c>
    </row>
    <row r="141" spans="1:21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H141" t="s">
        <v>3010</v>
      </c>
      <c r="I141" t="s">
        <v>3016</v>
      </c>
      <c r="J141">
        <f t="shared" si="10"/>
        <v>140</v>
      </c>
      <c r="K141" t="s">
        <v>3011</v>
      </c>
      <c r="L141" t="s">
        <v>3017</v>
      </c>
      <c r="M141" t="str">
        <f t="shared" si="11"/>
        <v>La Base</v>
      </c>
      <c r="N141" t="s">
        <v>3011</v>
      </c>
      <c r="O141" t="s">
        <v>3012</v>
      </c>
      <c r="P141">
        <f t="shared" si="12"/>
        <v>2</v>
      </c>
      <c r="Q141" t="s">
        <v>3013</v>
      </c>
      <c r="R141" t="s">
        <v>3014</v>
      </c>
      <c r="S141">
        <f t="shared" si="13"/>
        <v>8</v>
      </c>
      <c r="T141" t="s">
        <v>3015</v>
      </c>
      <c r="U141" t="str">
        <f t="shared" si="14"/>
        <v>{"id": "140","nb_barrio": "La Base","id_zona":"2" ,"id_comuna": "8" },</v>
      </c>
    </row>
    <row r="142" spans="1:21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H142" t="s">
        <v>3010</v>
      </c>
      <c r="I142" t="s">
        <v>3016</v>
      </c>
      <c r="J142">
        <f t="shared" si="10"/>
        <v>141</v>
      </c>
      <c r="K142" t="s">
        <v>3011</v>
      </c>
      <c r="L142" t="s">
        <v>3017</v>
      </c>
      <c r="M142" t="str">
        <f t="shared" si="11"/>
        <v>La Floresta</v>
      </c>
      <c r="N142" t="s">
        <v>3011</v>
      </c>
      <c r="O142" t="s">
        <v>3012</v>
      </c>
      <c r="P142">
        <f t="shared" si="12"/>
        <v>2</v>
      </c>
      <c r="Q142" t="s">
        <v>3013</v>
      </c>
      <c r="R142" t="s">
        <v>3014</v>
      </c>
      <c r="S142">
        <f t="shared" si="13"/>
        <v>8</v>
      </c>
      <c r="T142" t="s">
        <v>3015</v>
      </c>
      <c r="U142" t="str">
        <f t="shared" si="14"/>
        <v>{"id": "141","nb_barrio": "La Floresta","id_zona":"2" ,"id_comuna": "8" },</v>
      </c>
    </row>
    <row r="143" spans="1:21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H143" t="s">
        <v>3010</v>
      </c>
      <c r="I143" t="s">
        <v>3016</v>
      </c>
      <c r="J143">
        <f t="shared" si="10"/>
        <v>142</v>
      </c>
      <c r="K143" t="s">
        <v>3011</v>
      </c>
      <c r="L143" t="s">
        <v>3017</v>
      </c>
      <c r="M143" t="str">
        <f t="shared" si="11"/>
        <v>La Nueva Base</v>
      </c>
      <c r="N143" t="s">
        <v>3011</v>
      </c>
      <c r="O143" t="s">
        <v>3012</v>
      </c>
      <c r="P143">
        <f t="shared" si="12"/>
        <v>2</v>
      </c>
      <c r="Q143" t="s">
        <v>3013</v>
      </c>
      <c r="R143" t="s">
        <v>3014</v>
      </c>
      <c r="S143">
        <f t="shared" si="13"/>
        <v>8</v>
      </c>
      <c r="T143" t="s">
        <v>3015</v>
      </c>
      <c r="U143" t="str">
        <f t="shared" si="14"/>
        <v>{"id": "142","nb_barrio": "La Nueva Base","id_zona":"2" ,"id_comuna": "8" },</v>
      </c>
    </row>
    <row r="144" spans="1:21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H144" t="s">
        <v>3010</v>
      </c>
      <c r="I144" t="s">
        <v>3016</v>
      </c>
      <c r="J144">
        <f t="shared" si="10"/>
        <v>143</v>
      </c>
      <c r="K144" t="s">
        <v>3011</v>
      </c>
      <c r="L144" t="s">
        <v>3017</v>
      </c>
      <c r="M144" t="str">
        <f t="shared" si="11"/>
        <v>Las Américas</v>
      </c>
      <c r="N144" t="s">
        <v>3011</v>
      </c>
      <c r="O144" t="s">
        <v>3012</v>
      </c>
      <c r="P144">
        <f t="shared" si="12"/>
        <v>2</v>
      </c>
      <c r="Q144" t="s">
        <v>3013</v>
      </c>
      <c r="R144" t="s">
        <v>3014</v>
      </c>
      <c r="S144">
        <f t="shared" si="13"/>
        <v>8</v>
      </c>
      <c r="T144" t="s">
        <v>3015</v>
      </c>
      <c r="U144" t="str">
        <f t="shared" si="14"/>
        <v>{"id": "143","nb_barrio": "Las Américas","id_zona":"2" ,"id_comuna": "8" },</v>
      </c>
    </row>
    <row r="145" spans="1:21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H145" t="s">
        <v>3010</v>
      </c>
      <c r="I145" t="s">
        <v>3016</v>
      </c>
      <c r="J145">
        <f t="shared" si="10"/>
        <v>144</v>
      </c>
      <c r="K145" t="s">
        <v>3011</v>
      </c>
      <c r="L145" t="s">
        <v>3017</v>
      </c>
      <c r="M145" t="str">
        <f t="shared" si="11"/>
        <v>Municipal</v>
      </c>
      <c r="N145" t="s">
        <v>3011</v>
      </c>
      <c r="O145" t="s">
        <v>3012</v>
      </c>
      <c r="P145">
        <f t="shared" si="12"/>
        <v>2</v>
      </c>
      <c r="Q145" t="s">
        <v>3013</v>
      </c>
      <c r="R145" t="s">
        <v>3014</v>
      </c>
      <c r="S145">
        <f t="shared" si="13"/>
        <v>8</v>
      </c>
      <c r="T145" t="s">
        <v>3015</v>
      </c>
      <c r="U145" t="str">
        <f t="shared" si="14"/>
        <v>{"id": "144","nb_barrio": "Municipal","id_zona":"2" ,"id_comuna": "8" },</v>
      </c>
    </row>
    <row r="146" spans="1:21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H146" t="s">
        <v>3010</v>
      </c>
      <c r="I146" t="s">
        <v>3016</v>
      </c>
      <c r="J146">
        <f t="shared" si="10"/>
        <v>145</v>
      </c>
      <c r="K146" t="s">
        <v>3011</v>
      </c>
      <c r="L146" t="s">
        <v>3017</v>
      </c>
      <c r="M146" t="str">
        <f t="shared" si="11"/>
        <v>Primitivo Crespo</v>
      </c>
      <c r="N146" t="s">
        <v>3011</v>
      </c>
      <c r="O146" t="s">
        <v>3012</v>
      </c>
      <c r="P146">
        <f t="shared" si="12"/>
        <v>2</v>
      </c>
      <c r="Q146" t="s">
        <v>3013</v>
      </c>
      <c r="R146" t="s">
        <v>3014</v>
      </c>
      <c r="S146">
        <f t="shared" si="13"/>
        <v>8</v>
      </c>
      <c r="T146" t="s">
        <v>3015</v>
      </c>
      <c r="U146" t="str">
        <f t="shared" si="14"/>
        <v>{"id": "145","nb_barrio": "Primitivo Crespo","id_zona":"2" ,"id_comuna": "8" },</v>
      </c>
    </row>
    <row r="147" spans="1:21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H147" t="s">
        <v>3010</v>
      </c>
      <c r="I147" t="s">
        <v>3016</v>
      </c>
      <c r="J147">
        <f t="shared" si="10"/>
        <v>146</v>
      </c>
      <c r="K147" t="s">
        <v>3011</v>
      </c>
      <c r="L147" t="s">
        <v>3017</v>
      </c>
      <c r="M147" t="str">
        <f t="shared" si="11"/>
        <v>Rafael Uribe Uribe</v>
      </c>
      <c r="N147" t="s">
        <v>3011</v>
      </c>
      <c r="O147" t="s">
        <v>3012</v>
      </c>
      <c r="P147">
        <f t="shared" si="12"/>
        <v>2</v>
      </c>
      <c r="Q147" t="s">
        <v>3013</v>
      </c>
      <c r="R147" t="s">
        <v>3014</v>
      </c>
      <c r="S147">
        <f t="shared" si="13"/>
        <v>8</v>
      </c>
      <c r="T147" t="s">
        <v>3015</v>
      </c>
      <c r="U147" t="str">
        <f t="shared" si="14"/>
        <v>{"id": "146","nb_barrio": "Rafael Uribe Uribe","id_zona":"2" ,"id_comuna": "8" },</v>
      </c>
    </row>
    <row r="148" spans="1:21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H148" t="s">
        <v>3010</v>
      </c>
      <c r="I148" t="s">
        <v>3016</v>
      </c>
      <c r="J148">
        <f t="shared" si="10"/>
        <v>147</v>
      </c>
      <c r="K148" t="s">
        <v>3011</v>
      </c>
      <c r="L148" t="s">
        <v>3017</v>
      </c>
      <c r="M148" t="str">
        <f t="shared" si="11"/>
        <v>Saavedra Galindo</v>
      </c>
      <c r="N148" t="s">
        <v>3011</v>
      </c>
      <c r="O148" t="s">
        <v>3012</v>
      </c>
      <c r="P148">
        <f t="shared" si="12"/>
        <v>2</v>
      </c>
      <c r="Q148" t="s">
        <v>3013</v>
      </c>
      <c r="R148" t="s">
        <v>3014</v>
      </c>
      <c r="S148">
        <f t="shared" si="13"/>
        <v>8</v>
      </c>
      <c r="T148" t="s">
        <v>3015</v>
      </c>
      <c r="U148" t="str">
        <f t="shared" si="14"/>
        <v>{"id": "147","nb_barrio": "Saavedra Galindo","id_zona":"2" ,"id_comuna": "8" },</v>
      </c>
    </row>
    <row r="149" spans="1:21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H149" t="s">
        <v>3010</v>
      </c>
      <c r="I149" t="s">
        <v>3016</v>
      </c>
      <c r="J149">
        <f t="shared" si="10"/>
        <v>148</v>
      </c>
      <c r="K149" t="s">
        <v>3011</v>
      </c>
      <c r="L149" t="s">
        <v>3017</v>
      </c>
      <c r="M149" t="str">
        <f t="shared" si="11"/>
        <v>Santa Fe</v>
      </c>
      <c r="N149" t="s">
        <v>3011</v>
      </c>
      <c r="O149" t="s">
        <v>3012</v>
      </c>
      <c r="P149">
        <f t="shared" si="12"/>
        <v>2</v>
      </c>
      <c r="Q149" t="s">
        <v>3013</v>
      </c>
      <c r="R149" t="s">
        <v>3014</v>
      </c>
      <c r="S149">
        <f t="shared" si="13"/>
        <v>8</v>
      </c>
      <c r="T149" t="s">
        <v>3015</v>
      </c>
      <c r="U149" t="str">
        <f t="shared" si="14"/>
        <v>{"id": "148","nb_barrio": "Santa Fe","id_zona":"2" ,"id_comuna": "8" },</v>
      </c>
    </row>
    <row r="150" spans="1:21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H150" t="s">
        <v>3010</v>
      </c>
      <c r="I150" t="s">
        <v>3016</v>
      </c>
      <c r="J150">
        <f t="shared" si="10"/>
        <v>149</v>
      </c>
      <c r="K150" t="s">
        <v>3011</v>
      </c>
      <c r="L150" t="s">
        <v>3017</v>
      </c>
      <c r="M150" t="str">
        <f t="shared" si="11"/>
        <v>Santa Mónica Popular</v>
      </c>
      <c r="N150" t="s">
        <v>3011</v>
      </c>
      <c r="O150" t="s">
        <v>3012</v>
      </c>
      <c r="P150">
        <f t="shared" si="12"/>
        <v>2</v>
      </c>
      <c r="Q150" t="s">
        <v>3013</v>
      </c>
      <c r="R150" t="s">
        <v>3014</v>
      </c>
      <c r="S150">
        <f t="shared" si="13"/>
        <v>8</v>
      </c>
      <c r="T150" t="s">
        <v>3015</v>
      </c>
      <c r="U150" t="str">
        <f t="shared" si="14"/>
        <v>{"id": "149","nb_barrio": "Santa Mónica Popular","id_zona":"2" ,"id_comuna": "8" },</v>
      </c>
    </row>
    <row r="151" spans="1:21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H151" t="s">
        <v>3010</v>
      </c>
      <c r="I151" t="s">
        <v>3016</v>
      </c>
      <c r="J151">
        <f t="shared" si="10"/>
        <v>150</v>
      </c>
      <c r="K151" t="s">
        <v>3011</v>
      </c>
      <c r="L151" t="s">
        <v>3017</v>
      </c>
      <c r="M151" t="str">
        <f t="shared" si="11"/>
        <v>Simón Bolívar</v>
      </c>
      <c r="N151" t="s">
        <v>3011</v>
      </c>
      <c r="O151" t="s">
        <v>3012</v>
      </c>
      <c r="P151">
        <f t="shared" si="12"/>
        <v>2</v>
      </c>
      <c r="Q151" t="s">
        <v>3013</v>
      </c>
      <c r="R151" t="s">
        <v>3014</v>
      </c>
      <c r="S151">
        <f t="shared" si="13"/>
        <v>8</v>
      </c>
      <c r="T151" t="s">
        <v>3015</v>
      </c>
      <c r="U151" t="str">
        <f t="shared" si="14"/>
        <v>{"id": "150","nb_barrio": "Simón Bolívar","id_zona":"2" ,"id_comuna": "8" },</v>
      </c>
    </row>
    <row r="152" spans="1:21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H152" t="s">
        <v>3010</v>
      </c>
      <c r="I152" t="s">
        <v>3016</v>
      </c>
      <c r="J152">
        <f t="shared" si="10"/>
        <v>151</v>
      </c>
      <c r="K152" t="s">
        <v>3011</v>
      </c>
      <c r="L152" t="s">
        <v>3017</v>
      </c>
      <c r="M152" t="str">
        <f t="shared" si="11"/>
        <v>Urbanización La Base</v>
      </c>
      <c r="N152" t="s">
        <v>3011</v>
      </c>
      <c r="O152" t="s">
        <v>3012</v>
      </c>
      <c r="P152">
        <f t="shared" si="12"/>
        <v>2</v>
      </c>
      <c r="Q152" t="s">
        <v>3013</v>
      </c>
      <c r="R152" t="s">
        <v>3014</v>
      </c>
      <c r="S152">
        <f t="shared" si="13"/>
        <v>8</v>
      </c>
      <c r="T152" t="s">
        <v>3015</v>
      </c>
      <c r="U152" t="str">
        <f t="shared" si="14"/>
        <v>{"id": "151","nb_barrio": "Urbanización La Base","id_zona":"2" ,"id_comuna": "8" },</v>
      </c>
    </row>
    <row r="153" spans="1:21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H153" t="s">
        <v>3010</v>
      </c>
      <c r="I153" t="s">
        <v>3016</v>
      </c>
      <c r="J153">
        <f t="shared" si="10"/>
        <v>152</v>
      </c>
      <c r="K153" t="s">
        <v>3011</v>
      </c>
      <c r="L153" t="s">
        <v>3017</v>
      </c>
      <c r="M153" t="str">
        <f t="shared" si="11"/>
        <v>Villacolombia</v>
      </c>
      <c r="N153" t="s">
        <v>3011</v>
      </c>
      <c r="O153" t="s">
        <v>3012</v>
      </c>
      <c r="P153">
        <f t="shared" si="12"/>
        <v>2</v>
      </c>
      <c r="Q153" t="s">
        <v>3013</v>
      </c>
      <c r="R153" t="s">
        <v>3014</v>
      </c>
      <c r="S153">
        <f t="shared" si="13"/>
        <v>8</v>
      </c>
      <c r="T153" t="s">
        <v>3015</v>
      </c>
      <c r="U153" t="str">
        <f t="shared" si="14"/>
        <v>{"id": "152","nb_barrio": "Villacolombia","id_zona":"2" ,"id_comuna": "8" },</v>
      </c>
    </row>
    <row r="154" spans="1:21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H154" t="s">
        <v>3010</v>
      </c>
      <c r="I154" t="s">
        <v>3016</v>
      </c>
      <c r="J154">
        <f t="shared" si="10"/>
        <v>153</v>
      </c>
      <c r="K154" t="s">
        <v>3011</v>
      </c>
      <c r="L154" t="s">
        <v>3017</v>
      </c>
      <c r="M154" t="str">
        <f t="shared" si="11"/>
        <v>Alameda</v>
      </c>
      <c r="N154" t="s">
        <v>3011</v>
      </c>
      <c r="O154" t="s">
        <v>3012</v>
      </c>
      <c r="P154">
        <f t="shared" si="12"/>
        <v>1</v>
      </c>
      <c r="Q154" t="s">
        <v>3013</v>
      </c>
      <c r="R154" t="s">
        <v>3014</v>
      </c>
      <c r="S154">
        <f t="shared" si="13"/>
        <v>9</v>
      </c>
      <c r="T154" t="s">
        <v>3015</v>
      </c>
      <c r="U154" t="str">
        <f t="shared" si="14"/>
        <v>{"id": "153","nb_barrio": "Alameda","id_zona":"1" ,"id_comuna": "9" },</v>
      </c>
    </row>
    <row r="155" spans="1:21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H155" t="s">
        <v>3010</v>
      </c>
      <c r="I155" t="s">
        <v>3016</v>
      </c>
      <c r="J155">
        <f t="shared" si="10"/>
        <v>154</v>
      </c>
      <c r="K155" t="s">
        <v>3011</v>
      </c>
      <c r="L155" t="s">
        <v>3017</v>
      </c>
      <c r="M155" t="str">
        <f t="shared" si="11"/>
        <v>Aranjuez</v>
      </c>
      <c r="N155" t="s">
        <v>3011</v>
      </c>
      <c r="O155" t="s">
        <v>3012</v>
      </c>
      <c r="P155">
        <f t="shared" si="12"/>
        <v>1</v>
      </c>
      <c r="Q155" t="s">
        <v>3013</v>
      </c>
      <c r="R155" t="s">
        <v>3014</v>
      </c>
      <c r="S155">
        <f t="shared" si="13"/>
        <v>9</v>
      </c>
      <c r="T155" t="s">
        <v>3015</v>
      </c>
      <c r="U155" t="str">
        <f t="shared" si="14"/>
        <v>{"id": "154","nb_barrio": "Aranjuez","id_zona":"1" ,"id_comuna": "9" },</v>
      </c>
    </row>
    <row r="156" spans="1:21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H156" t="s">
        <v>3010</v>
      </c>
      <c r="I156" t="s">
        <v>3016</v>
      </c>
      <c r="J156">
        <f t="shared" si="10"/>
        <v>155</v>
      </c>
      <c r="K156" t="s">
        <v>3011</v>
      </c>
      <c r="L156" t="s">
        <v>3017</v>
      </c>
      <c r="M156" t="str">
        <f t="shared" si="11"/>
        <v>Belalcázar</v>
      </c>
      <c r="N156" t="s">
        <v>3011</v>
      </c>
      <c r="O156" t="s">
        <v>3012</v>
      </c>
      <c r="P156">
        <f t="shared" si="12"/>
        <v>1</v>
      </c>
      <c r="Q156" t="s">
        <v>3013</v>
      </c>
      <c r="R156" t="s">
        <v>3014</v>
      </c>
      <c r="S156">
        <f t="shared" si="13"/>
        <v>9</v>
      </c>
      <c r="T156" t="s">
        <v>3015</v>
      </c>
      <c r="U156" t="str">
        <f t="shared" si="14"/>
        <v>{"id": "155","nb_barrio": "Belalcázar","id_zona":"1" ,"id_comuna": "9" },</v>
      </c>
    </row>
    <row r="157" spans="1:21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H157" t="s">
        <v>3010</v>
      </c>
      <c r="I157" t="s">
        <v>3016</v>
      </c>
      <c r="J157">
        <f t="shared" si="10"/>
        <v>156</v>
      </c>
      <c r="K157" t="s">
        <v>3011</v>
      </c>
      <c r="L157" t="s">
        <v>3017</v>
      </c>
      <c r="M157" t="str">
        <f t="shared" si="11"/>
        <v>Bretaña</v>
      </c>
      <c r="N157" t="s">
        <v>3011</v>
      </c>
      <c r="O157" t="s">
        <v>3012</v>
      </c>
      <c r="P157">
        <f t="shared" si="12"/>
        <v>1</v>
      </c>
      <c r="Q157" t="s">
        <v>3013</v>
      </c>
      <c r="R157" t="s">
        <v>3014</v>
      </c>
      <c r="S157">
        <f t="shared" si="13"/>
        <v>9</v>
      </c>
      <c r="T157" t="s">
        <v>3015</v>
      </c>
      <c r="U157" t="str">
        <f t="shared" si="14"/>
        <v>{"id": "156","nb_barrio": "Bretaña","id_zona":"1" ,"id_comuna": "9" },</v>
      </c>
    </row>
    <row r="158" spans="1:21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H158" t="s">
        <v>3010</v>
      </c>
      <c r="I158" t="s">
        <v>3016</v>
      </c>
      <c r="J158">
        <f t="shared" si="10"/>
        <v>157</v>
      </c>
      <c r="K158" t="s">
        <v>3011</v>
      </c>
      <c r="L158" t="s">
        <v>3017</v>
      </c>
      <c r="M158" t="str">
        <f t="shared" si="11"/>
        <v>Guayaquil</v>
      </c>
      <c r="N158" t="s">
        <v>3011</v>
      </c>
      <c r="O158" t="s">
        <v>3012</v>
      </c>
      <c r="P158">
        <f t="shared" si="12"/>
        <v>1</v>
      </c>
      <c r="Q158" t="s">
        <v>3013</v>
      </c>
      <c r="R158" t="s">
        <v>3014</v>
      </c>
      <c r="S158">
        <f t="shared" si="13"/>
        <v>9</v>
      </c>
      <c r="T158" t="s">
        <v>3015</v>
      </c>
      <c r="U158" t="str">
        <f t="shared" si="14"/>
        <v>{"id": "157","nb_barrio": "Guayaquil","id_zona":"1" ,"id_comuna": "9" },</v>
      </c>
    </row>
    <row r="159" spans="1:21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H159" t="s">
        <v>3010</v>
      </c>
      <c r="I159" t="s">
        <v>3016</v>
      </c>
      <c r="J159">
        <f t="shared" si="10"/>
        <v>158</v>
      </c>
      <c r="K159" t="s">
        <v>3011</v>
      </c>
      <c r="L159" t="s">
        <v>3017</v>
      </c>
      <c r="M159" t="str">
        <f t="shared" si="11"/>
        <v>Junín</v>
      </c>
      <c r="N159" t="s">
        <v>3011</v>
      </c>
      <c r="O159" t="s">
        <v>3012</v>
      </c>
      <c r="P159">
        <f t="shared" si="12"/>
        <v>1</v>
      </c>
      <c r="Q159" t="s">
        <v>3013</v>
      </c>
      <c r="R159" t="s">
        <v>3014</v>
      </c>
      <c r="S159">
        <f t="shared" si="13"/>
        <v>9</v>
      </c>
      <c r="T159" t="s">
        <v>3015</v>
      </c>
      <c r="U159" t="str">
        <f t="shared" si="14"/>
        <v>{"id": "158","nb_barrio": "Junín","id_zona":"1" ,"id_comuna": "9" },</v>
      </c>
    </row>
    <row r="160" spans="1:21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H160" t="s">
        <v>3010</v>
      </c>
      <c r="I160" t="s">
        <v>3016</v>
      </c>
      <c r="J160">
        <f t="shared" si="10"/>
        <v>159</v>
      </c>
      <c r="K160" t="s">
        <v>3011</v>
      </c>
      <c r="L160" t="s">
        <v>3017</v>
      </c>
      <c r="M160" t="str">
        <f t="shared" si="11"/>
        <v>Manuel María Buenaventura</v>
      </c>
      <c r="N160" t="s">
        <v>3011</v>
      </c>
      <c r="O160" t="s">
        <v>3012</v>
      </c>
      <c r="P160">
        <f t="shared" si="12"/>
        <v>1</v>
      </c>
      <c r="Q160" t="s">
        <v>3013</v>
      </c>
      <c r="R160" t="s">
        <v>3014</v>
      </c>
      <c r="S160">
        <f t="shared" si="13"/>
        <v>9</v>
      </c>
      <c r="T160" t="s">
        <v>3015</v>
      </c>
      <c r="U160" t="str">
        <f t="shared" si="14"/>
        <v>{"id": "159","nb_barrio": "Manuel María Buenaventura","id_zona":"1" ,"id_comuna": "9" },</v>
      </c>
    </row>
    <row r="161" spans="1:21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H161" t="s">
        <v>3010</v>
      </c>
      <c r="I161" t="s">
        <v>3016</v>
      </c>
      <c r="J161">
        <f t="shared" si="10"/>
        <v>160</v>
      </c>
      <c r="K161" t="s">
        <v>3011</v>
      </c>
      <c r="L161" t="s">
        <v>3017</v>
      </c>
      <c r="M161" t="str">
        <f t="shared" si="11"/>
        <v>Obrero</v>
      </c>
      <c r="N161" t="s">
        <v>3011</v>
      </c>
      <c r="O161" t="s">
        <v>3012</v>
      </c>
      <c r="P161">
        <f t="shared" si="12"/>
        <v>1</v>
      </c>
      <c r="Q161" t="s">
        <v>3013</v>
      </c>
      <c r="R161" t="s">
        <v>3014</v>
      </c>
      <c r="S161">
        <f t="shared" si="13"/>
        <v>9</v>
      </c>
      <c r="T161" t="s">
        <v>3015</v>
      </c>
      <c r="U161" t="str">
        <f t="shared" si="14"/>
        <v>{"id": "160","nb_barrio": "Obrero","id_zona":"1" ,"id_comuna": "9" },</v>
      </c>
    </row>
    <row r="162" spans="1:21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H162" t="s">
        <v>3010</v>
      </c>
      <c r="I162" t="s">
        <v>3016</v>
      </c>
      <c r="J162">
        <f t="shared" si="10"/>
        <v>161</v>
      </c>
      <c r="K162" t="s">
        <v>3011</v>
      </c>
      <c r="L162" t="s">
        <v>3017</v>
      </c>
      <c r="M162" t="str">
        <f t="shared" si="11"/>
        <v>Santa Mónica Belalcázar</v>
      </c>
      <c r="N162" t="s">
        <v>3011</v>
      </c>
      <c r="O162" t="s">
        <v>3012</v>
      </c>
      <c r="P162">
        <f t="shared" si="12"/>
        <v>1</v>
      </c>
      <c r="Q162" t="s">
        <v>3013</v>
      </c>
      <c r="R162" t="s">
        <v>3014</v>
      </c>
      <c r="S162">
        <f t="shared" si="13"/>
        <v>9</v>
      </c>
      <c r="T162" t="s">
        <v>3015</v>
      </c>
      <c r="U162" t="str">
        <f t="shared" si="14"/>
        <v>{"id": "161","nb_barrio": "Santa Mónica Belalcázar","id_zona":"1" ,"id_comuna": "9" },</v>
      </c>
    </row>
    <row r="163" spans="1:21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H163" t="s">
        <v>3010</v>
      </c>
      <c r="I163" t="s">
        <v>3016</v>
      </c>
      <c r="J163">
        <f t="shared" si="10"/>
        <v>162</v>
      </c>
      <c r="K163" t="s">
        <v>3011</v>
      </c>
      <c r="L163" t="s">
        <v>3017</v>
      </c>
      <c r="M163" t="str">
        <f t="shared" si="11"/>
        <v>Sector La Luna</v>
      </c>
      <c r="N163" t="s">
        <v>3011</v>
      </c>
      <c r="O163" t="s">
        <v>3012</v>
      </c>
      <c r="P163">
        <f t="shared" si="12"/>
        <v>1</v>
      </c>
      <c r="Q163" t="s">
        <v>3013</v>
      </c>
      <c r="R163" t="s">
        <v>3014</v>
      </c>
      <c r="S163">
        <f t="shared" si="13"/>
        <v>9</v>
      </c>
      <c r="T163" t="s">
        <v>3015</v>
      </c>
      <c r="U163" t="str">
        <f t="shared" si="14"/>
        <v>{"id": "162","nb_barrio": "Sector La Luna","id_zona":"1" ,"id_comuna": "9" },</v>
      </c>
    </row>
    <row r="164" spans="1:21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H164" t="s">
        <v>3010</v>
      </c>
      <c r="I164" t="s">
        <v>3016</v>
      </c>
      <c r="J164">
        <f t="shared" si="10"/>
        <v>163</v>
      </c>
      <c r="K164" t="s">
        <v>3011</v>
      </c>
      <c r="L164" t="s">
        <v>3017</v>
      </c>
      <c r="M164" t="str">
        <f t="shared" si="11"/>
        <v>Sucre</v>
      </c>
      <c r="N164" t="s">
        <v>3011</v>
      </c>
      <c r="O164" t="s">
        <v>3012</v>
      </c>
      <c r="P164">
        <f t="shared" si="12"/>
        <v>1</v>
      </c>
      <c r="Q164" t="s">
        <v>3013</v>
      </c>
      <c r="R164" t="s">
        <v>3014</v>
      </c>
      <c r="S164">
        <f t="shared" si="13"/>
        <v>9</v>
      </c>
      <c r="T164" t="s">
        <v>3015</v>
      </c>
      <c r="U164" t="str">
        <f t="shared" si="14"/>
        <v>{"id": "163","nb_barrio": "Sucre","id_zona":"1" ,"id_comuna": "9" },</v>
      </c>
    </row>
    <row r="165" spans="1:21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H165" t="s">
        <v>3010</v>
      </c>
      <c r="I165" t="s">
        <v>3016</v>
      </c>
      <c r="J165">
        <f t="shared" si="10"/>
        <v>164</v>
      </c>
      <c r="K165" t="s">
        <v>3011</v>
      </c>
      <c r="L165" t="s">
        <v>3017</v>
      </c>
      <c r="M165" t="str">
        <f t="shared" si="11"/>
        <v>Colseguros Andes</v>
      </c>
      <c r="N165" t="s">
        <v>3011</v>
      </c>
      <c r="O165" t="s">
        <v>3012</v>
      </c>
      <c r="P165">
        <f t="shared" si="12"/>
        <v>5</v>
      </c>
      <c r="Q165" t="s">
        <v>3013</v>
      </c>
      <c r="R165" t="s">
        <v>3014</v>
      </c>
      <c r="S165">
        <f t="shared" si="13"/>
        <v>10</v>
      </c>
      <c r="T165" t="s">
        <v>3015</v>
      </c>
      <c r="U165" t="str">
        <f t="shared" si="14"/>
        <v>{"id": "164","nb_barrio": "Colseguros Andes","id_zona":"5" ,"id_comuna": "10" },</v>
      </c>
    </row>
    <row r="166" spans="1:21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H166" t="s">
        <v>3010</v>
      </c>
      <c r="I166" t="s">
        <v>3016</v>
      </c>
      <c r="J166">
        <f t="shared" si="10"/>
        <v>165</v>
      </c>
      <c r="K166" t="s">
        <v>3011</v>
      </c>
      <c r="L166" t="s">
        <v>3017</v>
      </c>
      <c r="M166" t="str">
        <f t="shared" si="11"/>
        <v>Cristóbal Colon</v>
      </c>
      <c r="N166" t="s">
        <v>3011</v>
      </c>
      <c r="O166" t="s">
        <v>3012</v>
      </c>
      <c r="P166">
        <f t="shared" si="12"/>
        <v>5</v>
      </c>
      <c r="Q166" t="s">
        <v>3013</v>
      </c>
      <c r="R166" t="s">
        <v>3014</v>
      </c>
      <c r="S166">
        <f t="shared" si="13"/>
        <v>10</v>
      </c>
      <c r="T166" t="s">
        <v>3015</v>
      </c>
      <c r="U166" t="str">
        <f t="shared" si="14"/>
        <v>{"id": "165","nb_barrio": "Cristóbal Colon","id_zona":"5" ,"id_comuna": "10" },</v>
      </c>
    </row>
    <row r="167" spans="1:21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H167" t="s">
        <v>3010</v>
      </c>
      <c r="I167" t="s">
        <v>3016</v>
      </c>
      <c r="J167">
        <f t="shared" si="10"/>
        <v>166</v>
      </c>
      <c r="K167" t="s">
        <v>3011</v>
      </c>
      <c r="L167" t="s">
        <v>3017</v>
      </c>
      <c r="M167" t="str">
        <f t="shared" si="11"/>
        <v>Departamental</v>
      </c>
      <c r="N167" t="s">
        <v>3011</v>
      </c>
      <c r="O167" t="s">
        <v>3012</v>
      </c>
      <c r="P167">
        <f t="shared" si="12"/>
        <v>5</v>
      </c>
      <c r="Q167" t="s">
        <v>3013</v>
      </c>
      <c r="R167" t="s">
        <v>3014</v>
      </c>
      <c r="S167">
        <f t="shared" si="13"/>
        <v>10</v>
      </c>
      <c r="T167" t="s">
        <v>3015</v>
      </c>
      <c r="U167" t="str">
        <f t="shared" si="14"/>
        <v>{"id": "166","nb_barrio": "Departamental","id_zona":"5" ,"id_comuna": "10" },</v>
      </c>
    </row>
    <row r="168" spans="1:21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H168" t="s">
        <v>3010</v>
      </c>
      <c r="I168" t="s">
        <v>3016</v>
      </c>
      <c r="J168">
        <f t="shared" si="10"/>
        <v>167</v>
      </c>
      <c r="K168" t="s">
        <v>3011</v>
      </c>
      <c r="L168" t="s">
        <v>3017</v>
      </c>
      <c r="M168" t="str">
        <f t="shared" si="11"/>
        <v>El Dorado</v>
      </c>
      <c r="N168" t="s">
        <v>3011</v>
      </c>
      <c r="O168" t="s">
        <v>3012</v>
      </c>
      <c r="P168">
        <f t="shared" si="12"/>
        <v>5</v>
      </c>
      <c r="Q168" t="s">
        <v>3013</v>
      </c>
      <c r="R168" t="s">
        <v>3014</v>
      </c>
      <c r="S168">
        <f t="shared" si="13"/>
        <v>10</v>
      </c>
      <c r="T168" t="s">
        <v>3015</v>
      </c>
      <c r="U168" t="str">
        <f t="shared" si="14"/>
        <v>{"id": "167","nb_barrio": "El Dorado","id_zona":"5" ,"id_comuna": "10" },</v>
      </c>
    </row>
    <row r="169" spans="1:21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H169" t="s">
        <v>3010</v>
      </c>
      <c r="I169" t="s">
        <v>3016</v>
      </c>
      <c r="J169">
        <f t="shared" si="10"/>
        <v>168</v>
      </c>
      <c r="K169" t="s">
        <v>3011</v>
      </c>
      <c r="L169" t="s">
        <v>3017</v>
      </c>
      <c r="M169" t="str">
        <f t="shared" si="11"/>
        <v>Guabal</v>
      </c>
      <c r="N169" t="s">
        <v>3011</v>
      </c>
      <c r="O169" t="s">
        <v>3012</v>
      </c>
      <c r="P169">
        <f t="shared" si="12"/>
        <v>5</v>
      </c>
      <c r="Q169" t="s">
        <v>3013</v>
      </c>
      <c r="R169" t="s">
        <v>3014</v>
      </c>
      <c r="S169">
        <f t="shared" si="13"/>
        <v>10</v>
      </c>
      <c r="T169" t="s">
        <v>3015</v>
      </c>
      <c r="U169" t="str">
        <f t="shared" si="14"/>
        <v>{"id": "168","nb_barrio": "Guabal","id_zona":"5" ,"id_comuna": "10" },</v>
      </c>
    </row>
    <row r="170" spans="1:21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H170" t="s">
        <v>3010</v>
      </c>
      <c r="I170" t="s">
        <v>3016</v>
      </c>
      <c r="J170">
        <f t="shared" si="10"/>
        <v>169</v>
      </c>
      <c r="K170" t="s">
        <v>3011</v>
      </c>
      <c r="L170" t="s">
        <v>3017</v>
      </c>
      <c r="M170" t="str">
        <f t="shared" si="11"/>
        <v>Jorge Zawadsky</v>
      </c>
      <c r="N170" t="s">
        <v>3011</v>
      </c>
      <c r="O170" t="s">
        <v>3012</v>
      </c>
      <c r="P170">
        <f t="shared" si="12"/>
        <v>5</v>
      </c>
      <c r="Q170" t="s">
        <v>3013</v>
      </c>
      <c r="R170" t="s">
        <v>3014</v>
      </c>
      <c r="S170">
        <f t="shared" si="13"/>
        <v>10</v>
      </c>
      <c r="T170" t="s">
        <v>3015</v>
      </c>
      <c r="U170" t="str">
        <f t="shared" si="14"/>
        <v>{"id": "169","nb_barrio": "Jorge Zawadsky","id_zona":"5" ,"id_comuna": "10" },</v>
      </c>
    </row>
    <row r="171" spans="1:21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H171" t="s">
        <v>3010</v>
      </c>
      <c r="I171" t="s">
        <v>3016</v>
      </c>
      <c r="J171">
        <f t="shared" si="10"/>
        <v>170</v>
      </c>
      <c r="K171" t="s">
        <v>3011</v>
      </c>
      <c r="L171" t="s">
        <v>3017</v>
      </c>
      <c r="M171" t="str">
        <f t="shared" si="11"/>
        <v>La Libertad</v>
      </c>
      <c r="N171" t="s">
        <v>3011</v>
      </c>
      <c r="O171" t="s">
        <v>3012</v>
      </c>
      <c r="P171">
        <f t="shared" si="12"/>
        <v>5</v>
      </c>
      <c r="Q171" t="s">
        <v>3013</v>
      </c>
      <c r="R171" t="s">
        <v>3014</v>
      </c>
      <c r="S171">
        <f t="shared" si="13"/>
        <v>10</v>
      </c>
      <c r="T171" t="s">
        <v>3015</v>
      </c>
      <c r="U171" t="str">
        <f t="shared" si="14"/>
        <v>{"id": "170","nb_barrio": "La Libertad","id_zona":"5" ,"id_comuna": "10" },</v>
      </c>
    </row>
    <row r="172" spans="1:21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H172" t="s">
        <v>3010</v>
      </c>
      <c r="I172" t="s">
        <v>3016</v>
      </c>
      <c r="J172">
        <f t="shared" si="10"/>
        <v>171</v>
      </c>
      <c r="K172" t="s">
        <v>3011</v>
      </c>
      <c r="L172" t="s">
        <v>3017</v>
      </c>
      <c r="M172" t="str">
        <f t="shared" si="11"/>
        <v>La Selva</v>
      </c>
      <c r="N172" t="s">
        <v>3011</v>
      </c>
      <c r="O172" t="s">
        <v>3012</v>
      </c>
      <c r="P172">
        <f t="shared" si="12"/>
        <v>5</v>
      </c>
      <c r="Q172" t="s">
        <v>3013</v>
      </c>
      <c r="R172" t="s">
        <v>3014</v>
      </c>
      <c r="S172">
        <f t="shared" si="13"/>
        <v>10</v>
      </c>
      <c r="T172" t="s">
        <v>3015</v>
      </c>
      <c r="U172" t="str">
        <f t="shared" si="14"/>
        <v>{"id": "171","nb_barrio": "La Selva","id_zona":"5" ,"id_comuna": "10" },</v>
      </c>
    </row>
    <row r="173" spans="1:21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H173" t="s">
        <v>3010</v>
      </c>
      <c r="I173" t="s">
        <v>3016</v>
      </c>
      <c r="J173">
        <f t="shared" si="10"/>
        <v>172</v>
      </c>
      <c r="K173" t="s">
        <v>3011</v>
      </c>
      <c r="L173" t="s">
        <v>3017</v>
      </c>
      <c r="M173" t="str">
        <f t="shared" si="11"/>
        <v>Las Acacias</v>
      </c>
      <c r="N173" t="s">
        <v>3011</v>
      </c>
      <c r="O173" t="s">
        <v>3012</v>
      </c>
      <c r="P173">
        <f t="shared" si="12"/>
        <v>5</v>
      </c>
      <c r="Q173" t="s">
        <v>3013</v>
      </c>
      <c r="R173" t="s">
        <v>3014</v>
      </c>
      <c r="S173">
        <f t="shared" si="13"/>
        <v>10</v>
      </c>
      <c r="T173" t="s">
        <v>3015</v>
      </c>
      <c r="U173" t="str">
        <f t="shared" si="14"/>
        <v>{"id": "172","nb_barrio": "Las Acacias","id_zona":"5" ,"id_comuna": "10" },</v>
      </c>
    </row>
    <row r="174" spans="1:21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H174" t="s">
        <v>3010</v>
      </c>
      <c r="I174" t="s">
        <v>3016</v>
      </c>
      <c r="J174">
        <f t="shared" si="10"/>
        <v>173</v>
      </c>
      <c r="K174" t="s">
        <v>3011</v>
      </c>
      <c r="L174" t="s">
        <v>3017</v>
      </c>
      <c r="M174" t="str">
        <f t="shared" si="11"/>
        <v>Las Granjas</v>
      </c>
      <c r="N174" t="s">
        <v>3011</v>
      </c>
      <c r="O174" t="s">
        <v>3012</v>
      </c>
      <c r="P174">
        <f t="shared" si="12"/>
        <v>5</v>
      </c>
      <c r="Q174" t="s">
        <v>3013</v>
      </c>
      <c r="R174" t="s">
        <v>3014</v>
      </c>
      <c r="S174">
        <f t="shared" si="13"/>
        <v>10</v>
      </c>
      <c r="T174" t="s">
        <v>3015</v>
      </c>
      <c r="U174" t="str">
        <f t="shared" si="14"/>
        <v>{"id": "173","nb_barrio": "Las Granjas","id_zona":"5" ,"id_comuna": "10" },</v>
      </c>
    </row>
    <row r="175" spans="1:21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H175" t="s">
        <v>3010</v>
      </c>
      <c r="I175" t="s">
        <v>3016</v>
      </c>
      <c r="J175">
        <f t="shared" si="10"/>
        <v>174</v>
      </c>
      <c r="K175" t="s">
        <v>3011</v>
      </c>
      <c r="L175" t="s">
        <v>3017</v>
      </c>
      <c r="M175" t="str">
        <f t="shared" si="11"/>
        <v>Olímpico</v>
      </c>
      <c r="N175" t="s">
        <v>3011</v>
      </c>
      <c r="O175" t="s">
        <v>3012</v>
      </c>
      <c r="P175">
        <f t="shared" si="12"/>
        <v>5</v>
      </c>
      <c r="Q175" t="s">
        <v>3013</v>
      </c>
      <c r="R175" t="s">
        <v>3014</v>
      </c>
      <c r="S175">
        <f t="shared" si="13"/>
        <v>10</v>
      </c>
      <c r="T175" t="s">
        <v>3015</v>
      </c>
      <c r="U175" t="str">
        <f t="shared" si="14"/>
        <v>{"id": "174","nb_barrio": "Olímpico","id_zona":"5" ,"id_comuna": "10" },</v>
      </c>
    </row>
    <row r="176" spans="1:21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H176" t="s">
        <v>3010</v>
      </c>
      <c r="I176" t="s">
        <v>3016</v>
      </c>
      <c r="J176">
        <f t="shared" si="10"/>
        <v>175</v>
      </c>
      <c r="K176" t="s">
        <v>3011</v>
      </c>
      <c r="L176" t="s">
        <v>3017</v>
      </c>
      <c r="M176" t="str">
        <f t="shared" si="11"/>
        <v>Panamericano</v>
      </c>
      <c r="N176" t="s">
        <v>3011</v>
      </c>
      <c r="O176" t="s">
        <v>3012</v>
      </c>
      <c r="P176">
        <f t="shared" si="12"/>
        <v>5</v>
      </c>
      <c r="Q176" t="s">
        <v>3013</v>
      </c>
      <c r="R176" t="s">
        <v>3014</v>
      </c>
      <c r="S176">
        <f t="shared" si="13"/>
        <v>10</v>
      </c>
      <c r="T176" t="s">
        <v>3015</v>
      </c>
      <c r="U176" t="str">
        <f t="shared" si="14"/>
        <v>{"id": "175","nb_barrio": "Panamericano","id_zona":"5" ,"id_comuna": "10" },</v>
      </c>
    </row>
    <row r="177" spans="1:21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H177" t="s">
        <v>3010</v>
      </c>
      <c r="I177" t="s">
        <v>3016</v>
      </c>
      <c r="J177">
        <f t="shared" si="10"/>
        <v>176</v>
      </c>
      <c r="K177" t="s">
        <v>3011</v>
      </c>
      <c r="L177" t="s">
        <v>3017</v>
      </c>
      <c r="M177" t="str">
        <f t="shared" si="11"/>
        <v>Pasamacho</v>
      </c>
      <c r="N177" t="s">
        <v>3011</v>
      </c>
      <c r="O177" t="s">
        <v>3012</v>
      </c>
      <c r="P177">
        <f t="shared" si="12"/>
        <v>5</v>
      </c>
      <c r="Q177" t="s">
        <v>3013</v>
      </c>
      <c r="R177" t="s">
        <v>3014</v>
      </c>
      <c r="S177">
        <f t="shared" si="13"/>
        <v>10</v>
      </c>
      <c r="T177" t="s">
        <v>3015</v>
      </c>
      <c r="U177" t="str">
        <f t="shared" si="14"/>
        <v>{"id": "176","nb_barrio": "Pasamacho","id_zona":"5" ,"id_comuna": "10" },</v>
      </c>
    </row>
    <row r="178" spans="1:21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H178" t="s">
        <v>3010</v>
      </c>
      <c r="I178" t="s">
        <v>3016</v>
      </c>
      <c r="J178">
        <f t="shared" si="10"/>
        <v>177</v>
      </c>
      <c r="K178" t="s">
        <v>3011</v>
      </c>
      <c r="L178" t="s">
        <v>3017</v>
      </c>
      <c r="M178" t="str">
        <f t="shared" si="11"/>
        <v>San Cristóbal</v>
      </c>
      <c r="N178" t="s">
        <v>3011</v>
      </c>
      <c r="O178" t="s">
        <v>3012</v>
      </c>
      <c r="P178">
        <f t="shared" si="12"/>
        <v>5</v>
      </c>
      <c r="Q178" t="s">
        <v>3013</v>
      </c>
      <c r="R178" t="s">
        <v>3014</v>
      </c>
      <c r="S178">
        <f t="shared" si="13"/>
        <v>10</v>
      </c>
      <c r="T178" t="s">
        <v>3015</v>
      </c>
      <c r="U178" t="str">
        <f t="shared" si="14"/>
        <v>{"id": "177","nb_barrio": "San Cristóbal","id_zona":"5" ,"id_comuna": "10" },</v>
      </c>
    </row>
    <row r="179" spans="1:21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H179" t="s">
        <v>3010</v>
      </c>
      <c r="I179" t="s">
        <v>3016</v>
      </c>
      <c r="J179">
        <f t="shared" si="10"/>
        <v>178</v>
      </c>
      <c r="K179" t="s">
        <v>3011</v>
      </c>
      <c r="L179" t="s">
        <v>3017</v>
      </c>
      <c r="M179" t="str">
        <f t="shared" si="11"/>
        <v>San Judas Tadeo 1</v>
      </c>
      <c r="N179" t="s">
        <v>3011</v>
      </c>
      <c r="O179" t="s">
        <v>3012</v>
      </c>
      <c r="P179">
        <f t="shared" si="12"/>
        <v>5</v>
      </c>
      <c r="Q179" t="s">
        <v>3013</v>
      </c>
      <c r="R179" t="s">
        <v>3014</v>
      </c>
      <c r="S179">
        <f t="shared" si="13"/>
        <v>10</v>
      </c>
      <c r="T179" t="s">
        <v>3015</v>
      </c>
      <c r="U179" t="str">
        <f t="shared" si="14"/>
        <v>{"id": "178","nb_barrio": "San Judas Tadeo 1","id_zona":"5" ,"id_comuna": "10" },</v>
      </c>
    </row>
    <row r="180" spans="1:21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H180" t="s">
        <v>3010</v>
      </c>
      <c r="I180" t="s">
        <v>3016</v>
      </c>
      <c r="J180">
        <f t="shared" si="10"/>
        <v>179</v>
      </c>
      <c r="K180" t="s">
        <v>3011</v>
      </c>
      <c r="L180" t="s">
        <v>3017</v>
      </c>
      <c r="M180" t="str">
        <f t="shared" si="11"/>
        <v>San Judas Tadeo 2</v>
      </c>
      <c r="N180" t="s">
        <v>3011</v>
      </c>
      <c r="O180" t="s">
        <v>3012</v>
      </c>
      <c r="P180">
        <f t="shared" si="12"/>
        <v>5</v>
      </c>
      <c r="Q180" t="s">
        <v>3013</v>
      </c>
      <c r="R180" t="s">
        <v>3014</v>
      </c>
      <c r="S180">
        <f t="shared" si="13"/>
        <v>10</v>
      </c>
      <c r="T180" t="s">
        <v>3015</v>
      </c>
      <c r="U180" t="str">
        <f t="shared" si="14"/>
        <v>{"id": "179","nb_barrio": "San Judas Tadeo 2","id_zona":"5" ,"id_comuna": "10" },</v>
      </c>
    </row>
    <row r="181" spans="1:21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H181" t="s">
        <v>3010</v>
      </c>
      <c r="I181" t="s">
        <v>3016</v>
      </c>
      <c r="J181">
        <f t="shared" si="10"/>
        <v>180</v>
      </c>
      <c r="K181" t="s">
        <v>3011</v>
      </c>
      <c r="L181" t="s">
        <v>3017</v>
      </c>
      <c r="M181" t="str">
        <f t="shared" si="11"/>
        <v>Santa Elena</v>
      </c>
      <c r="N181" t="s">
        <v>3011</v>
      </c>
      <c r="O181" t="s">
        <v>3012</v>
      </c>
      <c r="P181">
        <f t="shared" si="12"/>
        <v>5</v>
      </c>
      <c r="Q181" t="s">
        <v>3013</v>
      </c>
      <c r="R181" t="s">
        <v>3014</v>
      </c>
      <c r="S181">
        <f t="shared" si="13"/>
        <v>10</v>
      </c>
      <c r="T181" t="s">
        <v>3015</v>
      </c>
      <c r="U181" t="str">
        <f t="shared" si="14"/>
        <v>{"id": "180","nb_barrio": "Santa Elena","id_zona":"5" ,"id_comuna": "10" },</v>
      </c>
    </row>
    <row r="182" spans="1:21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H182" t="s">
        <v>3010</v>
      </c>
      <c r="I182" t="s">
        <v>3016</v>
      </c>
      <c r="J182">
        <f t="shared" si="10"/>
        <v>181</v>
      </c>
      <c r="K182" t="s">
        <v>3011</v>
      </c>
      <c r="L182" t="s">
        <v>3017</v>
      </c>
      <c r="M182" t="str">
        <f t="shared" si="11"/>
        <v>Santo Domingo</v>
      </c>
      <c r="N182" t="s">
        <v>3011</v>
      </c>
      <c r="O182" t="s">
        <v>3012</v>
      </c>
      <c r="P182">
        <f t="shared" si="12"/>
        <v>5</v>
      </c>
      <c r="Q182" t="s">
        <v>3013</v>
      </c>
      <c r="R182" t="s">
        <v>3014</v>
      </c>
      <c r="S182">
        <f t="shared" si="13"/>
        <v>10</v>
      </c>
      <c r="T182" t="s">
        <v>3015</v>
      </c>
      <c r="U182" t="str">
        <f t="shared" si="14"/>
        <v>{"id": "181","nb_barrio": "Santo Domingo","id_zona":"5" ,"id_comuna": "10" },</v>
      </c>
    </row>
    <row r="183" spans="1:21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H183" t="s">
        <v>3010</v>
      </c>
      <c r="I183" t="s">
        <v>3016</v>
      </c>
      <c r="J183">
        <f t="shared" si="10"/>
        <v>182</v>
      </c>
      <c r="K183" t="s">
        <v>3011</v>
      </c>
      <c r="L183" t="s">
        <v>3017</v>
      </c>
      <c r="M183" t="str">
        <f t="shared" si="11"/>
        <v>20 de julio</v>
      </c>
      <c r="N183" t="s">
        <v>3011</v>
      </c>
      <c r="O183" t="s">
        <v>3012</v>
      </c>
      <c r="P183">
        <f t="shared" si="12"/>
        <v>4</v>
      </c>
      <c r="Q183" t="s">
        <v>3013</v>
      </c>
      <c r="R183" t="s">
        <v>3014</v>
      </c>
      <c r="S183">
        <f t="shared" si="13"/>
        <v>11</v>
      </c>
      <c r="T183" t="s">
        <v>3015</v>
      </c>
      <c r="U183" t="str">
        <f t="shared" si="14"/>
        <v>{"id": "182","nb_barrio": "20 de julio","id_zona":"4" ,"id_comuna": "11" },</v>
      </c>
    </row>
    <row r="184" spans="1:21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H184" t="s">
        <v>3010</v>
      </c>
      <c r="I184" t="s">
        <v>3016</v>
      </c>
      <c r="J184">
        <f t="shared" si="10"/>
        <v>183</v>
      </c>
      <c r="K184" t="s">
        <v>3011</v>
      </c>
      <c r="L184" t="s">
        <v>3017</v>
      </c>
      <c r="M184" t="str">
        <f t="shared" si="11"/>
        <v>Agua blanca</v>
      </c>
      <c r="N184" t="s">
        <v>3011</v>
      </c>
      <c r="O184" t="s">
        <v>3012</v>
      </c>
      <c r="P184">
        <f t="shared" si="12"/>
        <v>4</v>
      </c>
      <c r="Q184" t="s">
        <v>3013</v>
      </c>
      <c r="R184" t="s">
        <v>3014</v>
      </c>
      <c r="S184">
        <f t="shared" si="13"/>
        <v>11</v>
      </c>
      <c r="T184" t="s">
        <v>3015</v>
      </c>
      <c r="U184" t="str">
        <f t="shared" si="14"/>
        <v>{"id": "183","nb_barrio": "Agua blanca","id_zona":"4" ,"id_comuna": "11" },</v>
      </c>
    </row>
    <row r="185" spans="1:21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H185" t="s">
        <v>3010</v>
      </c>
      <c r="I185" t="s">
        <v>3016</v>
      </c>
      <c r="J185">
        <f t="shared" si="10"/>
        <v>184</v>
      </c>
      <c r="K185" t="s">
        <v>3011</v>
      </c>
      <c r="L185" t="s">
        <v>3017</v>
      </c>
      <c r="M185" t="str">
        <f t="shared" si="11"/>
        <v>Ciudad Modelo</v>
      </c>
      <c r="N185" t="s">
        <v>3011</v>
      </c>
      <c r="O185" t="s">
        <v>3012</v>
      </c>
      <c r="P185">
        <f t="shared" si="12"/>
        <v>4</v>
      </c>
      <c r="Q185" t="s">
        <v>3013</v>
      </c>
      <c r="R185" t="s">
        <v>3014</v>
      </c>
      <c r="S185">
        <f t="shared" si="13"/>
        <v>11</v>
      </c>
      <c r="T185" t="s">
        <v>3015</v>
      </c>
      <c r="U185" t="str">
        <f t="shared" si="14"/>
        <v>{"id": "184","nb_barrio": "Ciudad Modelo","id_zona":"4" ,"id_comuna": "11" },</v>
      </c>
    </row>
    <row r="186" spans="1:21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H186" t="s">
        <v>3010</v>
      </c>
      <c r="I186" t="s">
        <v>3016</v>
      </c>
      <c r="J186">
        <f t="shared" si="10"/>
        <v>185</v>
      </c>
      <c r="K186" t="s">
        <v>3011</v>
      </c>
      <c r="L186" t="s">
        <v>3017</v>
      </c>
      <c r="M186" t="str">
        <f t="shared" si="11"/>
        <v>El jardín</v>
      </c>
      <c r="N186" t="s">
        <v>3011</v>
      </c>
      <c r="O186" t="s">
        <v>3012</v>
      </c>
      <c r="P186">
        <f t="shared" si="12"/>
        <v>4</v>
      </c>
      <c r="Q186" t="s">
        <v>3013</v>
      </c>
      <c r="R186" t="s">
        <v>3014</v>
      </c>
      <c r="S186">
        <f t="shared" si="13"/>
        <v>11</v>
      </c>
      <c r="T186" t="s">
        <v>3015</v>
      </c>
      <c r="U186" t="str">
        <f t="shared" si="14"/>
        <v>{"id": "185","nb_barrio": "El jardín","id_zona":"4" ,"id_comuna": "11" },</v>
      </c>
    </row>
    <row r="187" spans="1:21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H187" t="s">
        <v>3010</v>
      </c>
      <c r="I187" t="s">
        <v>3016</v>
      </c>
      <c r="J187">
        <f t="shared" si="10"/>
        <v>186</v>
      </c>
      <c r="K187" t="s">
        <v>3011</v>
      </c>
      <c r="L187" t="s">
        <v>3017</v>
      </c>
      <c r="M187" t="str">
        <f t="shared" si="11"/>
        <v>El prado</v>
      </c>
      <c r="N187" t="s">
        <v>3011</v>
      </c>
      <c r="O187" t="s">
        <v>3012</v>
      </c>
      <c r="P187">
        <f t="shared" si="12"/>
        <v>4</v>
      </c>
      <c r="Q187" t="s">
        <v>3013</v>
      </c>
      <c r="R187" t="s">
        <v>3014</v>
      </c>
      <c r="S187">
        <f t="shared" si="13"/>
        <v>11</v>
      </c>
      <c r="T187" t="s">
        <v>3015</v>
      </c>
      <c r="U187" t="str">
        <f t="shared" si="14"/>
        <v>{"id": "186","nb_barrio": "El prado","id_zona":"4" ,"id_comuna": "11" },</v>
      </c>
    </row>
    <row r="188" spans="1:21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H188" t="s">
        <v>3010</v>
      </c>
      <c r="I188" t="s">
        <v>3016</v>
      </c>
      <c r="J188">
        <f t="shared" si="10"/>
        <v>187</v>
      </c>
      <c r="K188" t="s">
        <v>3011</v>
      </c>
      <c r="L188" t="s">
        <v>3017</v>
      </c>
      <c r="M188" t="str">
        <f t="shared" si="11"/>
        <v>El recuerdo</v>
      </c>
      <c r="N188" t="s">
        <v>3011</v>
      </c>
      <c r="O188" t="s">
        <v>3012</v>
      </c>
      <c r="P188">
        <f t="shared" si="12"/>
        <v>4</v>
      </c>
      <c r="Q188" t="s">
        <v>3013</v>
      </c>
      <c r="R188" t="s">
        <v>3014</v>
      </c>
      <c r="S188">
        <f t="shared" si="13"/>
        <v>11</v>
      </c>
      <c r="T188" t="s">
        <v>3015</v>
      </c>
      <c r="U188" t="str">
        <f t="shared" si="14"/>
        <v>{"id": "187","nb_barrio": "El recuerdo","id_zona":"4" ,"id_comuna": "11" },</v>
      </c>
    </row>
    <row r="189" spans="1:21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H189" t="s">
        <v>3010</v>
      </c>
      <c r="I189" t="s">
        <v>3016</v>
      </c>
      <c r="J189">
        <f t="shared" si="10"/>
        <v>188</v>
      </c>
      <c r="K189" t="s">
        <v>3011</v>
      </c>
      <c r="L189" t="s">
        <v>3017</v>
      </c>
      <c r="M189" t="str">
        <f t="shared" si="11"/>
        <v>José Holguín Garcés</v>
      </c>
      <c r="N189" t="s">
        <v>3011</v>
      </c>
      <c r="O189" t="s">
        <v>3012</v>
      </c>
      <c r="P189">
        <f t="shared" si="12"/>
        <v>4</v>
      </c>
      <c r="Q189" t="s">
        <v>3013</v>
      </c>
      <c r="R189" t="s">
        <v>3014</v>
      </c>
      <c r="S189">
        <f t="shared" si="13"/>
        <v>11</v>
      </c>
      <c r="T189" t="s">
        <v>3015</v>
      </c>
      <c r="U189" t="str">
        <f t="shared" si="14"/>
        <v>{"id": "188","nb_barrio": "José Holguín Garcés","id_zona":"4" ,"id_comuna": "11" },</v>
      </c>
    </row>
    <row r="190" spans="1:21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H190" t="s">
        <v>3010</v>
      </c>
      <c r="I190" t="s">
        <v>3016</v>
      </c>
      <c r="J190">
        <f t="shared" si="10"/>
        <v>189</v>
      </c>
      <c r="K190" t="s">
        <v>3011</v>
      </c>
      <c r="L190" t="s">
        <v>3017</v>
      </c>
      <c r="M190" t="str">
        <f t="shared" si="11"/>
        <v>JoseMaría Córdoba</v>
      </c>
      <c r="N190" t="s">
        <v>3011</v>
      </c>
      <c r="O190" t="s">
        <v>3012</v>
      </c>
      <c r="P190">
        <f t="shared" si="12"/>
        <v>4</v>
      </c>
      <c r="Q190" t="s">
        <v>3013</v>
      </c>
      <c r="R190" t="s">
        <v>3014</v>
      </c>
      <c r="S190">
        <f t="shared" si="13"/>
        <v>11</v>
      </c>
      <c r="T190" t="s">
        <v>3015</v>
      </c>
      <c r="U190" t="str">
        <f t="shared" si="14"/>
        <v>{"id": "189","nb_barrio": "JoseMaría Córdoba","id_zona":"4" ,"id_comuna": "11" },</v>
      </c>
    </row>
    <row r="191" spans="1:21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H191" t="s">
        <v>3010</v>
      </c>
      <c r="I191" t="s">
        <v>3016</v>
      </c>
      <c r="J191">
        <f t="shared" si="10"/>
        <v>190</v>
      </c>
      <c r="K191" t="s">
        <v>3011</v>
      </c>
      <c r="L191" t="s">
        <v>3017</v>
      </c>
      <c r="M191" t="str">
        <f t="shared" si="11"/>
        <v>La Esperanza</v>
      </c>
      <c r="N191" t="s">
        <v>3011</v>
      </c>
      <c r="O191" t="s">
        <v>3012</v>
      </c>
      <c r="P191">
        <f t="shared" si="12"/>
        <v>4</v>
      </c>
      <c r="Q191" t="s">
        <v>3013</v>
      </c>
      <c r="R191" t="s">
        <v>3014</v>
      </c>
      <c r="S191">
        <f t="shared" si="13"/>
        <v>11</v>
      </c>
      <c r="T191" t="s">
        <v>3015</v>
      </c>
      <c r="U191" t="str">
        <f t="shared" si="14"/>
        <v>{"id": "190","nb_barrio": "La Esperanza","id_zona":"4" ,"id_comuna": "11" },</v>
      </c>
    </row>
    <row r="192" spans="1:21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H192" t="s">
        <v>3010</v>
      </c>
      <c r="I192" t="s">
        <v>3016</v>
      </c>
      <c r="J192">
        <f t="shared" si="10"/>
        <v>191</v>
      </c>
      <c r="K192" t="s">
        <v>3011</v>
      </c>
      <c r="L192" t="s">
        <v>3017</v>
      </c>
      <c r="M192" t="str">
        <f t="shared" si="11"/>
        <v>La Fortaleza</v>
      </c>
      <c r="N192" t="s">
        <v>3011</v>
      </c>
      <c r="O192" t="s">
        <v>3012</v>
      </c>
      <c r="P192">
        <f t="shared" si="12"/>
        <v>4</v>
      </c>
      <c r="Q192" t="s">
        <v>3013</v>
      </c>
      <c r="R192" t="s">
        <v>3014</v>
      </c>
      <c r="S192">
        <f t="shared" si="13"/>
        <v>11</v>
      </c>
      <c r="T192" t="s">
        <v>3015</v>
      </c>
      <c r="U192" t="str">
        <f t="shared" si="14"/>
        <v>{"id": "191","nb_barrio": "La Fortaleza","id_zona":"4" ,"id_comuna": "11" },</v>
      </c>
    </row>
    <row r="193" spans="1:21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H193" t="s">
        <v>3010</v>
      </c>
      <c r="I193" t="s">
        <v>3016</v>
      </c>
      <c r="J193">
        <f t="shared" si="10"/>
        <v>192</v>
      </c>
      <c r="K193" t="s">
        <v>3011</v>
      </c>
      <c r="L193" t="s">
        <v>3017</v>
      </c>
      <c r="M193" t="str">
        <f t="shared" si="11"/>
        <v>La Independencia</v>
      </c>
      <c r="N193" t="s">
        <v>3011</v>
      </c>
      <c r="O193" t="s">
        <v>3012</v>
      </c>
      <c r="P193">
        <f t="shared" si="12"/>
        <v>4</v>
      </c>
      <c r="Q193" t="s">
        <v>3013</v>
      </c>
      <c r="R193" t="s">
        <v>3014</v>
      </c>
      <c r="S193">
        <f t="shared" si="13"/>
        <v>11</v>
      </c>
      <c r="T193" t="s">
        <v>3015</v>
      </c>
      <c r="U193" t="str">
        <f t="shared" si="14"/>
        <v>{"id": "192","nb_barrio": "La Independencia","id_zona":"4" ,"id_comuna": "11" },</v>
      </c>
    </row>
    <row r="194" spans="1:21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H194" t="s">
        <v>3010</v>
      </c>
      <c r="I194" t="s">
        <v>3016</v>
      </c>
      <c r="J194">
        <f t="shared" si="10"/>
        <v>193</v>
      </c>
      <c r="K194" t="s">
        <v>3011</v>
      </c>
      <c r="L194" t="s">
        <v>3017</v>
      </c>
      <c r="M194" t="str">
        <f t="shared" si="11"/>
        <v>La Primavera</v>
      </c>
      <c r="N194" t="s">
        <v>3011</v>
      </c>
      <c r="O194" t="s">
        <v>3012</v>
      </c>
      <c r="P194">
        <f t="shared" si="12"/>
        <v>4</v>
      </c>
      <c r="Q194" t="s">
        <v>3013</v>
      </c>
      <c r="R194" t="s">
        <v>3014</v>
      </c>
      <c r="S194">
        <f t="shared" si="13"/>
        <v>11</v>
      </c>
      <c r="T194" t="s">
        <v>3015</v>
      </c>
      <c r="U194" t="str">
        <f t="shared" si="14"/>
        <v>{"id": "193","nb_barrio": "La Primavera","id_zona":"4" ,"id_comuna": "11" },</v>
      </c>
    </row>
    <row r="195" spans="1:21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H195" t="s">
        <v>3010</v>
      </c>
      <c r="I195" t="s">
        <v>3016</v>
      </c>
      <c r="J195">
        <f t="shared" ref="J195:J258" si="15">A195</f>
        <v>194</v>
      </c>
      <c r="K195" t="s">
        <v>3011</v>
      </c>
      <c r="L195" t="s">
        <v>3017</v>
      </c>
      <c r="M195" t="str">
        <f t="shared" ref="M195:M258" si="16">F195</f>
        <v>León XIII</v>
      </c>
      <c r="N195" t="s">
        <v>3011</v>
      </c>
      <c r="O195" t="s">
        <v>3012</v>
      </c>
      <c r="P195">
        <f t="shared" ref="P195:P258" si="17">D195</f>
        <v>4</v>
      </c>
      <c r="Q195" t="s">
        <v>3013</v>
      </c>
      <c r="R195" t="s">
        <v>3014</v>
      </c>
      <c r="S195">
        <f t="shared" ref="S195:S258" si="18">B195</f>
        <v>11</v>
      </c>
      <c r="T195" t="s">
        <v>3015</v>
      </c>
      <c r="U195" t="str">
        <f t="shared" ref="U195:U258" si="19">H195&amp;I195&amp;J195&amp;K195&amp;L195&amp;M195&amp;N195&amp;O195&amp;P195&amp;Q195&amp;R195&amp;S195&amp;T195</f>
        <v>{"id": "194","nb_barrio": "León XIII","id_zona":"4" ,"id_comuna": "11" },</v>
      </c>
    </row>
    <row r="196" spans="1:21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H196" t="s">
        <v>3010</v>
      </c>
      <c r="I196" t="s">
        <v>3016</v>
      </c>
      <c r="J196">
        <f t="shared" si="15"/>
        <v>195</v>
      </c>
      <c r="K196" t="s">
        <v>3011</v>
      </c>
      <c r="L196" t="s">
        <v>3017</v>
      </c>
      <c r="M196" t="str">
        <f t="shared" si="16"/>
        <v>Los Conquistadores</v>
      </c>
      <c r="N196" t="s">
        <v>3011</v>
      </c>
      <c r="O196" t="s">
        <v>3012</v>
      </c>
      <c r="P196">
        <f t="shared" si="17"/>
        <v>4</v>
      </c>
      <c r="Q196" t="s">
        <v>3013</v>
      </c>
      <c r="R196" t="s">
        <v>3014</v>
      </c>
      <c r="S196">
        <f t="shared" si="18"/>
        <v>11</v>
      </c>
      <c r="T196" t="s">
        <v>3015</v>
      </c>
      <c r="U196" t="str">
        <f t="shared" si="19"/>
        <v>{"id": "195","nb_barrio": "Los Conquistadores","id_zona":"4" ,"id_comuna": "11" },</v>
      </c>
    </row>
    <row r="197" spans="1:21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H197" t="s">
        <v>3010</v>
      </c>
      <c r="I197" t="s">
        <v>3016</v>
      </c>
      <c r="J197">
        <f t="shared" si="15"/>
        <v>196</v>
      </c>
      <c r="K197" t="s">
        <v>3011</v>
      </c>
      <c r="L197" t="s">
        <v>3017</v>
      </c>
      <c r="M197" t="str">
        <f t="shared" si="16"/>
        <v>Los Sauces</v>
      </c>
      <c r="N197" t="s">
        <v>3011</v>
      </c>
      <c r="O197" t="s">
        <v>3012</v>
      </c>
      <c r="P197">
        <f t="shared" si="17"/>
        <v>4</v>
      </c>
      <c r="Q197" t="s">
        <v>3013</v>
      </c>
      <c r="R197" t="s">
        <v>3014</v>
      </c>
      <c r="S197">
        <f t="shared" si="18"/>
        <v>11</v>
      </c>
      <c r="T197" t="s">
        <v>3015</v>
      </c>
      <c r="U197" t="str">
        <f t="shared" si="19"/>
        <v>{"id": "196","nb_barrio": "Los Sauces","id_zona":"4" ,"id_comuna": "11" },</v>
      </c>
    </row>
    <row r="198" spans="1:21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H198" t="s">
        <v>3010</v>
      </c>
      <c r="I198" t="s">
        <v>3016</v>
      </c>
      <c r="J198">
        <f t="shared" si="15"/>
        <v>197</v>
      </c>
      <c r="K198" t="s">
        <v>3011</v>
      </c>
      <c r="L198" t="s">
        <v>3017</v>
      </c>
      <c r="M198" t="str">
        <f t="shared" si="16"/>
        <v>Maracaibo</v>
      </c>
      <c r="N198" t="s">
        <v>3011</v>
      </c>
      <c r="O198" t="s">
        <v>3012</v>
      </c>
      <c r="P198">
        <f t="shared" si="17"/>
        <v>4</v>
      </c>
      <c r="Q198" t="s">
        <v>3013</v>
      </c>
      <c r="R198" t="s">
        <v>3014</v>
      </c>
      <c r="S198">
        <f t="shared" si="18"/>
        <v>11</v>
      </c>
      <c r="T198" t="s">
        <v>3015</v>
      </c>
      <c r="U198" t="str">
        <f t="shared" si="19"/>
        <v>{"id": "197","nb_barrio": "Maracaibo","id_zona":"4" ,"id_comuna": "11" },</v>
      </c>
    </row>
    <row r="199" spans="1:21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H199" t="s">
        <v>3010</v>
      </c>
      <c r="I199" t="s">
        <v>3016</v>
      </c>
      <c r="J199">
        <f t="shared" si="15"/>
        <v>198</v>
      </c>
      <c r="K199" t="s">
        <v>3011</v>
      </c>
      <c r="L199" t="s">
        <v>3017</v>
      </c>
      <c r="M199" t="str">
        <f t="shared" si="16"/>
        <v>Prados de Oriente</v>
      </c>
      <c r="N199" t="s">
        <v>3011</v>
      </c>
      <c r="O199" t="s">
        <v>3012</v>
      </c>
      <c r="P199">
        <f t="shared" si="17"/>
        <v>4</v>
      </c>
      <c r="Q199" t="s">
        <v>3013</v>
      </c>
      <c r="R199" t="s">
        <v>3014</v>
      </c>
      <c r="S199">
        <f t="shared" si="18"/>
        <v>11</v>
      </c>
      <c r="T199" t="s">
        <v>3015</v>
      </c>
      <c r="U199" t="str">
        <f t="shared" si="19"/>
        <v>{"id": "198","nb_barrio": "Prados de Oriente","id_zona":"4" ,"id_comuna": "11" },</v>
      </c>
    </row>
    <row r="200" spans="1:21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H200" t="s">
        <v>3010</v>
      </c>
      <c r="I200" t="s">
        <v>3016</v>
      </c>
      <c r="J200">
        <f t="shared" si="15"/>
        <v>199</v>
      </c>
      <c r="K200" t="s">
        <v>3011</v>
      </c>
      <c r="L200" t="s">
        <v>3017</v>
      </c>
      <c r="M200" t="str">
        <f t="shared" si="16"/>
        <v>San Benito</v>
      </c>
      <c r="N200" t="s">
        <v>3011</v>
      </c>
      <c r="O200" t="s">
        <v>3012</v>
      </c>
      <c r="P200">
        <f t="shared" si="17"/>
        <v>4</v>
      </c>
      <c r="Q200" t="s">
        <v>3013</v>
      </c>
      <c r="R200" t="s">
        <v>3014</v>
      </c>
      <c r="S200">
        <f t="shared" si="18"/>
        <v>11</v>
      </c>
      <c r="T200" t="s">
        <v>3015</v>
      </c>
      <c r="U200" t="str">
        <f t="shared" si="19"/>
        <v>{"id": "199","nb_barrio": "San Benito","id_zona":"4" ,"id_comuna": "11" },</v>
      </c>
    </row>
    <row r="201" spans="1:21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H201" t="s">
        <v>3010</v>
      </c>
      <c r="I201" t="s">
        <v>3016</v>
      </c>
      <c r="J201">
        <f t="shared" si="15"/>
        <v>200</v>
      </c>
      <c r="K201" t="s">
        <v>3011</v>
      </c>
      <c r="L201" t="s">
        <v>3017</v>
      </c>
      <c r="M201" t="str">
        <f t="shared" si="16"/>
        <v>San Carlos</v>
      </c>
      <c r="N201" t="s">
        <v>3011</v>
      </c>
      <c r="O201" t="s">
        <v>3012</v>
      </c>
      <c r="P201">
        <f t="shared" si="17"/>
        <v>4</v>
      </c>
      <c r="Q201" t="s">
        <v>3013</v>
      </c>
      <c r="R201" t="s">
        <v>3014</v>
      </c>
      <c r="S201">
        <f t="shared" si="18"/>
        <v>11</v>
      </c>
      <c r="T201" t="s">
        <v>3015</v>
      </c>
      <c r="U201" t="str">
        <f t="shared" si="19"/>
        <v>{"id": "200","nb_barrio": "San Carlos","id_zona":"4" ,"id_comuna": "11" },</v>
      </c>
    </row>
    <row r="202" spans="1:21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H202" t="s">
        <v>3010</v>
      </c>
      <c r="I202" t="s">
        <v>3016</v>
      </c>
      <c r="J202">
        <f t="shared" si="15"/>
        <v>201</v>
      </c>
      <c r="K202" t="s">
        <v>3011</v>
      </c>
      <c r="L202" t="s">
        <v>3017</v>
      </c>
      <c r="M202" t="str">
        <f t="shared" si="16"/>
        <v>San Pedro Claver</v>
      </c>
      <c r="N202" t="s">
        <v>3011</v>
      </c>
      <c r="O202" t="s">
        <v>3012</v>
      </c>
      <c r="P202">
        <f t="shared" si="17"/>
        <v>4</v>
      </c>
      <c r="Q202" t="s">
        <v>3013</v>
      </c>
      <c r="R202" t="s">
        <v>3014</v>
      </c>
      <c r="S202">
        <f t="shared" si="18"/>
        <v>11</v>
      </c>
      <c r="T202" t="s">
        <v>3015</v>
      </c>
      <c r="U202" t="str">
        <f t="shared" si="19"/>
        <v>{"id": "201","nb_barrio": "San Pedro Claver","id_zona":"4" ,"id_comuna": "11" },</v>
      </c>
    </row>
    <row r="203" spans="1:21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H203" t="s">
        <v>3010</v>
      </c>
      <c r="I203" t="s">
        <v>3016</v>
      </c>
      <c r="J203">
        <f t="shared" si="15"/>
        <v>202</v>
      </c>
      <c r="K203" t="s">
        <v>3011</v>
      </c>
      <c r="L203" t="s">
        <v>3017</v>
      </c>
      <c r="M203" t="str">
        <f t="shared" si="16"/>
        <v>Urbanización Boyacá</v>
      </c>
      <c r="N203" t="s">
        <v>3011</v>
      </c>
      <c r="O203" t="s">
        <v>3012</v>
      </c>
      <c r="P203">
        <f t="shared" si="17"/>
        <v>4</v>
      </c>
      <c r="Q203" t="s">
        <v>3013</v>
      </c>
      <c r="R203" t="s">
        <v>3014</v>
      </c>
      <c r="S203">
        <f t="shared" si="18"/>
        <v>11</v>
      </c>
      <c r="T203" t="s">
        <v>3015</v>
      </c>
      <c r="U203" t="str">
        <f t="shared" si="19"/>
        <v>{"id": "202","nb_barrio": "Urbanización Boyacá","id_zona":"4" ,"id_comuna": "11" },</v>
      </c>
    </row>
    <row r="204" spans="1:21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H204" t="s">
        <v>3010</v>
      </c>
      <c r="I204" t="s">
        <v>3016</v>
      </c>
      <c r="J204">
        <f t="shared" si="15"/>
        <v>203</v>
      </c>
      <c r="K204" t="s">
        <v>3011</v>
      </c>
      <c r="L204" t="s">
        <v>3017</v>
      </c>
      <c r="M204" t="str">
        <f t="shared" si="16"/>
        <v>Villa del Sur</v>
      </c>
      <c r="N204" t="s">
        <v>3011</v>
      </c>
      <c r="O204" t="s">
        <v>3012</v>
      </c>
      <c r="P204">
        <f t="shared" si="17"/>
        <v>4</v>
      </c>
      <c r="Q204" t="s">
        <v>3013</v>
      </c>
      <c r="R204" t="s">
        <v>3014</v>
      </c>
      <c r="S204">
        <f t="shared" si="18"/>
        <v>11</v>
      </c>
      <c r="T204" t="s">
        <v>3015</v>
      </c>
      <c r="U204" t="str">
        <f t="shared" si="19"/>
        <v>{"id": "203","nb_barrio": "Villa del Sur","id_zona":"4" ,"id_comuna": "11" },</v>
      </c>
    </row>
    <row r="205" spans="1:21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H205" t="s">
        <v>3010</v>
      </c>
      <c r="I205" t="s">
        <v>3016</v>
      </c>
      <c r="J205">
        <f t="shared" si="15"/>
        <v>204</v>
      </c>
      <c r="K205" t="s">
        <v>3011</v>
      </c>
      <c r="L205" t="s">
        <v>3017</v>
      </c>
      <c r="M205" t="str">
        <f t="shared" si="16"/>
        <v>villa nueva</v>
      </c>
      <c r="N205" t="s">
        <v>3011</v>
      </c>
      <c r="O205" t="s">
        <v>3012</v>
      </c>
      <c r="P205">
        <f t="shared" si="17"/>
        <v>4</v>
      </c>
      <c r="Q205" t="s">
        <v>3013</v>
      </c>
      <c r="R205" t="s">
        <v>3014</v>
      </c>
      <c r="S205">
        <f t="shared" si="18"/>
        <v>11</v>
      </c>
      <c r="T205" t="s">
        <v>3015</v>
      </c>
      <c r="U205" t="str">
        <f t="shared" si="19"/>
        <v>{"id": "204","nb_barrio": "villa nueva","id_zona":"4" ,"id_comuna": "11" },</v>
      </c>
    </row>
    <row r="206" spans="1:21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H206" t="s">
        <v>3010</v>
      </c>
      <c r="I206" t="s">
        <v>3016</v>
      </c>
      <c r="J206">
        <f t="shared" si="15"/>
        <v>205</v>
      </c>
      <c r="K206" t="s">
        <v>3011</v>
      </c>
      <c r="L206" t="s">
        <v>3017</v>
      </c>
      <c r="M206" t="str">
        <f t="shared" si="16"/>
        <v>Alfonso Barberena</v>
      </c>
      <c r="N206" t="s">
        <v>3011</v>
      </c>
      <c r="O206" t="s">
        <v>3012</v>
      </c>
      <c r="P206">
        <f t="shared" si="17"/>
        <v>4</v>
      </c>
      <c r="Q206" t="s">
        <v>3013</v>
      </c>
      <c r="R206" t="s">
        <v>3014</v>
      </c>
      <c r="S206">
        <f t="shared" si="18"/>
        <v>12</v>
      </c>
      <c r="T206" t="s">
        <v>3015</v>
      </c>
      <c r="U206" t="str">
        <f t="shared" si="19"/>
        <v>{"id": "205","nb_barrio": "Alfonso Barberena","id_zona":"4" ,"id_comuna": "12" },</v>
      </c>
    </row>
    <row r="207" spans="1:21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H207" t="s">
        <v>3010</v>
      </c>
      <c r="I207" t="s">
        <v>3016</v>
      </c>
      <c r="J207">
        <f t="shared" si="15"/>
        <v>206</v>
      </c>
      <c r="K207" t="s">
        <v>3011</v>
      </c>
      <c r="L207" t="s">
        <v>3017</v>
      </c>
      <c r="M207" t="str">
        <f t="shared" si="16"/>
        <v>Asturias</v>
      </c>
      <c r="N207" t="s">
        <v>3011</v>
      </c>
      <c r="O207" t="s">
        <v>3012</v>
      </c>
      <c r="P207">
        <f t="shared" si="17"/>
        <v>4</v>
      </c>
      <c r="Q207" t="s">
        <v>3013</v>
      </c>
      <c r="R207" t="s">
        <v>3014</v>
      </c>
      <c r="S207">
        <f t="shared" si="18"/>
        <v>12</v>
      </c>
      <c r="T207" t="s">
        <v>3015</v>
      </c>
      <c r="U207" t="str">
        <f t="shared" si="19"/>
        <v>{"id": "206","nb_barrio": "Asturias","id_zona":"4" ,"id_comuna": "12" },</v>
      </c>
    </row>
    <row r="208" spans="1:21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H208" t="s">
        <v>3010</v>
      </c>
      <c r="I208" t="s">
        <v>3016</v>
      </c>
      <c r="J208">
        <f t="shared" si="15"/>
        <v>207</v>
      </c>
      <c r="K208" t="s">
        <v>3011</v>
      </c>
      <c r="L208" t="s">
        <v>3017</v>
      </c>
      <c r="M208" t="str">
        <f t="shared" si="16"/>
        <v>Bello Horizonte</v>
      </c>
      <c r="N208" t="s">
        <v>3011</v>
      </c>
      <c r="O208" t="s">
        <v>3012</v>
      </c>
      <c r="P208">
        <f t="shared" si="17"/>
        <v>4</v>
      </c>
      <c r="Q208" t="s">
        <v>3013</v>
      </c>
      <c r="R208" t="s">
        <v>3014</v>
      </c>
      <c r="S208">
        <f t="shared" si="18"/>
        <v>12</v>
      </c>
      <c r="T208" t="s">
        <v>3015</v>
      </c>
      <c r="U208" t="str">
        <f t="shared" si="19"/>
        <v>{"id": "207","nb_barrio": "Bello Horizonte","id_zona":"4" ,"id_comuna": "12" },</v>
      </c>
    </row>
    <row r="209" spans="1:21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H209" t="s">
        <v>3010</v>
      </c>
      <c r="I209" t="s">
        <v>3016</v>
      </c>
      <c r="J209">
        <f t="shared" si="15"/>
        <v>208</v>
      </c>
      <c r="K209" t="s">
        <v>3011</v>
      </c>
      <c r="L209" t="s">
        <v>3017</v>
      </c>
      <c r="M209" t="str">
        <f t="shared" si="16"/>
        <v>Doce de Octubre</v>
      </c>
      <c r="N209" t="s">
        <v>3011</v>
      </c>
      <c r="O209" t="s">
        <v>3012</v>
      </c>
      <c r="P209">
        <f t="shared" si="17"/>
        <v>4</v>
      </c>
      <c r="Q209" t="s">
        <v>3013</v>
      </c>
      <c r="R209" t="s">
        <v>3014</v>
      </c>
      <c r="S209">
        <f t="shared" si="18"/>
        <v>12</v>
      </c>
      <c r="T209" t="s">
        <v>3015</v>
      </c>
      <c r="U209" t="str">
        <f t="shared" si="19"/>
        <v>{"id": "208","nb_barrio": "Doce de Octubre","id_zona":"4" ,"id_comuna": "12" },</v>
      </c>
    </row>
    <row r="210" spans="1:21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H210" t="s">
        <v>3010</v>
      </c>
      <c r="I210" t="s">
        <v>3016</v>
      </c>
      <c r="J210">
        <f t="shared" si="15"/>
        <v>209</v>
      </c>
      <c r="K210" t="s">
        <v>3011</v>
      </c>
      <c r="L210" t="s">
        <v>3017</v>
      </c>
      <c r="M210" t="str">
        <f t="shared" si="16"/>
        <v>Eduardo Santos</v>
      </c>
      <c r="N210" t="s">
        <v>3011</v>
      </c>
      <c r="O210" t="s">
        <v>3012</v>
      </c>
      <c r="P210">
        <f t="shared" si="17"/>
        <v>4</v>
      </c>
      <c r="Q210" t="s">
        <v>3013</v>
      </c>
      <c r="R210" t="s">
        <v>3014</v>
      </c>
      <c r="S210">
        <f t="shared" si="18"/>
        <v>12</v>
      </c>
      <c r="T210" t="s">
        <v>3015</v>
      </c>
      <c r="U210" t="str">
        <f t="shared" si="19"/>
        <v>{"id": "209","nb_barrio": "Eduardo Santos","id_zona":"4" ,"id_comuna": "12" },</v>
      </c>
    </row>
    <row r="211" spans="1:21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H211" t="s">
        <v>3010</v>
      </c>
      <c r="I211" t="s">
        <v>3016</v>
      </c>
      <c r="J211">
        <f t="shared" si="15"/>
        <v>210</v>
      </c>
      <c r="K211" t="s">
        <v>3011</v>
      </c>
      <c r="L211" t="s">
        <v>3017</v>
      </c>
      <c r="M211" t="str">
        <f t="shared" si="16"/>
        <v>El Paraíso</v>
      </c>
      <c r="N211" t="s">
        <v>3011</v>
      </c>
      <c r="O211" t="s">
        <v>3012</v>
      </c>
      <c r="P211">
        <f t="shared" si="17"/>
        <v>4</v>
      </c>
      <c r="Q211" t="s">
        <v>3013</v>
      </c>
      <c r="R211" t="s">
        <v>3014</v>
      </c>
      <c r="S211">
        <f t="shared" si="18"/>
        <v>12</v>
      </c>
      <c r="T211" t="s">
        <v>3015</v>
      </c>
      <c r="U211" t="str">
        <f t="shared" si="19"/>
        <v>{"id": "210","nb_barrio": "El Paraíso","id_zona":"4" ,"id_comuna": "12" },</v>
      </c>
    </row>
    <row r="212" spans="1:21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H212" t="s">
        <v>3010</v>
      </c>
      <c r="I212" t="s">
        <v>3016</v>
      </c>
      <c r="J212">
        <f t="shared" si="15"/>
        <v>211</v>
      </c>
      <c r="K212" t="s">
        <v>3011</v>
      </c>
      <c r="L212" t="s">
        <v>3017</v>
      </c>
      <c r="M212" t="str">
        <f t="shared" si="16"/>
        <v>FenalcoKennedy</v>
      </c>
      <c r="N212" t="s">
        <v>3011</v>
      </c>
      <c r="O212" t="s">
        <v>3012</v>
      </c>
      <c r="P212">
        <f t="shared" si="17"/>
        <v>4</v>
      </c>
      <c r="Q212" t="s">
        <v>3013</v>
      </c>
      <c r="R212" t="s">
        <v>3014</v>
      </c>
      <c r="S212">
        <f t="shared" si="18"/>
        <v>12</v>
      </c>
      <c r="T212" t="s">
        <v>3015</v>
      </c>
      <c r="U212" t="str">
        <f t="shared" si="19"/>
        <v>{"id": "211","nb_barrio": "FenalcoKennedy","id_zona":"4" ,"id_comuna": "12" },</v>
      </c>
    </row>
    <row r="213" spans="1:21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H213" t="s">
        <v>3010</v>
      </c>
      <c r="I213" t="s">
        <v>3016</v>
      </c>
      <c r="J213">
        <f t="shared" si="15"/>
        <v>212</v>
      </c>
      <c r="K213" t="s">
        <v>3011</v>
      </c>
      <c r="L213" t="s">
        <v>3017</v>
      </c>
      <c r="M213" t="str">
        <f t="shared" si="16"/>
        <v>Julio Rincon</v>
      </c>
      <c r="N213" t="s">
        <v>3011</v>
      </c>
      <c r="O213" t="s">
        <v>3012</v>
      </c>
      <c r="P213">
        <f t="shared" si="17"/>
        <v>4</v>
      </c>
      <c r="Q213" t="s">
        <v>3013</v>
      </c>
      <c r="R213" t="s">
        <v>3014</v>
      </c>
      <c r="S213">
        <f t="shared" si="18"/>
        <v>12</v>
      </c>
      <c r="T213" t="s">
        <v>3015</v>
      </c>
      <c r="U213" t="str">
        <f t="shared" si="19"/>
        <v>{"id": "212","nb_barrio": "Julio Rincon","id_zona":"4" ,"id_comuna": "12" },</v>
      </c>
    </row>
    <row r="214" spans="1:21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H214" t="s">
        <v>3010</v>
      </c>
      <c r="I214" t="s">
        <v>3016</v>
      </c>
      <c r="J214">
        <f t="shared" si="15"/>
        <v>213</v>
      </c>
      <c r="K214" t="s">
        <v>3011</v>
      </c>
      <c r="L214" t="s">
        <v>3017</v>
      </c>
      <c r="M214" t="str">
        <f t="shared" si="16"/>
        <v>Nueva Floresta</v>
      </c>
      <c r="N214" t="s">
        <v>3011</v>
      </c>
      <c r="O214" t="s">
        <v>3012</v>
      </c>
      <c r="P214">
        <f t="shared" si="17"/>
        <v>4</v>
      </c>
      <c r="Q214" t="s">
        <v>3013</v>
      </c>
      <c r="R214" t="s">
        <v>3014</v>
      </c>
      <c r="S214">
        <f t="shared" si="18"/>
        <v>12</v>
      </c>
      <c r="T214" t="s">
        <v>3015</v>
      </c>
      <c r="U214" t="str">
        <f t="shared" si="19"/>
        <v>{"id": "213","nb_barrio": "Nueva Floresta","id_zona":"4" ,"id_comuna": "12" },</v>
      </c>
    </row>
    <row r="215" spans="1:21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H215" t="s">
        <v>3010</v>
      </c>
      <c r="I215" t="s">
        <v>3016</v>
      </c>
      <c r="J215">
        <f t="shared" si="15"/>
        <v>214</v>
      </c>
      <c r="K215" t="s">
        <v>3011</v>
      </c>
      <c r="L215" t="s">
        <v>3017</v>
      </c>
      <c r="M215" t="str">
        <f t="shared" si="16"/>
        <v>Rodeo</v>
      </c>
      <c r="N215" t="s">
        <v>3011</v>
      </c>
      <c r="O215" t="s">
        <v>3012</v>
      </c>
      <c r="P215">
        <f t="shared" si="17"/>
        <v>4</v>
      </c>
      <c r="Q215" t="s">
        <v>3013</v>
      </c>
      <c r="R215" t="s">
        <v>3014</v>
      </c>
      <c r="S215">
        <f t="shared" si="18"/>
        <v>12</v>
      </c>
      <c r="T215" t="s">
        <v>3015</v>
      </c>
      <c r="U215" t="str">
        <f t="shared" si="19"/>
        <v>{"id": "214","nb_barrio": "Rodeo","id_zona":"4" ,"id_comuna": "12" },</v>
      </c>
    </row>
    <row r="216" spans="1:21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H216" t="s">
        <v>3010</v>
      </c>
      <c r="I216" t="s">
        <v>3016</v>
      </c>
      <c r="J216">
        <f t="shared" si="15"/>
        <v>215</v>
      </c>
      <c r="K216" t="s">
        <v>3011</v>
      </c>
      <c r="L216" t="s">
        <v>3017</v>
      </c>
      <c r="M216" t="str">
        <f t="shared" si="16"/>
        <v>Sindical</v>
      </c>
      <c r="N216" t="s">
        <v>3011</v>
      </c>
      <c r="O216" t="s">
        <v>3012</v>
      </c>
      <c r="P216">
        <f t="shared" si="17"/>
        <v>4</v>
      </c>
      <c r="Q216" t="s">
        <v>3013</v>
      </c>
      <c r="R216" t="s">
        <v>3014</v>
      </c>
      <c r="S216">
        <f t="shared" si="18"/>
        <v>12</v>
      </c>
      <c r="T216" t="s">
        <v>3015</v>
      </c>
      <c r="U216" t="str">
        <f t="shared" si="19"/>
        <v>{"id": "215","nb_barrio": "Sindical","id_zona":"4" ,"id_comuna": "12" },</v>
      </c>
    </row>
    <row r="217" spans="1:21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H217" t="s">
        <v>3010</v>
      </c>
      <c r="I217" t="s">
        <v>3016</v>
      </c>
      <c r="J217">
        <f t="shared" si="15"/>
        <v>216</v>
      </c>
      <c r="K217" t="s">
        <v>3011</v>
      </c>
      <c r="L217" t="s">
        <v>3017</v>
      </c>
      <c r="M217" t="str">
        <f t="shared" si="16"/>
        <v>Villanueva</v>
      </c>
      <c r="N217" t="s">
        <v>3011</v>
      </c>
      <c r="O217" t="s">
        <v>3012</v>
      </c>
      <c r="P217">
        <f t="shared" si="17"/>
        <v>4</v>
      </c>
      <c r="Q217" t="s">
        <v>3013</v>
      </c>
      <c r="R217" t="s">
        <v>3014</v>
      </c>
      <c r="S217">
        <f t="shared" si="18"/>
        <v>12</v>
      </c>
      <c r="T217" t="s">
        <v>3015</v>
      </c>
      <c r="U217" t="str">
        <f t="shared" si="19"/>
        <v>{"id": "216","nb_barrio": "Villanueva","id_zona":"4" ,"id_comuna": "12" },</v>
      </c>
    </row>
    <row r="218" spans="1:21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H218" t="s">
        <v>3010</v>
      </c>
      <c r="I218" t="s">
        <v>3016</v>
      </c>
      <c r="J218">
        <f t="shared" si="15"/>
        <v>217</v>
      </c>
      <c r="K218" t="s">
        <v>3011</v>
      </c>
      <c r="L218" t="s">
        <v>3017</v>
      </c>
      <c r="M218" t="str">
        <f t="shared" si="16"/>
        <v>Calipso</v>
      </c>
      <c r="N218" t="s">
        <v>3011</v>
      </c>
      <c r="O218" t="s">
        <v>3012</v>
      </c>
      <c r="P218">
        <f t="shared" si="17"/>
        <v>3</v>
      </c>
      <c r="Q218" t="s">
        <v>3013</v>
      </c>
      <c r="R218" t="s">
        <v>3014</v>
      </c>
      <c r="S218">
        <f t="shared" si="18"/>
        <v>13</v>
      </c>
      <c r="T218" t="s">
        <v>3015</v>
      </c>
      <c r="U218" t="str">
        <f t="shared" si="19"/>
        <v>{"id": "217","nb_barrio": "Calipso","id_zona":"3" ,"id_comuna": "13" },</v>
      </c>
    </row>
    <row r="219" spans="1:21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H219" t="s">
        <v>3010</v>
      </c>
      <c r="I219" t="s">
        <v>3016</v>
      </c>
      <c r="J219">
        <f t="shared" si="15"/>
        <v>218</v>
      </c>
      <c r="K219" t="s">
        <v>3011</v>
      </c>
      <c r="L219" t="s">
        <v>3017</v>
      </c>
      <c r="M219" t="str">
        <f t="shared" si="16"/>
        <v>Charco Azul</v>
      </c>
      <c r="N219" t="s">
        <v>3011</v>
      </c>
      <c r="O219" t="s">
        <v>3012</v>
      </c>
      <c r="P219">
        <f t="shared" si="17"/>
        <v>3</v>
      </c>
      <c r="Q219" t="s">
        <v>3013</v>
      </c>
      <c r="R219" t="s">
        <v>3014</v>
      </c>
      <c r="S219">
        <f t="shared" si="18"/>
        <v>13</v>
      </c>
      <c r="T219" t="s">
        <v>3015</v>
      </c>
      <c r="U219" t="str">
        <f t="shared" si="19"/>
        <v>{"id": "218","nb_barrio": "Charco Azul","id_zona":"3" ,"id_comuna": "13" },</v>
      </c>
    </row>
    <row r="220" spans="1:21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H220" t="s">
        <v>3010</v>
      </c>
      <c r="I220" t="s">
        <v>3016</v>
      </c>
      <c r="J220">
        <f t="shared" si="15"/>
        <v>219</v>
      </c>
      <c r="K220" t="s">
        <v>3011</v>
      </c>
      <c r="L220" t="s">
        <v>3017</v>
      </c>
      <c r="M220" t="str">
        <f t="shared" si="16"/>
        <v>El Diamante</v>
      </c>
      <c r="N220" t="s">
        <v>3011</v>
      </c>
      <c r="O220" t="s">
        <v>3012</v>
      </c>
      <c r="P220">
        <f t="shared" si="17"/>
        <v>3</v>
      </c>
      <c r="Q220" t="s">
        <v>3013</v>
      </c>
      <c r="R220" t="s">
        <v>3014</v>
      </c>
      <c r="S220">
        <f t="shared" si="18"/>
        <v>13</v>
      </c>
      <c r="T220" t="s">
        <v>3015</v>
      </c>
      <c r="U220" t="str">
        <f t="shared" si="19"/>
        <v>{"id": "219","nb_barrio": "El Diamante","id_zona":"3" ,"id_comuna": "13" },</v>
      </c>
    </row>
    <row r="221" spans="1:21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H221" t="s">
        <v>3010</v>
      </c>
      <c r="I221" t="s">
        <v>3016</v>
      </c>
      <c r="J221">
        <f t="shared" si="15"/>
        <v>220</v>
      </c>
      <c r="K221" t="s">
        <v>3011</v>
      </c>
      <c r="L221" t="s">
        <v>3017</v>
      </c>
      <c r="M221" t="str">
        <f t="shared" si="16"/>
        <v>El Poblado I</v>
      </c>
      <c r="N221" t="s">
        <v>3011</v>
      </c>
      <c r="O221" t="s">
        <v>3012</v>
      </c>
      <c r="P221">
        <f t="shared" si="17"/>
        <v>3</v>
      </c>
      <c r="Q221" t="s">
        <v>3013</v>
      </c>
      <c r="R221" t="s">
        <v>3014</v>
      </c>
      <c r="S221">
        <f t="shared" si="18"/>
        <v>13</v>
      </c>
      <c r="T221" t="s">
        <v>3015</v>
      </c>
      <c r="U221" t="str">
        <f t="shared" si="19"/>
        <v>{"id": "220","nb_barrio": "El Poblado I","id_zona":"3" ,"id_comuna": "13" },</v>
      </c>
    </row>
    <row r="222" spans="1:21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H222" t="s">
        <v>3010</v>
      </c>
      <c r="I222" t="s">
        <v>3016</v>
      </c>
      <c r="J222">
        <f t="shared" si="15"/>
        <v>221</v>
      </c>
      <c r="K222" t="s">
        <v>3011</v>
      </c>
      <c r="L222" t="s">
        <v>3017</v>
      </c>
      <c r="M222" t="str">
        <f t="shared" si="16"/>
        <v>El Poblado II</v>
      </c>
      <c r="N222" t="s">
        <v>3011</v>
      </c>
      <c r="O222" t="s">
        <v>3012</v>
      </c>
      <c r="P222">
        <f t="shared" si="17"/>
        <v>3</v>
      </c>
      <c r="Q222" t="s">
        <v>3013</v>
      </c>
      <c r="R222" t="s">
        <v>3014</v>
      </c>
      <c r="S222">
        <f t="shared" si="18"/>
        <v>13</v>
      </c>
      <c r="T222" t="s">
        <v>3015</v>
      </c>
      <c r="U222" t="str">
        <f t="shared" si="19"/>
        <v>{"id": "221","nb_barrio": "El Poblado II","id_zona":"3" ,"id_comuna": "13" },</v>
      </c>
    </row>
    <row r="223" spans="1:21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H223" t="s">
        <v>3010</v>
      </c>
      <c r="I223" t="s">
        <v>3016</v>
      </c>
      <c r="J223">
        <f t="shared" si="15"/>
        <v>222</v>
      </c>
      <c r="K223" t="s">
        <v>3011</v>
      </c>
      <c r="L223" t="s">
        <v>3017</v>
      </c>
      <c r="M223" t="str">
        <f t="shared" si="16"/>
        <v>El Pondaje</v>
      </c>
      <c r="N223" t="s">
        <v>3011</v>
      </c>
      <c r="O223" t="s">
        <v>3012</v>
      </c>
      <c r="P223">
        <f t="shared" si="17"/>
        <v>3</v>
      </c>
      <c r="Q223" t="s">
        <v>3013</v>
      </c>
      <c r="R223" t="s">
        <v>3014</v>
      </c>
      <c r="S223">
        <f t="shared" si="18"/>
        <v>13</v>
      </c>
      <c r="T223" t="s">
        <v>3015</v>
      </c>
      <c r="U223" t="str">
        <f t="shared" si="19"/>
        <v>{"id": "222","nb_barrio": "El Pondaje","id_zona":"3" ,"id_comuna": "13" },</v>
      </c>
    </row>
    <row r="224" spans="1:21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H224" t="s">
        <v>3010</v>
      </c>
      <c r="I224" t="s">
        <v>3016</v>
      </c>
      <c r="J224">
        <f t="shared" si="15"/>
        <v>223</v>
      </c>
      <c r="K224" t="s">
        <v>3011</v>
      </c>
      <c r="L224" t="s">
        <v>3017</v>
      </c>
      <c r="M224" t="str">
        <f t="shared" si="16"/>
        <v>El Vergel</v>
      </c>
      <c r="N224" t="s">
        <v>3011</v>
      </c>
      <c r="O224" t="s">
        <v>3012</v>
      </c>
      <c r="P224">
        <f t="shared" si="17"/>
        <v>3</v>
      </c>
      <c r="Q224" t="s">
        <v>3013</v>
      </c>
      <c r="R224" t="s">
        <v>3014</v>
      </c>
      <c r="S224">
        <f t="shared" si="18"/>
        <v>13</v>
      </c>
      <c r="T224" t="s">
        <v>3015</v>
      </c>
      <c r="U224" t="str">
        <f t="shared" si="19"/>
        <v>{"id": "223","nb_barrio": "El Vergel","id_zona":"3" ,"id_comuna": "13" },</v>
      </c>
    </row>
    <row r="225" spans="1:21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H225" t="s">
        <v>3010</v>
      </c>
      <c r="I225" t="s">
        <v>3016</v>
      </c>
      <c r="J225">
        <f t="shared" si="15"/>
        <v>224</v>
      </c>
      <c r="K225" t="s">
        <v>3011</v>
      </c>
      <c r="L225" t="s">
        <v>3017</v>
      </c>
      <c r="M225" t="str">
        <f t="shared" si="16"/>
        <v>La Paz</v>
      </c>
      <c r="N225" t="s">
        <v>3011</v>
      </c>
      <c r="O225" t="s">
        <v>3012</v>
      </c>
      <c r="P225">
        <f t="shared" si="17"/>
        <v>3</v>
      </c>
      <c r="Q225" t="s">
        <v>3013</v>
      </c>
      <c r="R225" t="s">
        <v>3014</v>
      </c>
      <c r="S225">
        <f t="shared" si="18"/>
        <v>13</v>
      </c>
      <c r="T225" t="s">
        <v>3015</v>
      </c>
      <c r="U225" t="str">
        <f t="shared" si="19"/>
        <v>{"id": "224","nb_barrio": "La Paz","id_zona":"3" ,"id_comuna": "13" },</v>
      </c>
    </row>
    <row r="226" spans="1:21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H226" t="s">
        <v>3010</v>
      </c>
      <c r="I226" t="s">
        <v>3016</v>
      </c>
      <c r="J226">
        <f t="shared" si="15"/>
        <v>225</v>
      </c>
      <c r="K226" t="s">
        <v>3011</v>
      </c>
      <c r="L226" t="s">
        <v>3017</v>
      </c>
      <c r="M226" t="str">
        <f t="shared" si="16"/>
        <v>Lleras Restrepo</v>
      </c>
      <c r="N226" t="s">
        <v>3011</v>
      </c>
      <c r="O226" t="s">
        <v>3012</v>
      </c>
      <c r="P226">
        <f t="shared" si="17"/>
        <v>3</v>
      </c>
      <c r="Q226" t="s">
        <v>3013</v>
      </c>
      <c r="R226" t="s">
        <v>3014</v>
      </c>
      <c r="S226">
        <f t="shared" si="18"/>
        <v>13</v>
      </c>
      <c r="T226" t="s">
        <v>3015</v>
      </c>
      <c r="U226" t="str">
        <f t="shared" si="19"/>
        <v>{"id": "225","nb_barrio": "Lleras Restrepo","id_zona":"3" ,"id_comuna": "13" },</v>
      </c>
    </row>
    <row r="227" spans="1:21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H227" t="s">
        <v>3010</v>
      </c>
      <c r="I227" t="s">
        <v>3016</v>
      </c>
      <c r="J227">
        <f t="shared" si="15"/>
        <v>226</v>
      </c>
      <c r="K227" t="s">
        <v>3011</v>
      </c>
      <c r="L227" t="s">
        <v>3017</v>
      </c>
      <c r="M227" t="str">
        <f t="shared" si="16"/>
        <v>Lleras-Cinta larga</v>
      </c>
      <c r="N227" t="s">
        <v>3011</v>
      </c>
      <c r="O227" t="s">
        <v>3012</v>
      </c>
      <c r="P227">
        <f t="shared" si="17"/>
        <v>3</v>
      </c>
      <c r="Q227" t="s">
        <v>3013</v>
      </c>
      <c r="R227" t="s">
        <v>3014</v>
      </c>
      <c r="S227">
        <f t="shared" si="18"/>
        <v>13</v>
      </c>
      <c r="T227" t="s">
        <v>3015</v>
      </c>
      <c r="U227" t="str">
        <f t="shared" si="19"/>
        <v>{"id": "226","nb_barrio": "Lleras-Cinta larga","id_zona":"3" ,"id_comuna": "13" },</v>
      </c>
    </row>
    <row r="228" spans="1:21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H228" t="s">
        <v>3010</v>
      </c>
      <c r="I228" t="s">
        <v>3016</v>
      </c>
      <c r="J228">
        <f t="shared" si="15"/>
        <v>227</v>
      </c>
      <c r="K228" t="s">
        <v>3011</v>
      </c>
      <c r="L228" t="s">
        <v>3017</v>
      </c>
      <c r="M228" t="str">
        <f t="shared" si="16"/>
        <v>Los Comuneros II</v>
      </c>
      <c r="N228" t="s">
        <v>3011</v>
      </c>
      <c r="O228" t="s">
        <v>3012</v>
      </c>
      <c r="P228">
        <f t="shared" si="17"/>
        <v>3</v>
      </c>
      <c r="Q228" t="s">
        <v>3013</v>
      </c>
      <c r="R228" t="s">
        <v>3014</v>
      </c>
      <c r="S228">
        <f t="shared" si="18"/>
        <v>13</v>
      </c>
      <c r="T228" t="s">
        <v>3015</v>
      </c>
      <c r="U228" t="str">
        <f t="shared" si="19"/>
        <v>{"id": "227","nb_barrio": "Los Comuneros II","id_zona":"3" ,"id_comuna": "13" },</v>
      </c>
    </row>
    <row r="229" spans="1:21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H229" t="s">
        <v>3010</v>
      </c>
      <c r="I229" t="s">
        <v>3016</v>
      </c>
      <c r="J229">
        <f t="shared" si="15"/>
        <v>228</v>
      </c>
      <c r="K229" t="s">
        <v>3011</v>
      </c>
      <c r="L229" t="s">
        <v>3017</v>
      </c>
      <c r="M229" t="str">
        <f t="shared" si="16"/>
        <v>Los Lagos I</v>
      </c>
      <c r="N229" t="s">
        <v>3011</v>
      </c>
      <c r="O229" t="s">
        <v>3012</v>
      </c>
      <c r="P229">
        <f t="shared" si="17"/>
        <v>3</v>
      </c>
      <c r="Q229" t="s">
        <v>3013</v>
      </c>
      <c r="R229" t="s">
        <v>3014</v>
      </c>
      <c r="S229">
        <f t="shared" si="18"/>
        <v>13</v>
      </c>
      <c r="T229" t="s">
        <v>3015</v>
      </c>
      <c r="U229" t="str">
        <f t="shared" si="19"/>
        <v>{"id": "228","nb_barrio": "Los Lagos I","id_zona":"3" ,"id_comuna": "13" },</v>
      </c>
    </row>
    <row r="230" spans="1:21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H230" t="s">
        <v>3010</v>
      </c>
      <c r="I230" t="s">
        <v>3016</v>
      </c>
      <c r="J230">
        <f t="shared" si="15"/>
        <v>229</v>
      </c>
      <c r="K230" t="s">
        <v>3011</v>
      </c>
      <c r="L230" t="s">
        <v>3017</v>
      </c>
      <c r="M230" t="str">
        <f t="shared" si="16"/>
        <v>Los Lagos II</v>
      </c>
      <c r="N230" t="s">
        <v>3011</v>
      </c>
      <c r="O230" t="s">
        <v>3012</v>
      </c>
      <c r="P230">
        <f t="shared" si="17"/>
        <v>3</v>
      </c>
      <c r="Q230" t="s">
        <v>3013</v>
      </c>
      <c r="R230" t="s">
        <v>3014</v>
      </c>
      <c r="S230">
        <f t="shared" si="18"/>
        <v>13</v>
      </c>
      <c r="T230" t="s">
        <v>3015</v>
      </c>
      <c r="U230" t="str">
        <f t="shared" si="19"/>
        <v>{"id": "229","nb_barrio": "Los Lagos II","id_zona":"3" ,"id_comuna": "13" },</v>
      </c>
    </row>
    <row r="231" spans="1:21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H231" t="s">
        <v>3010</v>
      </c>
      <c r="I231" t="s">
        <v>3016</v>
      </c>
      <c r="J231">
        <f t="shared" si="15"/>
        <v>230</v>
      </c>
      <c r="K231" t="s">
        <v>3011</v>
      </c>
      <c r="L231" t="s">
        <v>3017</v>
      </c>
      <c r="M231" t="str">
        <f t="shared" si="16"/>
        <v>Los Robles</v>
      </c>
      <c r="N231" t="s">
        <v>3011</v>
      </c>
      <c r="O231" t="s">
        <v>3012</v>
      </c>
      <c r="P231">
        <f t="shared" si="17"/>
        <v>3</v>
      </c>
      <c r="Q231" t="s">
        <v>3013</v>
      </c>
      <c r="R231" t="s">
        <v>3014</v>
      </c>
      <c r="S231">
        <f t="shared" si="18"/>
        <v>13</v>
      </c>
      <c r="T231" t="s">
        <v>3015</v>
      </c>
      <c r="U231" t="str">
        <f t="shared" si="19"/>
        <v>{"id": "230","nb_barrio": "Los Robles","id_zona":"3" ,"id_comuna": "13" },</v>
      </c>
    </row>
    <row r="232" spans="1:21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H232" t="s">
        <v>3010</v>
      </c>
      <c r="I232" t="s">
        <v>3016</v>
      </c>
      <c r="J232">
        <f t="shared" si="15"/>
        <v>231</v>
      </c>
      <c r="K232" t="s">
        <v>3011</v>
      </c>
      <c r="L232" t="s">
        <v>3017</v>
      </c>
      <c r="M232" t="str">
        <f t="shared" si="16"/>
        <v>Marroquín III</v>
      </c>
      <c r="N232" t="s">
        <v>3011</v>
      </c>
      <c r="O232" t="s">
        <v>3012</v>
      </c>
      <c r="P232">
        <f t="shared" si="17"/>
        <v>3</v>
      </c>
      <c r="Q232" t="s">
        <v>3013</v>
      </c>
      <c r="R232" t="s">
        <v>3014</v>
      </c>
      <c r="S232">
        <f t="shared" si="18"/>
        <v>13</v>
      </c>
      <c r="T232" t="s">
        <v>3015</v>
      </c>
      <c r="U232" t="str">
        <f t="shared" si="19"/>
        <v>{"id": "231","nb_barrio": "Marroquín III","id_zona":"3" ,"id_comuna": "13" },</v>
      </c>
    </row>
    <row r="233" spans="1:21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H233" t="s">
        <v>3010</v>
      </c>
      <c r="I233" t="s">
        <v>3016</v>
      </c>
      <c r="J233">
        <f t="shared" si="15"/>
        <v>232</v>
      </c>
      <c r="K233" t="s">
        <v>3011</v>
      </c>
      <c r="L233" t="s">
        <v>3017</v>
      </c>
      <c r="M233" t="str">
        <f t="shared" si="16"/>
        <v>Nuevo Horizonte</v>
      </c>
      <c r="N233" t="s">
        <v>3011</v>
      </c>
      <c r="O233" t="s">
        <v>3012</v>
      </c>
      <c r="P233">
        <f t="shared" si="17"/>
        <v>3</v>
      </c>
      <c r="Q233" t="s">
        <v>3013</v>
      </c>
      <c r="R233" t="s">
        <v>3014</v>
      </c>
      <c r="S233">
        <f t="shared" si="18"/>
        <v>13</v>
      </c>
      <c r="T233" t="s">
        <v>3015</v>
      </c>
      <c r="U233" t="str">
        <f t="shared" si="19"/>
        <v>{"id": "232","nb_barrio": "Nuevo Horizonte","id_zona":"3" ,"id_comuna": "13" },</v>
      </c>
    </row>
    <row r="234" spans="1:21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H234" t="s">
        <v>3010</v>
      </c>
      <c r="I234" t="s">
        <v>3016</v>
      </c>
      <c r="J234">
        <f t="shared" si="15"/>
        <v>233</v>
      </c>
      <c r="K234" t="s">
        <v>3011</v>
      </c>
      <c r="L234" t="s">
        <v>3017</v>
      </c>
      <c r="M234" t="str">
        <f t="shared" si="16"/>
        <v>Omar Torrijos</v>
      </c>
      <c r="N234" t="s">
        <v>3011</v>
      </c>
      <c r="O234" t="s">
        <v>3012</v>
      </c>
      <c r="P234">
        <f t="shared" si="17"/>
        <v>3</v>
      </c>
      <c r="Q234" t="s">
        <v>3013</v>
      </c>
      <c r="R234" t="s">
        <v>3014</v>
      </c>
      <c r="S234">
        <f t="shared" si="18"/>
        <v>13</v>
      </c>
      <c r="T234" t="s">
        <v>3015</v>
      </c>
      <c r="U234" t="str">
        <f t="shared" si="19"/>
        <v>{"id": "233","nb_barrio": "Omar Torrijos","id_zona":"3" ,"id_comuna": "13" },</v>
      </c>
    </row>
    <row r="235" spans="1:21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H235" t="s">
        <v>3010</v>
      </c>
      <c r="I235" t="s">
        <v>3016</v>
      </c>
      <c r="J235">
        <f t="shared" si="15"/>
        <v>234</v>
      </c>
      <c r="K235" t="s">
        <v>3011</v>
      </c>
      <c r="L235" t="s">
        <v>3017</v>
      </c>
      <c r="M235" t="str">
        <f t="shared" si="16"/>
        <v>Ricardo Balcázar</v>
      </c>
      <c r="N235" t="s">
        <v>3011</v>
      </c>
      <c r="O235" t="s">
        <v>3012</v>
      </c>
      <c r="P235">
        <f t="shared" si="17"/>
        <v>3</v>
      </c>
      <c r="Q235" t="s">
        <v>3013</v>
      </c>
      <c r="R235" t="s">
        <v>3014</v>
      </c>
      <c r="S235">
        <f t="shared" si="18"/>
        <v>13</v>
      </c>
      <c r="T235" t="s">
        <v>3015</v>
      </c>
      <c r="U235" t="str">
        <f t="shared" si="19"/>
        <v>{"id": "234","nb_barrio": "Ricardo Balcázar","id_zona":"3" ,"id_comuna": "13" },</v>
      </c>
    </row>
    <row r="236" spans="1:21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H236" t="s">
        <v>3010</v>
      </c>
      <c r="I236" t="s">
        <v>3016</v>
      </c>
      <c r="J236">
        <f t="shared" si="15"/>
        <v>235</v>
      </c>
      <c r="K236" t="s">
        <v>3011</v>
      </c>
      <c r="L236" t="s">
        <v>3017</v>
      </c>
      <c r="M236" t="str">
        <f t="shared" si="16"/>
        <v>Rodrigo Lara Bonilla</v>
      </c>
      <c r="N236" t="s">
        <v>3011</v>
      </c>
      <c r="O236" t="s">
        <v>3012</v>
      </c>
      <c r="P236">
        <f t="shared" si="17"/>
        <v>3</v>
      </c>
      <c r="Q236" t="s">
        <v>3013</v>
      </c>
      <c r="R236" t="s">
        <v>3014</v>
      </c>
      <c r="S236">
        <f t="shared" si="18"/>
        <v>13</v>
      </c>
      <c r="T236" t="s">
        <v>3015</v>
      </c>
      <c r="U236" t="str">
        <f t="shared" si="19"/>
        <v>{"id": "235","nb_barrio": "Rodrigo Lara Bonilla","id_zona":"3" ,"id_comuna": "13" },</v>
      </c>
    </row>
    <row r="237" spans="1:21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H237" t="s">
        <v>3010</v>
      </c>
      <c r="I237" t="s">
        <v>3016</v>
      </c>
      <c r="J237">
        <f t="shared" si="15"/>
        <v>236</v>
      </c>
      <c r="K237" t="s">
        <v>3011</v>
      </c>
      <c r="L237" t="s">
        <v>3017</v>
      </c>
      <c r="M237" t="str">
        <f t="shared" si="16"/>
        <v>Sector Asprosocial–Diamante</v>
      </c>
      <c r="N237" t="s">
        <v>3011</v>
      </c>
      <c r="O237" t="s">
        <v>3012</v>
      </c>
      <c r="P237">
        <f t="shared" si="17"/>
        <v>3</v>
      </c>
      <c r="Q237" t="s">
        <v>3013</v>
      </c>
      <c r="R237" t="s">
        <v>3014</v>
      </c>
      <c r="S237">
        <f t="shared" si="18"/>
        <v>13</v>
      </c>
      <c r="T237" t="s">
        <v>3015</v>
      </c>
      <c r="U237" t="str">
        <f t="shared" si="19"/>
        <v>{"id": "236","nb_barrio": "Sector Asprosocial–Diamante","id_zona":"3" ,"id_comuna": "13" },</v>
      </c>
    </row>
    <row r="238" spans="1:21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H238" t="s">
        <v>3010</v>
      </c>
      <c r="I238" t="s">
        <v>3016</v>
      </c>
      <c r="J238">
        <f t="shared" si="15"/>
        <v>237</v>
      </c>
      <c r="K238" t="s">
        <v>3011</v>
      </c>
      <c r="L238" t="s">
        <v>3017</v>
      </c>
      <c r="M238" t="str">
        <f t="shared" si="16"/>
        <v>Sector Laguna del Pondaje</v>
      </c>
      <c r="N238" t="s">
        <v>3011</v>
      </c>
      <c r="O238" t="s">
        <v>3012</v>
      </c>
      <c r="P238">
        <f t="shared" si="17"/>
        <v>3</v>
      </c>
      <c r="Q238" t="s">
        <v>3013</v>
      </c>
      <c r="R238" t="s">
        <v>3014</v>
      </c>
      <c r="S238">
        <f t="shared" si="18"/>
        <v>13</v>
      </c>
      <c r="T238" t="s">
        <v>3015</v>
      </c>
      <c r="U238" t="str">
        <f t="shared" si="19"/>
        <v>{"id": "237","nb_barrio": "Sector Laguna del Pondaje","id_zona":"3" ,"id_comuna": "13" },</v>
      </c>
    </row>
    <row r="239" spans="1:21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H239" t="s">
        <v>3010</v>
      </c>
      <c r="I239" t="s">
        <v>3016</v>
      </c>
      <c r="J239">
        <f t="shared" si="15"/>
        <v>238</v>
      </c>
      <c r="K239" t="s">
        <v>3011</v>
      </c>
      <c r="L239" t="s">
        <v>3017</v>
      </c>
      <c r="M239" t="str">
        <f t="shared" si="16"/>
        <v>Ulpiano Lloreda</v>
      </c>
      <c r="N239" t="s">
        <v>3011</v>
      </c>
      <c r="O239" t="s">
        <v>3012</v>
      </c>
      <c r="P239">
        <f t="shared" si="17"/>
        <v>3</v>
      </c>
      <c r="Q239" t="s">
        <v>3013</v>
      </c>
      <c r="R239" t="s">
        <v>3014</v>
      </c>
      <c r="S239">
        <f t="shared" si="18"/>
        <v>13</v>
      </c>
      <c r="T239" t="s">
        <v>3015</v>
      </c>
      <c r="U239" t="str">
        <f t="shared" si="19"/>
        <v>{"id": "238","nb_barrio": "Ulpiano Lloreda","id_zona":"3" ,"id_comuna": "13" },</v>
      </c>
    </row>
    <row r="240" spans="1:21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H240" t="s">
        <v>3010</v>
      </c>
      <c r="I240" t="s">
        <v>3016</v>
      </c>
      <c r="J240">
        <f t="shared" si="15"/>
        <v>239</v>
      </c>
      <c r="K240" t="s">
        <v>3011</v>
      </c>
      <c r="L240" t="s">
        <v>3017</v>
      </c>
      <c r="M240" t="str">
        <f t="shared" si="16"/>
        <v>Villa Blanca</v>
      </c>
      <c r="N240" t="s">
        <v>3011</v>
      </c>
      <c r="O240" t="s">
        <v>3012</v>
      </c>
      <c r="P240">
        <f t="shared" si="17"/>
        <v>3</v>
      </c>
      <c r="Q240" t="s">
        <v>3013</v>
      </c>
      <c r="R240" t="s">
        <v>3014</v>
      </c>
      <c r="S240">
        <f t="shared" si="18"/>
        <v>13</v>
      </c>
      <c r="T240" t="s">
        <v>3015</v>
      </c>
      <c r="U240" t="str">
        <f t="shared" si="19"/>
        <v>{"id": "239","nb_barrio": "Villa Blanca","id_zona":"3" ,"id_comuna": "13" },</v>
      </c>
    </row>
    <row r="241" spans="1:21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H241" t="s">
        <v>3010</v>
      </c>
      <c r="I241" t="s">
        <v>3016</v>
      </c>
      <c r="J241">
        <f t="shared" si="15"/>
        <v>240</v>
      </c>
      <c r="K241" t="s">
        <v>3011</v>
      </c>
      <c r="L241" t="s">
        <v>3017</v>
      </c>
      <c r="M241" t="str">
        <f t="shared" si="16"/>
        <v>Villa del Lago</v>
      </c>
      <c r="N241" t="s">
        <v>3011</v>
      </c>
      <c r="O241" t="s">
        <v>3012</v>
      </c>
      <c r="P241">
        <f t="shared" si="17"/>
        <v>3</v>
      </c>
      <c r="Q241" t="s">
        <v>3013</v>
      </c>
      <c r="R241" t="s">
        <v>3014</v>
      </c>
      <c r="S241">
        <f t="shared" si="18"/>
        <v>13</v>
      </c>
      <c r="T241" t="s">
        <v>3015</v>
      </c>
      <c r="U241" t="str">
        <f t="shared" si="19"/>
        <v>{"id": "240","nb_barrio": "Villa del Lago","id_zona":"3" ,"id_comuna": "13" },</v>
      </c>
    </row>
    <row r="242" spans="1:21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H242" t="s">
        <v>3010</v>
      </c>
      <c r="I242" t="s">
        <v>3016</v>
      </c>
      <c r="J242">
        <f t="shared" si="15"/>
        <v>241</v>
      </c>
      <c r="K242" t="s">
        <v>3011</v>
      </c>
      <c r="L242" t="s">
        <v>3017</v>
      </c>
      <c r="M242" t="str">
        <f t="shared" si="16"/>
        <v>Yira Castro</v>
      </c>
      <c r="N242" t="s">
        <v>3011</v>
      </c>
      <c r="O242" t="s">
        <v>3012</v>
      </c>
      <c r="P242">
        <f t="shared" si="17"/>
        <v>3</v>
      </c>
      <c r="Q242" t="s">
        <v>3013</v>
      </c>
      <c r="R242" t="s">
        <v>3014</v>
      </c>
      <c r="S242">
        <f t="shared" si="18"/>
        <v>13</v>
      </c>
      <c r="T242" t="s">
        <v>3015</v>
      </c>
      <c r="U242" t="str">
        <f t="shared" si="19"/>
        <v>{"id": "241","nb_barrio": "Yira Castro","id_zona":"3" ,"id_comuna": "13" },</v>
      </c>
    </row>
    <row r="243" spans="1:21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H243" t="s">
        <v>3010</v>
      </c>
      <c r="I243" t="s">
        <v>3016</v>
      </c>
      <c r="J243">
        <f t="shared" si="15"/>
        <v>242</v>
      </c>
      <c r="K243" t="s">
        <v>3011</v>
      </c>
      <c r="L243" t="s">
        <v>3017</v>
      </c>
      <c r="M243" t="str">
        <f t="shared" si="16"/>
        <v>Alfonso Bonilla Aragon</v>
      </c>
      <c r="N243" t="s">
        <v>3011</v>
      </c>
      <c r="O243" t="s">
        <v>3012</v>
      </c>
      <c r="P243">
        <f t="shared" si="17"/>
        <v>3</v>
      </c>
      <c r="Q243" t="s">
        <v>3013</v>
      </c>
      <c r="R243" t="s">
        <v>3014</v>
      </c>
      <c r="S243">
        <f t="shared" si="18"/>
        <v>14</v>
      </c>
      <c r="T243" t="s">
        <v>3015</v>
      </c>
      <c r="U243" t="str">
        <f t="shared" si="19"/>
        <v>{"id": "242","nb_barrio": "Alfonso Bonilla Aragon","id_zona":"3" ,"id_comuna": "14" },</v>
      </c>
    </row>
    <row r="244" spans="1:21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H244" t="s">
        <v>3010</v>
      </c>
      <c r="I244" t="s">
        <v>3016</v>
      </c>
      <c r="J244">
        <f t="shared" si="15"/>
        <v>243</v>
      </c>
      <c r="K244" t="s">
        <v>3011</v>
      </c>
      <c r="L244" t="s">
        <v>3017</v>
      </c>
      <c r="M244" t="str">
        <f t="shared" si="16"/>
        <v>Alirio Mora Beltrán</v>
      </c>
      <c r="N244" t="s">
        <v>3011</v>
      </c>
      <c r="O244" t="s">
        <v>3012</v>
      </c>
      <c r="P244">
        <f t="shared" si="17"/>
        <v>3</v>
      </c>
      <c r="Q244" t="s">
        <v>3013</v>
      </c>
      <c r="R244" t="s">
        <v>3014</v>
      </c>
      <c r="S244">
        <f t="shared" si="18"/>
        <v>14</v>
      </c>
      <c r="T244" t="s">
        <v>3015</v>
      </c>
      <c r="U244" t="str">
        <f t="shared" si="19"/>
        <v>{"id": "243","nb_barrio": "Alirio Mora Beltrán","id_zona":"3" ,"id_comuna": "14" },</v>
      </c>
    </row>
    <row r="245" spans="1:21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H245" t="s">
        <v>3010</v>
      </c>
      <c r="I245" t="s">
        <v>3016</v>
      </c>
      <c r="J245">
        <f t="shared" si="15"/>
        <v>244</v>
      </c>
      <c r="K245" t="s">
        <v>3011</v>
      </c>
      <c r="L245" t="s">
        <v>3017</v>
      </c>
      <c r="M245" t="str">
        <f t="shared" si="16"/>
        <v>José Manuel Marroquín 1</v>
      </c>
      <c r="N245" t="s">
        <v>3011</v>
      </c>
      <c r="O245" t="s">
        <v>3012</v>
      </c>
      <c r="P245">
        <f t="shared" si="17"/>
        <v>3</v>
      </c>
      <c r="Q245" t="s">
        <v>3013</v>
      </c>
      <c r="R245" t="s">
        <v>3014</v>
      </c>
      <c r="S245">
        <f t="shared" si="18"/>
        <v>14</v>
      </c>
      <c r="T245" t="s">
        <v>3015</v>
      </c>
      <c r="U245" t="str">
        <f t="shared" si="19"/>
        <v>{"id": "244","nb_barrio": "José Manuel Marroquín 1","id_zona":"3" ,"id_comuna": "14" },</v>
      </c>
    </row>
    <row r="246" spans="1:21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H246" t="s">
        <v>3010</v>
      </c>
      <c r="I246" t="s">
        <v>3016</v>
      </c>
      <c r="J246">
        <f t="shared" si="15"/>
        <v>245</v>
      </c>
      <c r="K246" t="s">
        <v>3011</v>
      </c>
      <c r="L246" t="s">
        <v>3017</v>
      </c>
      <c r="M246" t="str">
        <f t="shared" si="16"/>
        <v>José Manuel Marroquín 2</v>
      </c>
      <c r="N246" t="s">
        <v>3011</v>
      </c>
      <c r="O246" t="s">
        <v>3012</v>
      </c>
      <c r="P246">
        <f t="shared" si="17"/>
        <v>3</v>
      </c>
      <c r="Q246" t="s">
        <v>3013</v>
      </c>
      <c r="R246" t="s">
        <v>3014</v>
      </c>
      <c r="S246">
        <f t="shared" si="18"/>
        <v>14</v>
      </c>
      <c r="T246" t="s">
        <v>3015</v>
      </c>
      <c r="U246" t="str">
        <f t="shared" si="19"/>
        <v>{"id": "245","nb_barrio": "José Manuel Marroquín 2","id_zona":"3" ,"id_comuna": "14" },</v>
      </c>
    </row>
    <row r="247" spans="1:21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H247" t="s">
        <v>3010</v>
      </c>
      <c r="I247" t="s">
        <v>3016</v>
      </c>
      <c r="J247">
        <f t="shared" si="15"/>
        <v>246</v>
      </c>
      <c r="K247" t="s">
        <v>3011</v>
      </c>
      <c r="L247" t="s">
        <v>3017</v>
      </c>
      <c r="M247" t="str">
        <f t="shared" si="16"/>
        <v>Las Orquídeas</v>
      </c>
      <c r="N247" t="s">
        <v>3011</v>
      </c>
      <c r="O247" t="s">
        <v>3012</v>
      </c>
      <c r="P247">
        <f t="shared" si="17"/>
        <v>3</v>
      </c>
      <c r="Q247" t="s">
        <v>3013</v>
      </c>
      <c r="R247" t="s">
        <v>3014</v>
      </c>
      <c r="S247">
        <f t="shared" si="18"/>
        <v>14</v>
      </c>
      <c r="T247" t="s">
        <v>3015</v>
      </c>
      <c r="U247" t="str">
        <f t="shared" si="19"/>
        <v>{"id": "246","nb_barrio": "Las Orquídeas","id_zona":"3" ,"id_comuna": "14" },</v>
      </c>
    </row>
    <row r="248" spans="1:21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H248" t="s">
        <v>3010</v>
      </c>
      <c r="I248" t="s">
        <v>3016</v>
      </c>
      <c r="J248">
        <f t="shared" si="15"/>
        <v>247</v>
      </c>
      <c r="K248" t="s">
        <v>3011</v>
      </c>
      <c r="L248" t="s">
        <v>3017</v>
      </c>
      <c r="M248" t="str">
        <f t="shared" si="16"/>
        <v>Manuela Beltrán</v>
      </c>
      <c r="N248" t="s">
        <v>3011</v>
      </c>
      <c r="O248" t="s">
        <v>3012</v>
      </c>
      <c r="P248">
        <f t="shared" si="17"/>
        <v>3</v>
      </c>
      <c r="Q248" t="s">
        <v>3013</v>
      </c>
      <c r="R248" t="s">
        <v>3014</v>
      </c>
      <c r="S248">
        <f t="shared" si="18"/>
        <v>14</v>
      </c>
      <c r="T248" t="s">
        <v>3015</v>
      </c>
      <c r="U248" t="str">
        <f t="shared" si="19"/>
        <v>{"id": "247","nb_barrio": "Manuela Beltrán","id_zona":"3" ,"id_comuna": "14" },</v>
      </c>
    </row>
    <row r="249" spans="1:21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H249" t="s">
        <v>3010</v>
      </c>
      <c r="I249" t="s">
        <v>3016</v>
      </c>
      <c r="J249">
        <f t="shared" si="15"/>
        <v>248</v>
      </c>
      <c r="K249" t="s">
        <v>3011</v>
      </c>
      <c r="L249" t="s">
        <v>3017</v>
      </c>
      <c r="M249" t="str">
        <f t="shared" si="16"/>
        <v>Naranjos 1</v>
      </c>
      <c r="N249" t="s">
        <v>3011</v>
      </c>
      <c r="O249" t="s">
        <v>3012</v>
      </c>
      <c r="P249">
        <f t="shared" si="17"/>
        <v>3</v>
      </c>
      <c r="Q249" t="s">
        <v>3013</v>
      </c>
      <c r="R249" t="s">
        <v>3014</v>
      </c>
      <c r="S249">
        <f t="shared" si="18"/>
        <v>14</v>
      </c>
      <c r="T249" t="s">
        <v>3015</v>
      </c>
      <c r="U249" t="str">
        <f t="shared" si="19"/>
        <v>{"id": "248","nb_barrio": "Naranjos 1","id_zona":"3" ,"id_comuna": "14" },</v>
      </c>
    </row>
    <row r="250" spans="1:21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H250" t="s">
        <v>3010</v>
      </c>
      <c r="I250" t="s">
        <v>3016</v>
      </c>
      <c r="J250">
        <f t="shared" si="15"/>
        <v>249</v>
      </c>
      <c r="K250" t="s">
        <v>3011</v>
      </c>
      <c r="L250" t="s">
        <v>3017</v>
      </c>
      <c r="M250" t="str">
        <f t="shared" si="16"/>
        <v>Naranjos 2</v>
      </c>
      <c r="N250" t="s">
        <v>3011</v>
      </c>
      <c r="O250" t="s">
        <v>3012</v>
      </c>
      <c r="P250">
        <f t="shared" si="17"/>
        <v>3</v>
      </c>
      <c r="Q250" t="s">
        <v>3013</v>
      </c>
      <c r="R250" t="s">
        <v>3014</v>
      </c>
      <c r="S250">
        <f t="shared" si="18"/>
        <v>14</v>
      </c>
      <c r="T250" t="s">
        <v>3015</v>
      </c>
      <c r="U250" t="str">
        <f t="shared" si="19"/>
        <v>{"id": "249","nb_barrio": "Naranjos 2","id_zona":"3" ,"id_comuna": "14" },</v>
      </c>
    </row>
    <row r="251" spans="1:21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H251" t="s">
        <v>3010</v>
      </c>
      <c r="I251" t="s">
        <v>3016</v>
      </c>
      <c r="J251">
        <f t="shared" si="15"/>
        <v>250</v>
      </c>
      <c r="K251" t="s">
        <v>3011</v>
      </c>
      <c r="L251" t="s">
        <v>3017</v>
      </c>
      <c r="M251" t="str">
        <f t="shared" si="16"/>
        <v>Promociones Populares</v>
      </c>
      <c r="N251" t="s">
        <v>3011</v>
      </c>
      <c r="O251" t="s">
        <v>3012</v>
      </c>
      <c r="P251">
        <f t="shared" si="17"/>
        <v>3</v>
      </c>
      <c r="Q251" t="s">
        <v>3013</v>
      </c>
      <c r="R251" t="s">
        <v>3014</v>
      </c>
      <c r="S251">
        <f t="shared" si="18"/>
        <v>14</v>
      </c>
      <c r="T251" t="s">
        <v>3015</v>
      </c>
      <c r="U251" t="str">
        <f t="shared" si="19"/>
        <v>{"id": "250","nb_barrio": "Promociones Populares","id_zona":"3" ,"id_comuna": "14" },</v>
      </c>
    </row>
    <row r="252" spans="1:21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H252" t="s">
        <v>3010</v>
      </c>
      <c r="I252" t="s">
        <v>3016</v>
      </c>
      <c r="J252">
        <f t="shared" si="15"/>
        <v>251</v>
      </c>
      <c r="K252" t="s">
        <v>3011</v>
      </c>
      <c r="L252" t="s">
        <v>3017</v>
      </c>
      <c r="M252" t="str">
        <f t="shared" si="16"/>
        <v>Puertas del Sol</v>
      </c>
      <c r="N252" t="s">
        <v>3011</v>
      </c>
      <c r="O252" t="s">
        <v>3012</v>
      </c>
      <c r="P252">
        <f t="shared" si="17"/>
        <v>3</v>
      </c>
      <c r="Q252" t="s">
        <v>3013</v>
      </c>
      <c r="R252" t="s">
        <v>3014</v>
      </c>
      <c r="S252">
        <f t="shared" si="18"/>
        <v>14</v>
      </c>
      <c r="T252" t="s">
        <v>3015</v>
      </c>
      <c r="U252" t="str">
        <f t="shared" si="19"/>
        <v>{"id": "251","nb_barrio": "Puertas del Sol","id_zona":"3" ,"id_comuna": "14" },</v>
      </c>
    </row>
    <row r="253" spans="1:21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2931</v>
      </c>
      <c r="H253" t="s">
        <v>3010</v>
      </c>
      <c r="I253" t="s">
        <v>3016</v>
      </c>
      <c r="J253">
        <f t="shared" si="15"/>
        <v>252</v>
      </c>
      <c r="K253" t="s">
        <v>3011</v>
      </c>
      <c r="L253" t="s">
        <v>3017</v>
      </c>
      <c r="M253" t="str">
        <f t="shared" si="16"/>
        <v>Bajos de Ciudad Córdoba (Llano Verde)</v>
      </c>
      <c r="N253" t="s">
        <v>3011</v>
      </c>
      <c r="O253" t="s">
        <v>3012</v>
      </c>
      <c r="P253">
        <f t="shared" si="17"/>
        <v>3</v>
      </c>
      <c r="Q253" t="s">
        <v>3013</v>
      </c>
      <c r="R253" t="s">
        <v>3014</v>
      </c>
      <c r="S253">
        <f t="shared" si="18"/>
        <v>15</v>
      </c>
      <c r="T253" t="s">
        <v>3015</v>
      </c>
      <c r="U253" t="str">
        <f t="shared" si="19"/>
        <v>{"id": "252","nb_barrio": "Bajos de Ciudad Córdoba (Llano Verde)","id_zona":"3" ,"id_comuna": "15" },</v>
      </c>
    </row>
    <row r="254" spans="1:21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H254" t="s">
        <v>3010</v>
      </c>
      <c r="I254" t="s">
        <v>3016</v>
      </c>
      <c r="J254">
        <f t="shared" si="15"/>
        <v>253</v>
      </c>
      <c r="K254" t="s">
        <v>3011</v>
      </c>
      <c r="L254" t="s">
        <v>3017</v>
      </c>
      <c r="M254" t="str">
        <f t="shared" si="16"/>
        <v>Ciudad Córdoba</v>
      </c>
      <c r="N254" t="s">
        <v>3011</v>
      </c>
      <c r="O254" t="s">
        <v>3012</v>
      </c>
      <c r="P254">
        <f t="shared" si="17"/>
        <v>3</v>
      </c>
      <c r="Q254" t="s">
        <v>3013</v>
      </c>
      <c r="R254" t="s">
        <v>3014</v>
      </c>
      <c r="S254">
        <f t="shared" si="18"/>
        <v>15</v>
      </c>
      <c r="T254" t="s">
        <v>3015</v>
      </c>
      <c r="U254" t="str">
        <f t="shared" si="19"/>
        <v>{"id": "253","nb_barrio": "Ciudad Córdoba","id_zona":"3" ,"id_comuna": "15" },</v>
      </c>
    </row>
    <row r="255" spans="1:21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H255" t="s">
        <v>3010</v>
      </c>
      <c r="I255" t="s">
        <v>3016</v>
      </c>
      <c r="J255">
        <f t="shared" si="15"/>
        <v>254</v>
      </c>
      <c r="K255" t="s">
        <v>3011</v>
      </c>
      <c r="L255" t="s">
        <v>3017</v>
      </c>
      <c r="M255" t="str">
        <f t="shared" si="16"/>
        <v>Comuneros I</v>
      </c>
      <c r="N255" t="s">
        <v>3011</v>
      </c>
      <c r="O255" t="s">
        <v>3012</v>
      </c>
      <c r="P255">
        <f t="shared" si="17"/>
        <v>3</v>
      </c>
      <c r="Q255" t="s">
        <v>3013</v>
      </c>
      <c r="R255" t="s">
        <v>3014</v>
      </c>
      <c r="S255">
        <f t="shared" si="18"/>
        <v>15</v>
      </c>
      <c r="T255" t="s">
        <v>3015</v>
      </c>
      <c r="U255" t="str">
        <f t="shared" si="19"/>
        <v>{"id": "254","nb_barrio": "Comuneros I","id_zona":"3" ,"id_comuna": "15" },</v>
      </c>
    </row>
    <row r="256" spans="1:21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H256" t="s">
        <v>3010</v>
      </c>
      <c r="I256" t="s">
        <v>3016</v>
      </c>
      <c r="J256">
        <f t="shared" si="15"/>
        <v>255</v>
      </c>
      <c r="K256" t="s">
        <v>3011</v>
      </c>
      <c r="L256" t="s">
        <v>3017</v>
      </c>
      <c r="M256" t="str">
        <f t="shared" si="16"/>
        <v>Laureano Gómez</v>
      </c>
      <c r="N256" t="s">
        <v>3011</v>
      </c>
      <c r="O256" t="s">
        <v>3012</v>
      </c>
      <c r="P256">
        <f t="shared" si="17"/>
        <v>3</v>
      </c>
      <c r="Q256" t="s">
        <v>3013</v>
      </c>
      <c r="R256" t="s">
        <v>3014</v>
      </c>
      <c r="S256">
        <f t="shared" si="18"/>
        <v>15</v>
      </c>
      <c r="T256" t="s">
        <v>3015</v>
      </c>
      <c r="U256" t="str">
        <f t="shared" si="19"/>
        <v>{"id": "255","nb_barrio": "Laureano Gómez","id_zona":"3" ,"id_comuna": "15" },</v>
      </c>
    </row>
    <row r="257" spans="1:21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H257" t="s">
        <v>3010</v>
      </c>
      <c r="I257" t="s">
        <v>3016</v>
      </c>
      <c r="J257">
        <f t="shared" si="15"/>
        <v>256</v>
      </c>
      <c r="K257" t="s">
        <v>3011</v>
      </c>
      <c r="L257" t="s">
        <v>3017</v>
      </c>
      <c r="M257" t="str">
        <f t="shared" si="16"/>
        <v>Mojica</v>
      </c>
      <c r="N257" t="s">
        <v>3011</v>
      </c>
      <c r="O257" t="s">
        <v>3012</v>
      </c>
      <c r="P257">
        <f t="shared" si="17"/>
        <v>3</v>
      </c>
      <c r="Q257" t="s">
        <v>3013</v>
      </c>
      <c r="R257" t="s">
        <v>3014</v>
      </c>
      <c r="S257">
        <f t="shared" si="18"/>
        <v>15</v>
      </c>
      <c r="T257" t="s">
        <v>3015</v>
      </c>
      <c r="U257" t="str">
        <f t="shared" si="19"/>
        <v>{"id": "256","nb_barrio": "Mojica","id_zona":"3" ,"id_comuna": "15" },</v>
      </c>
    </row>
    <row r="258" spans="1:21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H258" t="s">
        <v>3010</v>
      </c>
      <c r="I258" t="s">
        <v>3016</v>
      </c>
      <c r="J258">
        <f t="shared" si="15"/>
        <v>257</v>
      </c>
      <c r="K258" t="s">
        <v>3011</v>
      </c>
      <c r="L258" t="s">
        <v>3017</v>
      </c>
      <c r="M258" t="str">
        <f t="shared" si="16"/>
        <v>Retiro</v>
      </c>
      <c r="N258" t="s">
        <v>3011</v>
      </c>
      <c r="O258" t="s">
        <v>3012</v>
      </c>
      <c r="P258">
        <f t="shared" si="17"/>
        <v>3</v>
      </c>
      <c r="Q258" t="s">
        <v>3013</v>
      </c>
      <c r="R258" t="s">
        <v>3014</v>
      </c>
      <c r="S258">
        <f t="shared" si="18"/>
        <v>15</v>
      </c>
      <c r="T258" t="s">
        <v>3015</v>
      </c>
      <c r="U258" t="str">
        <f t="shared" si="19"/>
        <v>{"id": "257","nb_barrio": "Retiro","id_zona":"3" ,"id_comuna": "15" },</v>
      </c>
    </row>
    <row r="259" spans="1:21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H259" t="s">
        <v>3010</v>
      </c>
      <c r="I259" t="s">
        <v>3016</v>
      </c>
      <c r="J259">
        <f t="shared" ref="J259:J322" si="20">A259</f>
        <v>258</v>
      </c>
      <c r="K259" t="s">
        <v>3011</v>
      </c>
      <c r="L259" t="s">
        <v>3017</v>
      </c>
      <c r="M259" t="str">
        <f t="shared" ref="M259:M322" si="21">F259</f>
        <v>Vallado</v>
      </c>
      <c r="N259" t="s">
        <v>3011</v>
      </c>
      <c r="O259" t="s">
        <v>3012</v>
      </c>
      <c r="P259">
        <f t="shared" ref="P259:P322" si="22">D259</f>
        <v>3</v>
      </c>
      <c r="Q259" t="s">
        <v>3013</v>
      </c>
      <c r="R259" t="s">
        <v>3014</v>
      </c>
      <c r="S259">
        <f t="shared" ref="S259:S322" si="23">B259</f>
        <v>15</v>
      </c>
      <c r="T259" t="s">
        <v>3015</v>
      </c>
      <c r="U259" t="str">
        <f t="shared" ref="U259:U322" si="24">H259&amp;I259&amp;J259&amp;K259&amp;L259&amp;M259&amp;N259&amp;O259&amp;P259&amp;Q259&amp;R259&amp;S259&amp;T259</f>
        <v>{"id": "258","nb_barrio": "Vallado","id_zona":"3" ,"id_comuna": "15" },</v>
      </c>
    </row>
    <row r="260" spans="1:21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H260" t="s">
        <v>3010</v>
      </c>
      <c r="I260" t="s">
        <v>3016</v>
      </c>
      <c r="J260">
        <f t="shared" si="20"/>
        <v>259</v>
      </c>
      <c r="K260" t="s">
        <v>3011</v>
      </c>
      <c r="L260" t="s">
        <v>3017</v>
      </c>
      <c r="M260" t="str">
        <f t="shared" si="21"/>
        <v>Antonio Nariño</v>
      </c>
      <c r="N260" t="s">
        <v>3011</v>
      </c>
      <c r="O260" t="s">
        <v>3012</v>
      </c>
      <c r="P260">
        <f t="shared" si="22"/>
        <v>4</v>
      </c>
      <c r="Q260" t="s">
        <v>3013</v>
      </c>
      <c r="R260" t="s">
        <v>3014</v>
      </c>
      <c r="S260">
        <f t="shared" si="23"/>
        <v>16</v>
      </c>
      <c r="T260" t="s">
        <v>3015</v>
      </c>
      <c r="U260" t="str">
        <f t="shared" si="24"/>
        <v>{"id": "259","nb_barrio": "Antonio Nariño","id_zona":"4" ,"id_comuna": "16" },</v>
      </c>
    </row>
    <row r="261" spans="1:21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H261" t="s">
        <v>3010</v>
      </c>
      <c r="I261" t="s">
        <v>3016</v>
      </c>
      <c r="J261">
        <f t="shared" si="20"/>
        <v>260</v>
      </c>
      <c r="K261" t="s">
        <v>3011</v>
      </c>
      <c r="L261" t="s">
        <v>3017</v>
      </c>
      <c r="M261" t="str">
        <f t="shared" si="21"/>
        <v>Brisas del Limonar</v>
      </c>
      <c r="N261" t="s">
        <v>3011</v>
      </c>
      <c r="O261" t="s">
        <v>3012</v>
      </c>
      <c r="P261">
        <f t="shared" si="22"/>
        <v>4</v>
      </c>
      <c r="Q261" t="s">
        <v>3013</v>
      </c>
      <c r="R261" t="s">
        <v>3014</v>
      </c>
      <c r="S261">
        <f t="shared" si="23"/>
        <v>16</v>
      </c>
      <c r="T261" t="s">
        <v>3015</v>
      </c>
      <c r="U261" t="str">
        <f t="shared" si="24"/>
        <v>{"id": "260","nb_barrio": "Brisas del Limonar","id_zona":"4" ,"id_comuna": "16" },</v>
      </c>
    </row>
    <row r="262" spans="1:21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H262" t="s">
        <v>3010</v>
      </c>
      <c r="I262" t="s">
        <v>3016</v>
      </c>
      <c r="J262">
        <f t="shared" si="20"/>
        <v>261</v>
      </c>
      <c r="K262" t="s">
        <v>3011</v>
      </c>
      <c r="L262" t="s">
        <v>3017</v>
      </c>
      <c r="M262" t="str">
        <f t="shared" si="21"/>
        <v>Ciudad 2000</v>
      </c>
      <c r="N262" t="s">
        <v>3011</v>
      </c>
      <c r="O262" t="s">
        <v>3012</v>
      </c>
      <c r="P262">
        <f t="shared" si="22"/>
        <v>4</v>
      </c>
      <c r="Q262" t="s">
        <v>3013</v>
      </c>
      <c r="R262" t="s">
        <v>3014</v>
      </c>
      <c r="S262">
        <f t="shared" si="23"/>
        <v>16</v>
      </c>
      <c r="T262" t="s">
        <v>3015</v>
      </c>
      <c r="U262" t="str">
        <f t="shared" si="24"/>
        <v>{"id": "261","nb_barrio": "Ciudad 2000","id_zona":"4" ,"id_comuna": "16" },</v>
      </c>
    </row>
    <row r="263" spans="1:21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H263" t="s">
        <v>3010</v>
      </c>
      <c r="I263" t="s">
        <v>3016</v>
      </c>
      <c r="J263">
        <f t="shared" si="20"/>
        <v>262</v>
      </c>
      <c r="K263" t="s">
        <v>3011</v>
      </c>
      <c r="L263" t="s">
        <v>3017</v>
      </c>
      <c r="M263" t="str">
        <f t="shared" si="21"/>
        <v>La Alborada</v>
      </c>
      <c r="N263" t="s">
        <v>3011</v>
      </c>
      <c r="O263" t="s">
        <v>3012</v>
      </c>
      <c r="P263">
        <f t="shared" si="22"/>
        <v>4</v>
      </c>
      <c r="Q263" t="s">
        <v>3013</v>
      </c>
      <c r="R263" t="s">
        <v>3014</v>
      </c>
      <c r="S263">
        <f t="shared" si="23"/>
        <v>16</v>
      </c>
      <c r="T263" t="s">
        <v>3015</v>
      </c>
      <c r="U263" t="str">
        <f t="shared" si="24"/>
        <v>{"id": "262","nb_barrio": "La Alborada","id_zona":"4" ,"id_comuna": "16" },</v>
      </c>
    </row>
    <row r="264" spans="1:21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H264" t="s">
        <v>3010</v>
      </c>
      <c r="I264" t="s">
        <v>3016</v>
      </c>
      <c r="J264">
        <f t="shared" si="20"/>
        <v>263</v>
      </c>
      <c r="K264" t="s">
        <v>3011</v>
      </c>
      <c r="L264" t="s">
        <v>3017</v>
      </c>
      <c r="M264" t="str">
        <f t="shared" si="21"/>
        <v>Mariano Ramos</v>
      </c>
      <c r="N264" t="s">
        <v>3011</v>
      </c>
      <c r="O264" t="s">
        <v>3012</v>
      </c>
      <c r="P264">
        <f t="shared" si="22"/>
        <v>4</v>
      </c>
      <c r="Q264" t="s">
        <v>3013</v>
      </c>
      <c r="R264" t="s">
        <v>3014</v>
      </c>
      <c r="S264">
        <f t="shared" si="23"/>
        <v>16</v>
      </c>
      <c r="T264" t="s">
        <v>3015</v>
      </c>
      <c r="U264" t="str">
        <f t="shared" si="24"/>
        <v>{"id": "263","nb_barrio": "Mariano Ramos","id_zona":"4" ,"id_comuna": "16" },</v>
      </c>
    </row>
    <row r="265" spans="1:21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H265" t="s">
        <v>3010</v>
      </c>
      <c r="I265" t="s">
        <v>3016</v>
      </c>
      <c r="J265">
        <f t="shared" si="20"/>
        <v>264</v>
      </c>
      <c r="K265" t="s">
        <v>3011</v>
      </c>
      <c r="L265" t="s">
        <v>3017</v>
      </c>
      <c r="M265" t="str">
        <f t="shared" si="21"/>
        <v>Republica de Israel</v>
      </c>
      <c r="N265" t="s">
        <v>3011</v>
      </c>
      <c r="O265" t="s">
        <v>3012</v>
      </c>
      <c r="P265">
        <f t="shared" si="22"/>
        <v>4</v>
      </c>
      <c r="Q265" t="s">
        <v>3013</v>
      </c>
      <c r="R265" t="s">
        <v>3014</v>
      </c>
      <c r="S265">
        <f t="shared" si="23"/>
        <v>16</v>
      </c>
      <c r="T265" t="s">
        <v>3015</v>
      </c>
      <c r="U265" t="str">
        <f t="shared" si="24"/>
        <v>{"id": "264","nb_barrio": "Republica de Israel","id_zona":"4" ,"id_comuna": "16" },</v>
      </c>
    </row>
    <row r="266" spans="1:21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H266" t="s">
        <v>3010</v>
      </c>
      <c r="I266" t="s">
        <v>3016</v>
      </c>
      <c r="J266">
        <f t="shared" si="20"/>
        <v>265</v>
      </c>
      <c r="K266" t="s">
        <v>3011</v>
      </c>
      <c r="L266" t="s">
        <v>3017</v>
      </c>
      <c r="M266" t="str">
        <f t="shared" si="21"/>
        <v>Unión de Vivienda Popular</v>
      </c>
      <c r="N266" t="s">
        <v>3011</v>
      </c>
      <c r="O266" t="s">
        <v>3012</v>
      </c>
      <c r="P266">
        <f t="shared" si="22"/>
        <v>4</v>
      </c>
      <c r="Q266" t="s">
        <v>3013</v>
      </c>
      <c r="R266" t="s">
        <v>3014</v>
      </c>
      <c r="S266">
        <f t="shared" si="23"/>
        <v>16</v>
      </c>
      <c r="T266" t="s">
        <v>3015</v>
      </c>
      <c r="U266" t="str">
        <f t="shared" si="24"/>
        <v>{"id": "265","nb_barrio": "Unión de Vivienda Popular","id_zona":"4" ,"id_comuna": "16" },</v>
      </c>
    </row>
    <row r="267" spans="1:21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H267" t="s">
        <v>3010</v>
      </c>
      <c r="I267" t="s">
        <v>3016</v>
      </c>
      <c r="J267">
        <f t="shared" si="20"/>
        <v>266</v>
      </c>
      <c r="K267" t="s">
        <v>3011</v>
      </c>
      <c r="L267" t="s">
        <v>3017</v>
      </c>
      <c r="M267" t="str">
        <f t="shared" si="21"/>
        <v>Bosques del Limonar</v>
      </c>
      <c r="N267" t="s">
        <v>3011</v>
      </c>
      <c r="O267" t="s">
        <v>3012</v>
      </c>
      <c r="P267">
        <f t="shared" si="22"/>
        <v>5</v>
      </c>
      <c r="Q267" t="s">
        <v>3013</v>
      </c>
      <c r="R267" t="s">
        <v>3014</v>
      </c>
      <c r="S267">
        <f t="shared" si="23"/>
        <v>17</v>
      </c>
      <c r="T267" t="s">
        <v>3015</v>
      </c>
      <c r="U267" t="str">
        <f t="shared" si="24"/>
        <v>{"id": "266","nb_barrio": "Bosques del Limonar","id_zona":"5" ,"id_comuna": "17" },</v>
      </c>
    </row>
    <row r="268" spans="1:21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H268" t="s">
        <v>3010</v>
      </c>
      <c r="I268" t="s">
        <v>3016</v>
      </c>
      <c r="J268">
        <f t="shared" si="20"/>
        <v>267</v>
      </c>
      <c r="K268" t="s">
        <v>3011</v>
      </c>
      <c r="L268" t="s">
        <v>3017</v>
      </c>
      <c r="M268" t="str">
        <f t="shared" si="21"/>
        <v>Caney</v>
      </c>
      <c r="N268" t="s">
        <v>3011</v>
      </c>
      <c r="O268" t="s">
        <v>3012</v>
      </c>
      <c r="P268">
        <f t="shared" si="22"/>
        <v>5</v>
      </c>
      <c r="Q268" t="s">
        <v>3013</v>
      </c>
      <c r="R268" t="s">
        <v>3014</v>
      </c>
      <c r="S268">
        <f t="shared" si="23"/>
        <v>17</v>
      </c>
      <c r="T268" t="s">
        <v>3015</v>
      </c>
      <c r="U268" t="str">
        <f t="shared" si="24"/>
        <v>{"id": "267","nb_barrio": "Caney","id_zona":"5" ,"id_comuna": "17" },</v>
      </c>
    </row>
    <row r="269" spans="1:21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H269" t="s">
        <v>3010</v>
      </c>
      <c r="I269" t="s">
        <v>3016</v>
      </c>
      <c r="J269">
        <f t="shared" si="20"/>
        <v>268</v>
      </c>
      <c r="K269" t="s">
        <v>3011</v>
      </c>
      <c r="L269" t="s">
        <v>3017</v>
      </c>
      <c r="M269" t="str">
        <f t="shared" si="21"/>
        <v>Cañaverales</v>
      </c>
      <c r="N269" t="s">
        <v>3011</v>
      </c>
      <c r="O269" t="s">
        <v>3012</v>
      </c>
      <c r="P269">
        <f t="shared" si="22"/>
        <v>5</v>
      </c>
      <c r="Q269" t="s">
        <v>3013</v>
      </c>
      <c r="R269" t="s">
        <v>3014</v>
      </c>
      <c r="S269">
        <f t="shared" si="23"/>
        <v>17</v>
      </c>
      <c r="T269" t="s">
        <v>3015</v>
      </c>
      <c r="U269" t="str">
        <f t="shared" si="24"/>
        <v>{"id": "268","nb_barrio": "Cañaverales","id_zona":"5" ,"id_comuna": "17" },</v>
      </c>
    </row>
    <row r="270" spans="1:21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H270" t="s">
        <v>3010</v>
      </c>
      <c r="I270" t="s">
        <v>3016</v>
      </c>
      <c r="J270">
        <f t="shared" si="20"/>
        <v>269</v>
      </c>
      <c r="K270" t="s">
        <v>3011</v>
      </c>
      <c r="L270" t="s">
        <v>3017</v>
      </c>
      <c r="M270" t="str">
        <f t="shared" si="21"/>
        <v>Ciudad Campestre</v>
      </c>
      <c r="N270" t="s">
        <v>3011</v>
      </c>
      <c r="O270" t="s">
        <v>3012</v>
      </c>
      <c r="P270">
        <f t="shared" si="22"/>
        <v>5</v>
      </c>
      <c r="Q270" t="s">
        <v>3013</v>
      </c>
      <c r="R270" t="s">
        <v>3014</v>
      </c>
      <c r="S270">
        <f t="shared" si="23"/>
        <v>17</v>
      </c>
      <c r="T270" t="s">
        <v>3015</v>
      </c>
      <c r="U270" t="str">
        <f t="shared" si="24"/>
        <v>{"id": "269","nb_barrio": "Ciudad Campestre","id_zona":"5" ,"id_comuna": "17" },</v>
      </c>
    </row>
    <row r="271" spans="1:21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H271" t="s">
        <v>3010</v>
      </c>
      <c r="I271" t="s">
        <v>3016</v>
      </c>
      <c r="J271">
        <f t="shared" si="20"/>
        <v>270</v>
      </c>
      <c r="K271" t="s">
        <v>3011</v>
      </c>
      <c r="L271" t="s">
        <v>3017</v>
      </c>
      <c r="M271" t="str">
        <f t="shared" si="21"/>
        <v>Ciudad Capri</v>
      </c>
      <c r="N271" t="s">
        <v>3011</v>
      </c>
      <c r="O271" t="s">
        <v>3012</v>
      </c>
      <c r="P271">
        <f t="shared" si="22"/>
        <v>5</v>
      </c>
      <c r="Q271" t="s">
        <v>3013</v>
      </c>
      <c r="R271" t="s">
        <v>3014</v>
      </c>
      <c r="S271">
        <f t="shared" si="23"/>
        <v>17</v>
      </c>
      <c r="T271" t="s">
        <v>3015</v>
      </c>
      <c r="U271" t="str">
        <f t="shared" si="24"/>
        <v>{"id": "270","nb_barrio": "Ciudad Capri","id_zona":"5" ,"id_comuna": "17" },</v>
      </c>
    </row>
    <row r="272" spans="1:21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H272" t="s">
        <v>3010</v>
      </c>
      <c r="I272" t="s">
        <v>3016</v>
      </c>
      <c r="J272">
        <f t="shared" si="20"/>
        <v>271</v>
      </c>
      <c r="K272" t="s">
        <v>3011</v>
      </c>
      <c r="L272" t="s">
        <v>3017</v>
      </c>
      <c r="M272" t="str">
        <f t="shared" si="21"/>
        <v>Ciudad Universitaria</v>
      </c>
      <c r="N272" t="s">
        <v>3011</v>
      </c>
      <c r="O272" t="s">
        <v>3012</v>
      </c>
      <c r="P272">
        <f t="shared" si="22"/>
        <v>5</v>
      </c>
      <c r="Q272" t="s">
        <v>3013</v>
      </c>
      <c r="R272" t="s">
        <v>3014</v>
      </c>
      <c r="S272">
        <f t="shared" si="23"/>
        <v>17</v>
      </c>
      <c r="T272" t="s">
        <v>3015</v>
      </c>
      <c r="U272" t="str">
        <f t="shared" si="24"/>
        <v>{"id": "271","nb_barrio": "Ciudad Universitaria","id_zona":"5" ,"id_comuna": "17" },</v>
      </c>
    </row>
    <row r="273" spans="1:21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H273" t="s">
        <v>3010</v>
      </c>
      <c r="I273" t="s">
        <v>3016</v>
      </c>
      <c r="J273">
        <f t="shared" si="20"/>
        <v>272</v>
      </c>
      <c r="K273" t="s">
        <v>3011</v>
      </c>
      <c r="L273" t="s">
        <v>3017</v>
      </c>
      <c r="M273" t="str">
        <f t="shared" si="21"/>
        <v>Ciudadela Comfandi</v>
      </c>
      <c r="N273" t="s">
        <v>3011</v>
      </c>
      <c r="O273" t="s">
        <v>3012</v>
      </c>
      <c r="P273">
        <f t="shared" si="22"/>
        <v>5</v>
      </c>
      <c r="Q273" t="s">
        <v>3013</v>
      </c>
      <c r="R273" t="s">
        <v>3014</v>
      </c>
      <c r="S273">
        <f t="shared" si="23"/>
        <v>17</v>
      </c>
      <c r="T273" t="s">
        <v>3015</v>
      </c>
      <c r="U273" t="str">
        <f t="shared" si="24"/>
        <v>{"id": "272","nb_barrio": "Ciudadela Comfandi","id_zona":"5" ,"id_comuna": "17" },</v>
      </c>
    </row>
    <row r="274" spans="1:21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H274" t="s">
        <v>3010</v>
      </c>
      <c r="I274" t="s">
        <v>3016</v>
      </c>
      <c r="J274">
        <f t="shared" si="20"/>
        <v>273</v>
      </c>
      <c r="K274" t="s">
        <v>3011</v>
      </c>
      <c r="L274" t="s">
        <v>3017</v>
      </c>
      <c r="M274" t="str">
        <f t="shared" si="21"/>
        <v>Ciudadela Paso ancho</v>
      </c>
      <c r="N274" t="s">
        <v>3011</v>
      </c>
      <c r="O274" t="s">
        <v>3012</v>
      </c>
      <c r="P274">
        <f t="shared" si="22"/>
        <v>5</v>
      </c>
      <c r="Q274" t="s">
        <v>3013</v>
      </c>
      <c r="R274" t="s">
        <v>3014</v>
      </c>
      <c r="S274">
        <f t="shared" si="23"/>
        <v>17</v>
      </c>
      <c r="T274" t="s">
        <v>3015</v>
      </c>
      <c r="U274" t="str">
        <f t="shared" si="24"/>
        <v>{"id": "273","nb_barrio": "Ciudadela Paso ancho","id_zona":"5" ,"id_comuna": "17" },</v>
      </c>
    </row>
    <row r="275" spans="1:21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H275" t="s">
        <v>3010</v>
      </c>
      <c r="I275" t="s">
        <v>3016</v>
      </c>
      <c r="J275">
        <f t="shared" si="20"/>
        <v>274</v>
      </c>
      <c r="K275" t="s">
        <v>3011</v>
      </c>
      <c r="L275" t="s">
        <v>3017</v>
      </c>
      <c r="M275" t="str">
        <f t="shared" si="21"/>
        <v>Club Campestre</v>
      </c>
      <c r="N275" t="s">
        <v>3011</v>
      </c>
      <c r="O275" t="s">
        <v>3012</v>
      </c>
      <c r="P275">
        <f t="shared" si="22"/>
        <v>5</v>
      </c>
      <c r="Q275" t="s">
        <v>3013</v>
      </c>
      <c r="R275" t="s">
        <v>3014</v>
      </c>
      <c r="S275">
        <f t="shared" si="23"/>
        <v>17</v>
      </c>
      <c r="T275" t="s">
        <v>3015</v>
      </c>
      <c r="U275" t="str">
        <f t="shared" si="24"/>
        <v>{"id": "274","nb_barrio": "Club Campestre","id_zona":"5" ,"id_comuna": "17" },</v>
      </c>
    </row>
    <row r="276" spans="1:21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H276" t="s">
        <v>3010</v>
      </c>
      <c r="I276" t="s">
        <v>3016</v>
      </c>
      <c r="J276">
        <f t="shared" si="20"/>
        <v>275</v>
      </c>
      <c r="K276" t="s">
        <v>3011</v>
      </c>
      <c r="L276" t="s">
        <v>3017</v>
      </c>
      <c r="M276" t="str">
        <f t="shared" si="21"/>
        <v>El Gran Limonar –Cataya</v>
      </c>
      <c r="N276" t="s">
        <v>3011</v>
      </c>
      <c r="O276" t="s">
        <v>3012</v>
      </c>
      <c r="P276">
        <f t="shared" si="22"/>
        <v>5</v>
      </c>
      <c r="Q276" t="s">
        <v>3013</v>
      </c>
      <c r="R276" t="s">
        <v>3014</v>
      </c>
      <c r="S276">
        <f t="shared" si="23"/>
        <v>17</v>
      </c>
      <c r="T276" t="s">
        <v>3015</v>
      </c>
      <c r="U276" t="str">
        <f t="shared" si="24"/>
        <v>{"id": "275","nb_barrio": "El Gran Limonar –Cataya","id_zona":"5" ,"id_comuna": "17" },</v>
      </c>
    </row>
    <row r="277" spans="1:21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H277" t="s">
        <v>3010</v>
      </c>
      <c r="I277" t="s">
        <v>3016</v>
      </c>
      <c r="J277">
        <f t="shared" si="20"/>
        <v>276</v>
      </c>
      <c r="K277" t="s">
        <v>3011</v>
      </c>
      <c r="L277" t="s">
        <v>3017</v>
      </c>
      <c r="M277" t="str">
        <f t="shared" si="21"/>
        <v>El Ingenio</v>
      </c>
      <c r="N277" t="s">
        <v>3011</v>
      </c>
      <c r="O277" t="s">
        <v>3012</v>
      </c>
      <c r="P277">
        <f t="shared" si="22"/>
        <v>5</v>
      </c>
      <c r="Q277" t="s">
        <v>3013</v>
      </c>
      <c r="R277" t="s">
        <v>3014</v>
      </c>
      <c r="S277">
        <f t="shared" si="23"/>
        <v>17</v>
      </c>
      <c r="T277" t="s">
        <v>3015</v>
      </c>
      <c r="U277" t="str">
        <f t="shared" si="24"/>
        <v>{"id": "276","nb_barrio": "El Ingenio","id_zona":"5" ,"id_comuna": "17" },</v>
      </c>
    </row>
    <row r="278" spans="1:21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H278" t="s">
        <v>3010</v>
      </c>
      <c r="I278" t="s">
        <v>3016</v>
      </c>
      <c r="J278">
        <f t="shared" si="20"/>
        <v>277</v>
      </c>
      <c r="K278" t="s">
        <v>3011</v>
      </c>
      <c r="L278" t="s">
        <v>3017</v>
      </c>
      <c r="M278" t="str">
        <f t="shared" si="21"/>
        <v>El Limonar</v>
      </c>
      <c r="N278" t="s">
        <v>3011</v>
      </c>
      <c r="O278" t="s">
        <v>3012</v>
      </c>
      <c r="P278">
        <f t="shared" si="22"/>
        <v>5</v>
      </c>
      <c r="Q278" t="s">
        <v>3013</v>
      </c>
      <c r="R278" t="s">
        <v>3014</v>
      </c>
      <c r="S278">
        <f t="shared" si="23"/>
        <v>17</v>
      </c>
      <c r="T278" t="s">
        <v>3015</v>
      </c>
      <c r="U278" t="str">
        <f t="shared" si="24"/>
        <v>{"id": "277","nb_barrio": "El Limonar","id_zona":"5" ,"id_comuna": "17" },</v>
      </c>
    </row>
    <row r="279" spans="1:21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H279" t="s">
        <v>3010</v>
      </c>
      <c r="I279" t="s">
        <v>3016</v>
      </c>
      <c r="J279">
        <f t="shared" si="20"/>
        <v>278</v>
      </c>
      <c r="K279" t="s">
        <v>3011</v>
      </c>
      <c r="L279" t="s">
        <v>3017</v>
      </c>
      <c r="M279" t="str">
        <f t="shared" si="21"/>
        <v>La Hacienda</v>
      </c>
      <c r="N279" t="s">
        <v>3011</v>
      </c>
      <c r="O279" t="s">
        <v>3012</v>
      </c>
      <c r="P279">
        <f t="shared" si="22"/>
        <v>5</v>
      </c>
      <c r="Q279" t="s">
        <v>3013</v>
      </c>
      <c r="R279" t="s">
        <v>3014</v>
      </c>
      <c r="S279">
        <f t="shared" si="23"/>
        <v>17</v>
      </c>
      <c r="T279" t="s">
        <v>3015</v>
      </c>
      <c r="U279" t="str">
        <f t="shared" si="24"/>
        <v>{"id": "278","nb_barrio": "La Hacienda","id_zona":"5" ,"id_comuna": "17" },</v>
      </c>
    </row>
    <row r="280" spans="1:21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H280" t="s">
        <v>3010</v>
      </c>
      <c r="I280" t="s">
        <v>3016</v>
      </c>
      <c r="J280">
        <f t="shared" si="20"/>
        <v>279</v>
      </c>
      <c r="K280" t="s">
        <v>3011</v>
      </c>
      <c r="L280" t="s">
        <v>3017</v>
      </c>
      <c r="M280" t="str">
        <f t="shared" si="21"/>
        <v>La Playa</v>
      </c>
      <c r="N280" t="s">
        <v>3011</v>
      </c>
      <c r="O280" t="s">
        <v>3012</v>
      </c>
      <c r="P280">
        <f t="shared" si="22"/>
        <v>5</v>
      </c>
      <c r="Q280" t="s">
        <v>3013</v>
      </c>
      <c r="R280" t="s">
        <v>3014</v>
      </c>
      <c r="S280">
        <f t="shared" si="23"/>
        <v>17</v>
      </c>
      <c r="T280" t="s">
        <v>3015</v>
      </c>
      <c r="U280" t="str">
        <f t="shared" si="24"/>
        <v>{"id": "279","nb_barrio": "La Playa","id_zona":"5" ,"id_comuna": "17" },</v>
      </c>
    </row>
    <row r="281" spans="1:21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H281" t="s">
        <v>3010</v>
      </c>
      <c r="I281" t="s">
        <v>3016</v>
      </c>
      <c r="J281">
        <f t="shared" si="20"/>
        <v>280</v>
      </c>
      <c r="K281" t="s">
        <v>3011</v>
      </c>
      <c r="L281" t="s">
        <v>3017</v>
      </c>
      <c r="M281" t="str">
        <f t="shared" si="21"/>
        <v>La Selva</v>
      </c>
      <c r="N281" t="s">
        <v>3011</v>
      </c>
      <c r="O281" t="s">
        <v>3012</v>
      </c>
      <c r="P281">
        <f t="shared" si="22"/>
        <v>5</v>
      </c>
      <c r="Q281" t="s">
        <v>3013</v>
      </c>
      <c r="R281" t="s">
        <v>3014</v>
      </c>
      <c r="S281">
        <f t="shared" si="23"/>
        <v>17</v>
      </c>
      <c r="T281" t="s">
        <v>3015</v>
      </c>
      <c r="U281" t="str">
        <f t="shared" si="24"/>
        <v>{"id": "280","nb_barrio": "La Selva","id_zona":"5" ,"id_comuna": "17" },</v>
      </c>
    </row>
    <row r="282" spans="1:21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H282" t="s">
        <v>3010</v>
      </c>
      <c r="I282" t="s">
        <v>3016</v>
      </c>
      <c r="J282">
        <f t="shared" si="20"/>
        <v>281</v>
      </c>
      <c r="K282" t="s">
        <v>3011</v>
      </c>
      <c r="L282" t="s">
        <v>3017</v>
      </c>
      <c r="M282" t="str">
        <f t="shared" si="21"/>
        <v>Las Quintas de don Simón</v>
      </c>
      <c r="N282" t="s">
        <v>3011</v>
      </c>
      <c r="O282" t="s">
        <v>3012</v>
      </c>
      <c r="P282">
        <f t="shared" si="22"/>
        <v>5</v>
      </c>
      <c r="Q282" t="s">
        <v>3013</v>
      </c>
      <c r="R282" t="s">
        <v>3014</v>
      </c>
      <c r="S282">
        <f t="shared" si="23"/>
        <v>17</v>
      </c>
      <c r="T282" t="s">
        <v>3015</v>
      </c>
      <c r="U282" t="str">
        <f t="shared" si="24"/>
        <v>{"id": "281","nb_barrio": "Las Quintas de don Simón","id_zona":"5" ,"id_comuna": "17" },</v>
      </c>
    </row>
    <row r="283" spans="1:21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H283" t="s">
        <v>3010</v>
      </c>
      <c r="I283" t="s">
        <v>3016</v>
      </c>
      <c r="J283">
        <f t="shared" si="20"/>
        <v>282</v>
      </c>
      <c r="K283" t="s">
        <v>3011</v>
      </c>
      <c r="L283" t="s">
        <v>3017</v>
      </c>
      <c r="M283" t="str">
        <f t="shared" si="21"/>
        <v>Las Vegas</v>
      </c>
      <c r="N283" t="s">
        <v>3011</v>
      </c>
      <c r="O283" t="s">
        <v>3012</v>
      </c>
      <c r="P283">
        <f t="shared" si="22"/>
        <v>5</v>
      </c>
      <c r="Q283" t="s">
        <v>3013</v>
      </c>
      <c r="R283" t="s">
        <v>3014</v>
      </c>
      <c r="S283">
        <f t="shared" si="23"/>
        <v>17</v>
      </c>
      <c r="T283" t="s">
        <v>3015</v>
      </c>
      <c r="U283" t="str">
        <f t="shared" si="24"/>
        <v>{"id": "282","nb_barrio": "Las Vegas","id_zona":"5" ,"id_comuna": "17" },</v>
      </c>
    </row>
    <row r="284" spans="1:21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H284" t="s">
        <v>3010</v>
      </c>
      <c r="I284" t="s">
        <v>3016</v>
      </c>
      <c r="J284">
        <f t="shared" si="20"/>
        <v>283</v>
      </c>
      <c r="K284" t="s">
        <v>3011</v>
      </c>
      <c r="L284" t="s">
        <v>3017</v>
      </c>
      <c r="M284" t="str">
        <f t="shared" si="21"/>
        <v>Lili</v>
      </c>
      <c r="N284" t="s">
        <v>3011</v>
      </c>
      <c r="O284" t="s">
        <v>3012</v>
      </c>
      <c r="P284">
        <f t="shared" si="22"/>
        <v>5</v>
      </c>
      <c r="Q284" t="s">
        <v>3013</v>
      </c>
      <c r="R284" t="s">
        <v>3014</v>
      </c>
      <c r="S284">
        <f t="shared" si="23"/>
        <v>17</v>
      </c>
      <c r="T284" t="s">
        <v>3015</v>
      </c>
      <c r="U284" t="str">
        <f t="shared" si="24"/>
        <v>{"id": "283","nb_barrio": "Lili","id_zona":"5" ,"id_comuna": "17" },</v>
      </c>
    </row>
    <row r="285" spans="1:21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H285" t="s">
        <v>3010</v>
      </c>
      <c r="I285" t="s">
        <v>3016</v>
      </c>
      <c r="J285">
        <f t="shared" si="20"/>
        <v>284</v>
      </c>
      <c r="K285" t="s">
        <v>3011</v>
      </c>
      <c r="L285" t="s">
        <v>3017</v>
      </c>
      <c r="M285" t="str">
        <f t="shared" si="21"/>
        <v>Los Portales</v>
      </c>
      <c r="N285" t="s">
        <v>3011</v>
      </c>
      <c r="O285" t="s">
        <v>3012</v>
      </c>
      <c r="P285">
        <f t="shared" si="22"/>
        <v>5</v>
      </c>
      <c r="Q285" t="s">
        <v>3013</v>
      </c>
      <c r="R285" t="s">
        <v>3014</v>
      </c>
      <c r="S285">
        <f t="shared" si="23"/>
        <v>17</v>
      </c>
      <c r="T285" t="s">
        <v>3015</v>
      </c>
      <c r="U285" t="str">
        <f t="shared" si="24"/>
        <v>{"id": "284","nb_barrio": "Los Portales","id_zona":"5" ,"id_comuna": "17" },</v>
      </c>
    </row>
    <row r="286" spans="1:21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H286" t="s">
        <v>3010</v>
      </c>
      <c r="I286" t="s">
        <v>3016</v>
      </c>
      <c r="J286">
        <f t="shared" si="20"/>
        <v>285</v>
      </c>
      <c r="K286" t="s">
        <v>3011</v>
      </c>
      <c r="L286" t="s">
        <v>3017</v>
      </c>
      <c r="M286" t="str">
        <f t="shared" si="21"/>
        <v>Los Samanes</v>
      </c>
      <c r="N286" t="s">
        <v>3011</v>
      </c>
      <c r="O286" t="s">
        <v>3012</v>
      </c>
      <c r="P286">
        <f t="shared" si="22"/>
        <v>5</v>
      </c>
      <c r="Q286" t="s">
        <v>3013</v>
      </c>
      <c r="R286" t="s">
        <v>3014</v>
      </c>
      <c r="S286">
        <f t="shared" si="23"/>
        <v>17</v>
      </c>
      <c r="T286" t="s">
        <v>3015</v>
      </c>
      <c r="U286" t="str">
        <f t="shared" si="24"/>
        <v>{"id": "285","nb_barrio": "Los Samanes","id_zona":"5" ,"id_comuna": "17" },</v>
      </c>
    </row>
    <row r="287" spans="1:21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H287" t="s">
        <v>3010</v>
      </c>
      <c r="I287" t="s">
        <v>3016</v>
      </c>
      <c r="J287">
        <f t="shared" si="20"/>
        <v>286</v>
      </c>
      <c r="K287" t="s">
        <v>3011</v>
      </c>
      <c r="L287" t="s">
        <v>3017</v>
      </c>
      <c r="M287" t="str">
        <f t="shared" si="21"/>
        <v>Mayapan</v>
      </c>
      <c r="N287" t="s">
        <v>3011</v>
      </c>
      <c r="O287" t="s">
        <v>3012</v>
      </c>
      <c r="P287">
        <f t="shared" si="22"/>
        <v>5</v>
      </c>
      <c r="Q287" t="s">
        <v>3013</v>
      </c>
      <c r="R287" t="s">
        <v>3014</v>
      </c>
      <c r="S287">
        <f t="shared" si="23"/>
        <v>17</v>
      </c>
      <c r="T287" t="s">
        <v>3015</v>
      </c>
      <c r="U287" t="str">
        <f t="shared" si="24"/>
        <v>{"id": "286","nb_barrio": "Mayapan","id_zona":"5" ,"id_comuna": "17" },</v>
      </c>
    </row>
    <row r="288" spans="1:21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H288" t="s">
        <v>3010</v>
      </c>
      <c r="I288" t="s">
        <v>3016</v>
      </c>
      <c r="J288">
        <f t="shared" si="20"/>
        <v>287</v>
      </c>
      <c r="K288" t="s">
        <v>3011</v>
      </c>
      <c r="L288" t="s">
        <v>3017</v>
      </c>
      <c r="M288" t="str">
        <f t="shared" si="21"/>
        <v>Nuevo Rey</v>
      </c>
      <c r="N288" t="s">
        <v>3011</v>
      </c>
      <c r="O288" t="s">
        <v>3012</v>
      </c>
      <c r="P288">
        <f t="shared" si="22"/>
        <v>5</v>
      </c>
      <c r="Q288" t="s">
        <v>3013</v>
      </c>
      <c r="R288" t="s">
        <v>3014</v>
      </c>
      <c r="S288">
        <f t="shared" si="23"/>
        <v>17</v>
      </c>
      <c r="T288" t="s">
        <v>3015</v>
      </c>
      <c r="U288" t="str">
        <f t="shared" si="24"/>
        <v>{"id": "287","nb_barrio": "Nuevo Rey","id_zona":"5" ,"id_comuna": "17" },</v>
      </c>
    </row>
    <row r="289" spans="1:21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H289" t="s">
        <v>3010</v>
      </c>
      <c r="I289" t="s">
        <v>3016</v>
      </c>
      <c r="J289">
        <f t="shared" si="20"/>
        <v>288</v>
      </c>
      <c r="K289" t="s">
        <v>3011</v>
      </c>
      <c r="L289" t="s">
        <v>3017</v>
      </c>
      <c r="M289" t="str">
        <f t="shared" si="21"/>
        <v>Parcelaciones Pance</v>
      </c>
      <c r="N289" t="s">
        <v>3011</v>
      </c>
      <c r="O289" t="s">
        <v>3012</v>
      </c>
      <c r="P289">
        <f t="shared" si="22"/>
        <v>5</v>
      </c>
      <c r="Q289" t="s">
        <v>3013</v>
      </c>
      <c r="R289" t="s">
        <v>3014</v>
      </c>
      <c r="S289">
        <f t="shared" si="23"/>
        <v>17</v>
      </c>
      <c r="T289" t="s">
        <v>3015</v>
      </c>
      <c r="U289" t="str">
        <f t="shared" si="24"/>
        <v>{"id": "288","nb_barrio": "Parcelaciones Pance","id_zona":"5" ,"id_comuna": "17" },</v>
      </c>
    </row>
    <row r="290" spans="1:21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H290" t="s">
        <v>3010</v>
      </c>
      <c r="I290" t="s">
        <v>3016</v>
      </c>
      <c r="J290">
        <f t="shared" si="20"/>
        <v>289</v>
      </c>
      <c r="K290" t="s">
        <v>3011</v>
      </c>
      <c r="L290" t="s">
        <v>3017</v>
      </c>
      <c r="M290" t="str">
        <f t="shared" si="21"/>
        <v>Prados del Limonar</v>
      </c>
      <c r="N290" t="s">
        <v>3011</v>
      </c>
      <c r="O290" t="s">
        <v>3012</v>
      </c>
      <c r="P290">
        <f t="shared" si="22"/>
        <v>5</v>
      </c>
      <c r="Q290" t="s">
        <v>3013</v>
      </c>
      <c r="R290" t="s">
        <v>3014</v>
      </c>
      <c r="S290">
        <f t="shared" si="23"/>
        <v>17</v>
      </c>
      <c r="T290" t="s">
        <v>3015</v>
      </c>
      <c r="U290" t="str">
        <f t="shared" si="24"/>
        <v>{"id": "289","nb_barrio": "Prados del Limonar","id_zona":"5" ,"id_comuna": "17" },</v>
      </c>
    </row>
    <row r="291" spans="1:21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H291" t="s">
        <v>3010</v>
      </c>
      <c r="I291" t="s">
        <v>3016</v>
      </c>
      <c r="J291">
        <f t="shared" si="20"/>
        <v>290</v>
      </c>
      <c r="K291" t="s">
        <v>3011</v>
      </c>
      <c r="L291" t="s">
        <v>3017</v>
      </c>
      <c r="M291" t="str">
        <f t="shared" si="21"/>
        <v>Primero de Mayo</v>
      </c>
      <c r="N291" t="s">
        <v>3011</v>
      </c>
      <c r="O291" t="s">
        <v>3012</v>
      </c>
      <c r="P291">
        <f t="shared" si="22"/>
        <v>5</v>
      </c>
      <c r="Q291" t="s">
        <v>3013</v>
      </c>
      <c r="R291" t="s">
        <v>3014</v>
      </c>
      <c r="S291">
        <f t="shared" si="23"/>
        <v>17</v>
      </c>
      <c r="T291" t="s">
        <v>3015</v>
      </c>
      <c r="U291" t="str">
        <f t="shared" si="24"/>
        <v>{"id": "290","nb_barrio": "Primero de Mayo","id_zona":"5" ,"id_comuna": "17" },</v>
      </c>
    </row>
    <row r="292" spans="1:21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H292" t="s">
        <v>3010</v>
      </c>
      <c r="I292" t="s">
        <v>3016</v>
      </c>
      <c r="J292">
        <f t="shared" si="20"/>
        <v>291</v>
      </c>
      <c r="K292" t="s">
        <v>3011</v>
      </c>
      <c r="L292" t="s">
        <v>3017</v>
      </c>
      <c r="M292" t="str">
        <f t="shared" si="21"/>
        <v>Santa Anita</v>
      </c>
      <c r="N292" t="s">
        <v>3011</v>
      </c>
      <c r="O292" t="s">
        <v>3012</v>
      </c>
      <c r="P292">
        <f t="shared" si="22"/>
        <v>5</v>
      </c>
      <c r="Q292" t="s">
        <v>3013</v>
      </c>
      <c r="R292" t="s">
        <v>3014</v>
      </c>
      <c r="S292">
        <f t="shared" si="23"/>
        <v>17</v>
      </c>
      <c r="T292" t="s">
        <v>3015</v>
      </c>
      <c r="U292" t="str">
        <f t="shared" si="24"/>
        <v>{"id": "291","nb_barrio": "Santa Anita","id_zona":"5" ,"id_comuna": "17" },</v>
      </c>
    </row>
    <row r="293" spans="1:21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H293" t="s">
        <v>3010</v>
      </c>
      <c r="I293" t="s">
        <v>3016</v>
      </c>
      <c r="J293">
        <f t="shared" si="20"/>
        <v>292</v>
      </c>
      <c r="K293" t="s">
        <v>3011</v>
      </c>
      <c r="L293" t="s">
        <v>3017</v>
      </c>
      <c r="M293" t="str">
        <f t="shared" si="21"/>
        <v>Unicentro</v>
      </c>
      <c r="N293" t="s">
        <v>3011</v>
      </c>
      <c r="O293" t="s">
        <v>3012</v>
      </c>
      <c r="P293">
        <f t="shared" si="22"/>
        <v>5</v>
      </c>
      <c r="Q293" t="s">
        <v>3013</v>
      </c>
      <c r="R293" t="s">
        <v>3014</v>
      </c>
      <c r="S293">
        <f t="shared" si="23"/>
        <v>17</v>
      </c>
      <c r="T293" t="s">
        <v>3015</v>
      </c>
      <c r="U293" t="str">
        <f t="shared" si="24"/>
        <v>{"id": "292","nb_barrio": "Unicentro","id_zona":"5" ,"id_comuna": "17" },</v>
      </c>
    </row>
    <row r="294" spans="1:21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H294" t="s">
        <v>3010</v>
      </c>
      <c r="I294" t="s">
        <v>3016</v>
      </c>
      <c r="J294">
        <f t="shared" si="20"/>
        <v>293</v>
      </c>
      <c r="K294" t="s">
        <v>3011</v>
      </c>
      <c r="L294" t="s">
        <v>3017</v>
      </c>
      <c r="M294" t="str">
        <f t="shared" si="21"/>
        <v>Urbanización Ciudad Jardín</v>
      </c>
      <c r="N294" t="s">
        <v>3011</v>
      </c>
      <c r="O294" t="s">
        <v>3012</v>
      </c>
      <c r="P294">
        <f t="shared" si="22"/>
        <v>5</v>
      </c>
      <c r="Q294" t="s">
        <v>3013</v>
      </c>
      <c r="R294" t="s">
        <v>3014</v>
      </c>
      <c r="S294">
        <f t="shared" si="23"/>
        <v>17</v>
      </c>
      <c r="T294" t="s">
        <v>3015</v>
      </c>
      <c r="U294" t="str">
        <f t="shared" si="24"/>
        <v>{"id": "293","nb_barrio": "Urbanización Ciudad Jardín","id_zona":"5" ,"id_comuna": "17" },</v>
      </c>
    </row>
    <row r="295" spans="1:21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H295" t="s">
        <v>3010</v>
      </c>
      <c r="I295" t="s">
        <v>3016</v>
      </c>
      <c r="J295">
        <f t="shared" si="20"/>
        <v>294</v>
      </c>
      <c r="K295" t="s">
        <v>3011</v>
      </c>
      <c r="L295" t="s">
        <v>3017</v>
      </c>
      <c r="M295" t="str">
        <f t="shared" si="21"/>
        <v>Urbanización Rio Lili</v>
      </c>
      <c r="N295" t="s">
        <v>3011</v>
      </c>
      <c r="O295" t="s">
        <v>3012</v>
      </c>
      <c r="P295">
        <f t="shared" si="22"/>
        <v>5</v>
      </c>
      <c r="Q295" t="s">
        <v>3013</v>
      </c>
      <c r="R295" t="s">
        <v>3014</v>
      </c>
      <c r="S295">
        <f t="shared" si="23"/>
        <v>17</v>
      </c>
      <c r="T295" t="s">
        <v>3015</v>
      </c>
      <c r="U295" t="str">
        <f t="shared" si="24"/>
        <v>{"id": "294","nb_barrio": "Urbanización Rio Lili","id_zona":"5" ,"id_comuna": "17" },</v>
      </c>
    </row>
    <row r="296" spans="1:21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H296" t="s">
        <v>3010</v>
      </c>
      <c r="I296" t="s">
        <v>3016</v>
      </c>
      <c r="J296">
        <f t="shared" si="20"/>
        <v>295</v>
      </c>
      <c r="K296" t="s">
        <v>3011</v>
      </c>
      <c r="L296" t="s">
        <v>3017</v>
      </c>
      <c r="M296" t="str">
        <f t="shared" si="21"/>
        <v>Urbanización San Joaquín</v>
      </c>
      <c r="N296" t="s">
        <v>3011</v>
      </c>
      <c r="O296" t="s">
        <v>3012</v>
      </c>
      <c r="P296">
        <f t="shared" si="22"/>
        <v>5</v>
      </c>
      <c r="Q296" t="s">
        <v>3013</v>
      </c>
      <c r="R296" t="s">
        <v>3014</v>
      </c>
      <c r="S296">
        <f t="shared" si="23"/>
        <v>17</v>
      </c>
      <c r="T296" t="s">
        <v>3015</v>
      </c>
      <c r="U296" t="str">
        <f t="shared" si="24"/>
        <v>{"id": "295","nb_barrio": "Urbanización San Joaquín","id_zona":"5" ,"id_comuna": "17" },</v>
      </c>
    </row>
    <row r="297" spans="1:21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H297" t="s">
        <v>3010</v>
      </c>
      <c r="I297" t="s">
        <v>3016</v>
      </c>
      <c r="J297">
        <f t="shared" si="20"/>
        <v>296</v>
      </c>
      <c r="K297" t="s">
        <v>3011</v>
      </c>
      <c r="L297" t="s">
        <v>3017</v>
      </c>
      <c r="M297" t="str">
        <f t="shared" si="21"/>
        <v>Alférez Real</v>
      </c>
      <c r="N297" t="s">
        <v>3011</v>
      </c>
      <c r="O297" t="s">
        <v>3012</v>
      </c>
      <c r="P297">
        <f t="shared" si="22"/>
        <v>5</v>
      </c>
      <c r="Q297" t="s">
        <v>3013</v>
      </c>
      <c r="R297" t="s">
        <v>3014</v>
      </c>
      <c r="S297">
        <f t="shared" si="23"/>
        <v>18</v>
      </c>
      <c r="T297" t="s">
        <v>3015</v>
      </c>
      <c r="U297" t="str">
        <f t="shared" si="24"/>
        <v>{"id": "296","nb_barrio": "Alférez Real","id_zona":"5" ,"id_comuna": "18" },</v>
      </c>
    </row>
    <row r="298" spans="1:21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H298" t="s">
        <v>3010</v>
      </c>
      <c r="I298" t="s">
        <v>3016</v>
      </c>
      <c r="J298">
        <f t="shared" si="20"/>
        <v>297</v>
      </c>
      <c r="K298" t="s">
        <v>3011</v>
      </c>
      <c r="L298" t="s">
        <v>3017</v>
      </c>
      <c r="M298" t="str">
        <f t="shared" si="21"/>
        <v>Alto Nápoles</v>
      </c>
      <c r="N298" t="s">
        <v>3011</v>
      </c>
      <c r="O298" t="s">
        <v>3012</v>
      </c>
      <c r="P298">
        <f t="shared" si="22"/>
        <v>5</v>
      </c>
      <c r="Q298" t="s">
        <v>3013</v>
      </c>
      <c r="R298" t="s">
        <v>3014</v>
      </c>
      <c r="S298">
        <f t="shared" si="23"/>
        <v>18</v>
      </c>
      <c r="T298" t="s">
        <v>3015</v>
      </c>
      <c r="U298" t="str">
        <f t="shared" si="24"/>
        <v>{"id": "297","nb_barrio": "Alto Nápoles","id_zona":"5" ,"id_comuna": "18" },</v>
      </c>
    </row>
    <row r="299" spans="1:21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H299" t="s">
        <v>3010</v>
      </c>
      <c r="I299" t="s">
        <v>3016</v>
      </c>
      <c r="J299">
        <f t="shared" si="20"/>
        <v>298</v>
      </c>
      <c r="K299" t="s">
        <v>3011</v>
      </c>
      <c r="L299" t="s">
        <v>3017</v>
      </c>
      <c r="M299" t="str">
        <f t="shared" si="21"/>
        <v>Buenos Aires</v>
      </c>
      <c r="N299" t="s">
        <v>3011</v>
      </c>
      <c r="O299" t="s">
        <v>3012</v>
      </c>
      <c r="P299">
        <f t="shared" si="22"/>
        <v>5</v>
      </c>
      <c r="Q299" t="s">
        <v>3013</v>
      </c>
      <c r="R299" t="s">
        <v>3014</v>
      </c>
      <c r="S299">
        <f t="shared" si="23"/>
        <v>18</v>
      </c>
      <c r="T299" t="s">
        <v>3015</v>
      </c>
      <c r="U299" t="str">
        <f t="shared" si="24"/>
        <v>{"id": "298","nb_barrio": "Buenos Aires","id_zona":"5" ,"id_comuna": "18" },</v>
      </c>
    </row>
    <row r="300" spans="1:21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H300" t="s">
        <v>3010</v>
      </c>
      <c r="I300" t="s">
        <v>3016</v>
      </c>
      <c r="J300">
        <f t="shared" si="20"/>
        <v>299</v>
      </c>
      <c r="K300" t="s">
        <v>3011</v>
      </c>
      <c r="L300" t="s">
        <v>3017</v>
      </c>
      <c r="M300" t="str">
        <f t="shared" si="21"/>
        <v>Caldas</v>
      </c>
      <c r="N300" t="s">
        <v>3011</v>
      </c>
      <c r="O300" t="s">
        <v>3012</v>
      </c>
      <c r="P300">
        <f t="shared" si="22"/>
        <v>5</v>
      </c>
      <c r="Q300" t="s">
        <v>3013</v>
      </c>
      <c r="R300" t="s">
        <v>3014</v>
      </c>
      <c r="S300">
        <f t="shared" si="23"/>
        <v>18</v>
      </c>
      <c r="T300" t="s">
        <v>3015</v>
      </c>
      <c r="U300" t="str">
        <f t="shared" si="24"/>
        <v>{"id": "299","nb_barrio": "Caldas","id_zona":"5" ,"id_comuna": "18" },</v>
      </c>
    </row>
    <row r="301" spans="1:21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H301" t="s">
        <v>3010</v>
      </c>
      <c r="I301" t="s">
        <v>3016</v>
      </c>
      <c r="J301">
        <f t="shared" si="20"/>
        <v>300</v>
      </c>
      <c r="K301" t="s">
        <v>3011</v>
      </c>
      <c r="L301" t="s">
        <v>3017</v>
      </c>
      <c r="M301" t="str">
        <f t="shared" si="21"/>
        <v>Colinas del Sur</v>
      </c>
      <c r="N301" t="s">
        <v>3011</v>
      </c>
      <c r="O301" t="s">
        <v>3012</v>
      </c>
      <c r="P301">
        <f t="shared" si="22"/>
        <v>5</v>
      </c>
      <c r="Q301" t="s">
        <v>3013</v>
      </c>
      <c r="R301" t="s">
        <v>3014</v>
      </c>
      <c r="S301">
        <f t="shared" si="23"/>
        <v>18</v>
      </c>
      <c r="T301" t="s">
        <v>3015</v>
      </c>
      <c r="U301" t="str">
        <f t="shared" si="24"/>
        <v>{"id": "300","nb_barrio": "Colinas del Sur","id_zona":"5" ,"id_comuna": "18" },</v>
      </c>
    </row>
    <row r="302" spans="1:21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H302" t="s">
        <v>3010</v>
      </c>
      <c r="I302" t="s">
        <v>3016</v>
      </c>
      <c r="J302">
        <f t="shared" si="20"/>
        <v>301</v>
      </c>
      <c r="K302" t="s">
        <v>3011</v>
      </c>
      <c r="L302" t="s">
        <v>3017</v>
      </c>
      <c r="M302" t="str">
        <f t="shared" si="21"/>
        <v>Cuarteles de Nápoles</v>
      </c>
      <c r="N302" t="s">
        <v>3011</v>
      </c>
      <c r="O302" t="s">
        <v>3012</v>
      </c>
      <c r="P302">
        <f t="shared" si="22"/>
        <v>5</v>
      </c>
      <c r="Q302" t="s">
        <v>3013</v>
      </c>
      <c r="R302" t="s">
        <v>3014</v>
      </c>
      <c r="S302">
        <f t="shared" si="23"/>
        <v>18</v>
      </c>
      <c r="T302" t="s">
        <v>3015</v>
      </c>
      <c r="U302" t="str">
        <f t="shared" si="24"/>
        <v>{"id": "301","nb_barrio": "Cuarteles de Nápoles","id_zona":"5" ,"id_comuna": "18" },</v>
      </c>
    </row>
    <row r="303" spans="1:21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H303" t="s">
        <v>3010</v>
      </c>
      <c r="I303" t="s">
        <v>3016</v>
      </c>
      <c r="J303">
        <f t="shared" si="20"/>
        <v>302</v>
      </c>
      <c r="K303" t="s">
        <v>3011</v>
      </c>
      <c r="L303" t="s">
        <v>3017</v>
      </c>
      <c r="M303" t="str">
        <f t="shared" si="21"/>
        <v>El Jordán</v>
      </c>
      <c r="N303" t="s">
        <v>3011</v>
      </c>
      <c r="O303" t="s">
        <v>3012</v>
      </c>
      <c r="P303">
        <f t="shared" si="22"/>
        <v>5</v>
      </c>
      <c r="Q303" t="s">
        <v>3013</v>
      </c>
      <c r="R303" t="s">
        <v>3014</v>
      </c>
      <c r="S303">
        <f t="shared" si="23"/>
        <v>18</v>
      </c>
      <c r="T303" t="s">
        <v>3015</v>
      </c>
      <c r="U303" t="str">
        <f t="shared" si="24"/>
        <v>{"id": "302","nb_barrio": "El Jordán","id_zona":"5" ,"id_comuna": "18" },</v>
      </c>
    </row>
    <row r="304" spans="1:21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H304" t="s">
        <v>3010</v>
      </c>
      <c r="I304" t="s">
        <v>3016</v>
      </c>
      <c r="J304">
        <f t="shared" si="20"/>
        <v>303</v>
      </c>
      <c r="K304" t="s">
        <v>3011</v>
      </c>
      <c r="L304" t="s">
        <v>3017</v>
      </c>
      <c r="M304" t="str">
        <f t="shared" si="21"/>
        <v>Farallones</v>
      </c>
      <c r="N304" t="s">
        <v>3011</v>
      </c>
      <c r="O304" t="s">
        <v>3012</v>
      </c>
      <c r="P304">
        <f t="shared" si="22"/>
        <v>5</v>
      </c>
      <c r="Q304" t="s">
        <v>3013</v>
      </c>
      <c r="R304" t="s">
        <v>3014</v>
      </c>
      <c r="S304">
        <f t="shared" si="23"/>
        <v>18</v>
      </c>
      <c r="T304" t="s">
        <v>3015</v>
      </c>
      <c r="U304" t="str">
        <f t="shared" si="24"/>
        <v>{"id": "303","nb_barrio": "Farallones","id_zona":"5" ,"id_comuna": "18" },</v>
      </c>
    </row>
    <row r="305" spans="1:21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H305" t="s">
        <v>3010</v>
      </c>
      <c r="I305" t="s">
        <v>3016</v>
      </c>
      <c r="J305">
        <f t="shared" si="20"/>
        <v>304</v>
      </c>
      <c r="K305" t="s">
        <v>3011</v>
      </c>
      <c r="L305" t="s">
        <v>3017</v>
      </c>
      <c r="M305" t="str">
        <f t="shared" si="21"/>
        <v>Francisco Eladio Ramírez</v>
      </c>
      <c r="N305" t="s">
        <v>3011</v>
      </c>
      <c r="O305" t="s">
        <v>3012</v>
      </c>
      <c r="P305">
        <f t="shared" si="22"/>
        <v>5</v>
      </c>
      <c r="Q305" t="s">
        <v>3013</v>
      </c>
      <c r="R305" t="s">
        <v>3014</v>
      </c>
      <c r="S305">
        <f t="shared" si="23"/>
        <v>18</v>
      </c>
      <c r="T305" t="s">
        <v>3015</v>
      </c>
      <c r="U305" t="str">
        <f t="shared" si="24"/>
        <v>{"id": "304","nb_barrio": "Francisco Eladio Ramírez","id_zona":"5" ,"id_comuna": "18" },</v>
      </c>
    </row>
    <row r="306" spans="1:21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H306" t="s">
        <v>3010</v>
      </c>
      <c r="I306" t="s">
        <v>3016</v>
      </c>
      <c r="J306">
        <f t="shared" si="20"/>
        <v>305</v>
      </c>
      <c r="K306" t="s">
        <v>3011</v>
      </c>
      <c r="L306" t="s">
        <v>3017</v>
      </c>
      <c r="M306" t="str">
        <f t="shared" si="21"/>
        <v>Horizontes</v>
      </c>
      <c r="N306" t="s">
        <v>3011</v>
      </c>
      <c r="O306" t="s">
        <v>3012</v>
      </c>
      <c r="P306">
        <f t="shared" si="22"/>
        <v>5</v>
      </c>
      <c r="Q306" t="s">
        <v>3013</v>
      </c>
      <c r="R306" t="s">
        <v>3014</v>
      </c>
      <c r="S306">
        <f t="shared" si="23"/>
        <v>18</v>
      </c>
      <c r="T306" t="s">
        <v>3015</v>
      </c>
      <c r="U306" t="str">
        <f t="shared" si="24"/>
        <v>{"id": "305","nb_barrio": "Horizontes","id_zona":"5" ,"id_comuna": "18" },</v>
      </c>
    </row>
    <row r="307" spans="1:21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H307" t="s">
        <v>3010</v>
      </c>
      <c r="I307" t="s">
        <v>3016</v>
      </c>
      <c r="J307">
        <f t="shared" si="20"/>
        <v>306</v>
      </c>
      <c r="K307" t="s">
        <v>3011</v>
      </c>
      <c r="L307" t="s">
        <v>3017</v>
      </c>
      <c r="M307" t="str">
        <f t="shared" si="21"/>
        <v>Los Chorros</v>
      </c>
      <c r="N307" t="s">
        <v>3011</v>
      </c>
      <c r="O307" t="s">
        <v>3012</v>
      </c>
      <c r="P307">
        <f t="shared" si="22"/>
        <v>5</v>
      </c>
      <c r="Q307" t="s">
        <v>3013</v>
      </c>
      <c r="R307" t="s">
        <v>3014</v>
      </c>
      <c r="S307">
        <f t="shared" si="23"/>
        <v>18</v>
      </c>
      <c r="T307" t="s">
        <v>3015</v>
      </c>
      <c r="U307" t="str">
        <f t="shared" si="24"/>
        <v>{"id": "306","nb_barrio": "Los Chorros","id_zona":"5" ,"id_comuna": "18" },</v>
      </c>
    </row>
    <row r="308" spans="1:21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H308" t="s">
        <v>3010</v>
      </c>
      <c r="I308" t="s">
        <v>3016</v>
      </c>
      <c r="J308">
        <f t="shared" si="20"/>
        <v>307</v>
      </c>
      <c r="K308" t="s">
        <v>3011</v>
      </c>
      <c r="L308" t="s">
        <v>3017</v>
      </c>
      <c r="M308" t="str">
        <f t="shared" si="21"/>
        <v>Lourdes</v>
      </c>
      <c r="N308" t="s">
        <v>3011</v>
      </c>
      <c r="O308" t="s">
        <v>3012</v>
      </c>
      <c r="P308">
        <f t="shared" si="22"/>
        <v>5</v>
      </c>
      <c r="Q308" t="s">
        <v>3013</v>
      </c>
      <c r="R308" t="s">
        <v>3014</v>
      </c>
      <c r="S308">
        <f t="shared" si="23"/>
        <v>18</v>
      </c>
      <c r="T308" t="s">
        <v>3015</v>
      </c>
      <c r="U308" t="str">
        <f t="shared" si="24"/>
        <v>{"id": "307","nb_barrio": "Lourdes","id_zona":"5" ,"id_comuna": "18" },</v>
      </c>
    </row>
    <row r="309" spans="1:21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H309" t="s">
        <v>3010</v>
      </c>
      <c r="I309" t="s">
        <v>3016</v>
      </c>
      <c r="J309">
        <f t="shared" si="20"/>
        <v>308</v>
      </c>
      <c r="K309" t="s">
        <v>3011</v>
      </c>
      <c r="L309" t="s">
        <v>3017</v>
      </c>
      <c r="M309" t="str">
        <f t="shared" si="21"/>
        <v>Mario Correa Rengifo</v>
      </c>
      <c r="N309" t="s">
        <v>3011</v>
      </c>
      <c r="O309" t="s">
        <v>3012</v>
      </c>
      <c r="P309">
        <f t="shared" si="22"/>
        <v>5</v>
      </c>
      <c r="Q309" t="s">
        <v>3013</v>
      </c>
      <c r="R309" t="s">
        <v>3014</v>
      </c>
      <c r="S309">
        <f t="shared" si="23"/>
        <v>18</v>
      </c>
      <c r="T309" t="s">
        <v>3015</v>
      </c>
      <c r="U309" t="str">
        <f t="shared" si="24"/>
        <v>{"id": "308","nb_barrio": "Mario Correa Rengifo","id_zona":"5" ,"id_comuna": "18" },</v>
      </c>
    </row>
    <row r="310" spans="1:21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H310" t="s">
        <v>3010</v>
      </c>
      <c r="I310" t="s">
        <v>3016</v>
      </c>
      <c r="J310">
        <f t="shared" si="20"/>
        <v>309</v>
      </c>
      <c r="K310" t="s">
        <v>3011</v>
      </c>
      <c r="L310" t="s">
        <v>3017</v>
      </c>
      <c r="M310" t="str">
        <f t="shared" si="21"/>
        <v>Meléndez</v>
      </c>
      <c r="N310" t="s">
        <v>3011</v>
      </c>
      <c r="O310" t="s">
        <v>3012</v>
      </c>
      <c r="P310">
        <f t="shared" si="22"/>
        <v>5</v>
      </c>
      <c r="Q310" t="s">
        <v>3013</v>
      </c>
      <c r="R310" t="s">
        <v>3014</v>
      </c>
      <c r="S310">
        <f t="shared" si="23"/>
        <v>18</v>
      </c>
      <c r="T310" t="s">
        <v>3015</v>
      </c>
      <c r="U310" t="str">
        <f t="shared" si="24"/>
        <v>{"id": "309","nb_barrio": "Meléndez","id_zona":"5" ,"id_comuna": "18" },</v>
      </c>
    </row>
    <row r="311" spans="1:21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H311" t="s">
        <v>3010</v>
      </c>
      <c r="I311" t="s">
        <v>3016</v>
      </c>
      <c r="J311">
        <f t="shared" si="20"/>
        <v>310</v>
      </c>
      <c r="K311" t="s">
        <v>3011</v>
      </c>
      <c r="L311" t="s">
        <v>3017</v>
      </c>
      <c r="M311" t="str">
        <f t="shared" si="21"/>
        <v>Nápoles</v>
      </c>
      <c r="N311" t="s">
        <v>3011</v>
      </c>
      <c r="O311" t="s">
        <v>3012</v>
      </c>
      <c r="P311">
        <f t="shared" si="22"/>
        <v>5</v>
      </c>
      <c r="Q311" t="s">
        <v>3013</v>
      </c>
      <c r="R311" t="s">
        <v>3014</v>
      </c>
      <c r="S311">
        <f t="shared" si="23"/>
        <v>18</v>
      </c>
      <c r="T311" t="s">
        <v>3015</v>
      </c>
      <c r="U311" t="str">
        <f t="shared" si="24"/>
        <v>{"id": "310","nb_barrio": "Nápoles","id_zona":"5" ,"id_comuna": "18" },</v>
      </c>
    </row>
    <row r="312" spans="1:21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H312" t="s">
        <v>3010</v>
      </c>
      <c r="I312" t="s">
        <v>3016</v>
      </c>
      <c r="J312">
        <f t="shared" si="20"/>
        <v>311</v>
      </c>
      <c r="K312" t="s">
        <v>3011</v>
      </c>
      <c r="L312" t="s">
        <v>3017</v>
      </c>
      <c r="M312" t="str">
        <f t="shared" si="21"/>
        <v>Prados del Sur</v>
      </c>
      <c r="N312" t="s">
        <v>3011</v>
      </c>
      <c r="O312" t="s">
        <v>3012</v>
      </c>
      <c r="P312">
        <f t="shared" si="22"/>
        <v>5</v>
      </c>
      <c r="Q312" t="s">
        <v>3013</v>
      </c>
      <c r="R312" t="s">
        <v>3014</v>
      </c>
      <c r="S312">
        <f t="shared" si="23"/>
        <v>18</v>
      </c>
      <c r="T312" t="s">
        <v>3015</v>
      </c>
      <c r="U312" t="str">
        <f t="shared" si="24"/>
        <v>{"id": "311","nb_barrio": "Prados del Sur","id_zona":"5" ,"id_comuna": "18" },</v>
      </c>
    </row>
    <row r="313" spans="1:21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H313" t="s">
        <v>3010</v>
      </c>
      <c r="I313" t="s">
        <v>3016</v>
      </c>
      <c r="J313">
        <f t="shared" si="20"/>
        <v>312</v>
      </c>
      <c r="K313" t="s">
        <v>3011</v>
      </c>
      <c r="L313" t="s">
        <v>3017</v>
      </c>
      <c r="M313" t="str">
        <f t="shared" si="21"/>
        <v>Sector Alto Jordán</v>
      </c>
      <c r="N313" t="s">
        <v>3011</v>
      </c>
      <c r="O313" t="s">
        <v>3012</v>
      </c>
      <c r="P313">
        <f t="shared" si="22"/>
        <v>5</v>
      </c>
      <c r="Q313" t="s">
        <v>3013</v>
      </c>
      <c r="R313" t="s">
        <v>3014</v>
      </c>
      <c r="S313">
        <f t="shared" si="23"/>
        <v>18</v>
      </c>
      <c r="T313" t="s">
        <v>3015</v>
      </c>
      <c r="U313" t="str">
        <f t="shared" si="24"/>
        <v>{"id": "312","nb_barrio": "Sector Alto Jordán","id_zona":"5" ,"id_comuna": "18" },</v>
      </c>
    </row>
    <row r="314" spans="1:21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H314" t="s">
        <v>3010</v>
      </c>
      <c r="I314" t="s">
        <v>3016</v>
      </c>
      <c r="J314">
        <f t="shared" si="20"/>
        <v>313</v>
      </c>
      <c r="K314" t="s">
        <v>3011</v>
      </c>
      <c r="L314" t="s">
        <v>3017</v>
      </c>
      <c r="M314" t="str">
        <f t="shared" si="21"/>
        <v>Bellavista</v>
      </c>
      <c r="N314" t="s">
        <v>3011</v>
      </c>
      <c r="O314" t="s">
        <v>3012</v>
      </c>
      <c r="P314">
        <f t="shared" si="22"/>
        <v>5</v>
      </c>
      <c r="Q314" t="s">
        <v>3013</v>
      </c>
      <c r="R314" t="s">
        <v>3014</v>
      </c>
      <c r="S314">
        <f t="shared" si="23"/>
        <v>19</v>
      </c>
      <c r="T314" t="s">
        <v>3015</v>
      </c>
      <c r="U314" t="str">
        <f t="shared" si="24"/>
        <v>{"id": "313","nb_barrio": "Bellavista","id_zona":"5" ,"id_comuna": "19" },</v>
      </c>
    </row>
    <row r="315" spans="1:21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H315" t="s">
        <v>3010</v>
      </c>
      <c r="I315" t="s">
        <v>3016</v>
      </c>
      <c r="J315">
        <f t="shared" si="20"/>
        <v>314</v>
      </c>
      <c r="K315" t="s">
        <v>3011</v>
      </c>
      <c r="L315" t="s">
        <v>3017</v>
      </c>
      <c r="M315" t="str">
        <f t="shared" si="21"/>
        <v>Cambulos</v>
      </c>
      <c r="N315" t="s">
        <v>3011</v>
      </c>
      <c r="O315" t="s">
        <v>3012</v>
      </c>
      <c r="P315">
        <f t="shared" si="22"/>
        <v>5</v>
      </c>
      <c r="Q315" t="s">
        <v>3013</v>
      </c>
      <c r="R315" t="s">
        <v>3014</v>
      </c>
      <c r="S315">
        <f t="shared" si="23"/>
        <v>19</v>
      </c>
      <c r="T315" t="s">
        <v>3015</v>
      </c>
      <c r="U315" t="str">
        <f t="shared" si="24"/>
        <v>{"id": "314","nb_barrio": "Cambulos","id_zona":"5" ,"id_comuna": "19" },</v>
      </c>
    </row>
    <row r="316" spans="1:21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H316" t="s">
        <v>3010</v>
      </c>
      <c r="I316" t="s">
        <v>3016</v>
      </c>
      <c r="J316">
        <f t="shared" si="20"/>
        <v>315</v>
      </c>
      <c r="K316" t="s">
        <v>3011</v>
      </c>
      <c r="L316" t="s">
        <v>3017</v>
      </c>
      <c r="M316" t="str">
        <f t="shared" si="21"/>
        <v>Camino Real Los Fundadores</v>
      </c>
      <c r="N316" t="s">
        <v>3011</v>
      </c>
      <c r="O316" t="s">
        <v>3012</v>
      </c>
      <c r="P316">
        <f t="shared" si="22"/>
        <v>5</v>
      </c>
      <c r="Q316" t="s">
        <v>3013</v>
      </c>
      <c r="R316" t="s">
        <v>3014</v>
      </c>
      <c r="S316">
        <f t="shared" si="23"/>
        <v>19</v>
      </c>
      <c r="T316" t="s">
        <v>3015</v>
      </c>
      <c r="U316" t="str">
        <f t="shared" si="24"/>
        <v>{"id": "315","nb_barrio": "Camino Real Los Fundadores","id_zona":"5" ,"id_comuna": "19" },</v>
      </c>
    </row>
    <row r="317" spans="1:21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H317" t="s">
        <v>3010</v>
      </c>
      <c r="I317" t="s">
        <v>3016</v>
      </c>
      <c r="J317">
        <f t="shared" si="20"/>
        <v>316</v>
      </c>
      <c r="K317" t="s">
        <v>3011</v>
      </c>
      <c r="L317" t="s">
        <v>3017</v>
      </c>
      <c r="M317" t="str">
        <f t="shared" si="21"/>
        <v>Cañaveralejo</v>
      </c>
      <c r="N317" t="s">
        <v>3011</v>
      </c>
      <c r="O317" t="s">
        <v>3012</v>
      </c>
      <c r="P317">
        <f t="shared" si="22"/>
        <v>5</v>
      </c>
      <c r="Q317" t="s">
        <v>3013</v>
      </c>
      <c r="R317" t="s">
        <v>3014</v>
      </c>
      <c r="S317">
        <f t="shared" si="23"/>
        <v>19</v>
      </c>
      <c r="T317" t="s">
        <v>3015</v>
      </c>
      <c r="U317" t="str">
        <f t="shared" si="24"/>
        <v>{"id": "316","nb_barrio": "Cañaveralejo","id_zona":"5" ,"id_comuna": "19" },</v>
      </c>
    </row>
    <row r="318" spans="1:21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H318" t="s">
        <v>3010</v>
      </c>
      <c r="I318" t="s">
        <v>3016</v>
      </c>
      <c r="J318">
        <f t="shared" si="20"/>
        <v>317</v>
      </c>
      <c r="K318" t="s">
        <v>3011</v>
      </c>
      <c r="L318" t="s">
        <v>3017</v>
      </c>
      <c r="M318" t="str">
        <f t="shared" si="21"/>
        <v>Champagnat</v>
      </c>
      <c r="N318" t="s">
        <v>3011</v>
      </c>
      <c r="O318" t="s">
        <v>3012</v>
      </c>
      <c r="P318">
        <f t="shared" si="22"/>
        <v>5</v>
      </c>
      <c r="Q318" t="s">
        <v>3013</v>
      </c>
      <c r="R318" t="s">
        <v>3014</v>
      </c>
      <c r="S318">
        <f t="shared" si="23"/>
        <v>19</v>
      </c>
      <c r="T318" t="s">
        <v>3015</v>
      </c>
      <c r="U318" t="str">
        <f t="shared" si="24"/>
        <v>{"id": "317","nb_barrio": "Champagnat","id_zona":"5" ,"id_comuna": "19" },</v>
      </c>
    </row>
    <row r="319" spans="1:21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H319" t="s">
        <v>3010</v>
      </c>
      <c r="I319" t="s">
        <v>3016</v>
      </c>
      <c r="J319">
        <f t="shared" si="20"/>
        <v>318</v>
      </c>
      <c r="K319" t="s">
        <v>3011</v>
      </c>
      <c r="L319" t="s">
        <v>3017</v>
      </c>
      <c r="M319" t="str">
        <f t="shared" si="21"/>
        <v>Cristales</v>
      </c>
      <c r="N319" t="s">
        <v>3011</v>
      </c>
      <c r="O319" t="s">
        <v>3012</v>
      </c>
      <c r="P319">
        <f t="shared" si="22"/>
        <v>5</v>
      </c>
      <c r="Q319" t="s">
        <v>3013</v>
      </c>
      <c r="R319" t="s">
        <v>3014</v>
      </c>
      <c r="S319">
        <f t="shared" si="23"/>
        <v>19</v>
      </c>
      <c r="T319" t="s">
        <v>3015</v>
      </c>
      <c r="U319" t="str">
        <f t="shared" si="24"/>
        <v>{"id": "318","nb_barrio": "Cristales","id_zona":"5" ,"id_comuna": "19" },</v>
      </c>
    </row>
    <row r="320" spans="1:21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H320" t="s">
        <v>3010</v>
      </c>
      <c r="I320" t="s">
        <v>3016</v>
      </c>
      <c r="J320">
        <f t="shared" si="20"/>
        <v>319</v>
      </c>
      <c r="K320" t="s">
        <v>3011</v>
      </c>
      <c r="L320" t="s">
        <v>3017</v>
      </c>
      <c r="M320" t="str">
        <f t="shared" si="21"/>
        <v>Cuarto de Legua</v>
      </c>
      <c r="N320" t="s">
        <v>3011</v>
      </c>
      <c r="O320" t="s">
        <v>3012</v>
      </c>
      <c r="P320">
        <f t="shared" si="22"/>
        <v>5</v>
      </c>
      <c r="Q320" t="s">
        <v>3013</v>
      </c>
      <c r="R320" t="s">
        <v>3014</v>
      </c>
      <c r="S320">
        <f t="shared" si="23"/>
        <v>19</v>
      </c>
      <c r="T320" t="s">
        <v>3015</v>
      </c>
      <c r="U320" t="str">
        <f t="shared" si="24"/>
        <v>{"id": "319","nb_barrio": "Cuarto de Legua","id_zona":"5" ,"id_comuna": "19" },</v>
      </c>
    </row>
    <row r="321" spans="1:21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H321" t="s">
        <v>3010</v>
      </c>
      <c r="I321" t="s">
        <v>3016</v>
      </c>
      <c r="J321">
        <f t="shared" si="20"/>
        <v>320</v>
      </c>
      <c r="K321" t="s">
        <v>3011</v>
      </c>
      <c r="L321" t="s">
        <v>3017</v>
      </c>
      <c r="M321" t="str">
        <f t="shared" si="21"/>
        <v>El Cedro</v>
      </c>
      <c r="N321" t="s">
        <v>3011</v>
      </c>
      <c r="O321" t="s">
        <v>3012</v>
      </c>
      <c r="P321">
        <f t="shared" si="22"/>
        <v>5</v>
      </c>
      <c r="Q321" t="s">
        <v>3013</v>
      </c>
      <c r="R321" t="s">
        <v>3014</v>
      </c>
      <c r="S321">
        <f t="shared" si="23"/>
        <v>19</v>
      </c>
      <c r="T321" t="s">
        <v>3015</v>
      </c>
      <c r="U321" t="str">
        <f t="shared" si="24"/>
        <v>{"id": "320","nb_barrio": "El Cedro","id_zona":"5" ,"id_comuna": "19" },</v>
      </c>
    </row>
    <row r="322" spans="1:21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H322" t="s">
        <v>3010</v>
      </c>
      <c r="I322" t="s">
        <v>3016</v>
      </c>
      <c r="J322">
        <f t="shared" si="20"/>
        <v>321</v>
      </c>
      <c r="K322" t="s">
        <v>3011</v>
      </c>
      <c r="L322" t="s">
        <v>3017</v>
      </c>
      <c r="M322" t="str">
        <f t="shared" si="21"/>
        <v>El Lido</v>
      </c>
      <c r="N322" t="s">
        <v>3011</v>
      </c>
      <c r="O322" t="s">
        <v>3012</v>
      </c>
      <c r="P322">
        <f t="shared" si="22"/>
        <v>5</v>
      </c>
      <c r="Q322" t="s">
        <v>3013</v>
      </c>
      <c r="R322" t="s">
        <v>3014</v>
      </c>
      <c r="S322">
        <f t="shared" si="23"/>
        <v>19</v>
      </c>
      <c r="T322" t="s">
        <v>3015</v>
      </c>
      <c r="U322" t="str">
        <f t="shared" si="24"/>
        <v>{"id": "321","nb_barrio": "El Lido","id_zona":"5" ,"id_comuna": "19" },</v>
      </c>
    </row>
    <row r="323" spans="1:21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H323" t="s">
        <v>3010</v>
      </c>
      <c r="I323" t="s">
        <v>3016</v>
      </c>
      <c r="J323">
        <f t="shared" ref="J323:J386" si="25">A323</f>
        <v>322</v>
      </c>
      <c r="K323" t="s">
        <v>3011</v>
      </c>
      <c r="L323" t="s">
        <v>3017</v>
      </c>
      <c r="M323" t="str">
        <f t="shared" ref="M323:M386" si="26">F323</f>
        <v>El Mortiñal</v>
      </c>
      <c r="N323" t="s">
        <v>3011</v>
      </c>
      <c r="O323" t="s">
        <v>3012</v>
      </c>
      <c r="P323">
        <f t="shared" ref="P323:P386" si="27">D323</f>
        <v>5</v>
      </c>
      <c r="Q323" t="s">
        <v>3013</v>
      </c>
      <c r="R323" t="s">
        <v>3014</v>
      </c>
      <c r="S323">
        <f t="shared" ref="S323:S386" si="28">B323</f>
        <v>19</v>
      </c>
      <c r="T323" t="s">
        <v>3015</v>
      </c>
      <c r="U323" t="str">
        <f t="shared" ref="U323:U386" si="29">H323&amp;I323&amp;J323&amp;K323&amp;L323&amp;M323&amp;N323&amp;O323&amp;P323&amp;Q323&amp;R323&amp;S323&amp;T323</f>
        <v>{"id": "322","nb_barrio": "El Mortiñal","id_zona":"5" ,"id_comuna": "19" },</v>
      </c>
    </row>
    <row r="324" spans="1:21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H324" t="s">
        <v>3010</v>
      </c>
      <c r="I324" t="s">
        <v>3016</v>
      </c>
      <c r="J324">
        <f t="shared" si="25"/>
        <v>323</v>
      </c>
      <c r="K324" t="s">
        <v>3011</v>
      </c>
      <c r="L324" t="s">
        <v>3017</v>
      </c>
      <c r="M324" t="str">
        <f t="shared" si="26"/>
        <v>Eucarístico</v>
      </c>
      <c r="N324" t="s">
        <v>3011</v>
      </c>
      <c r="O324" t="s">
        <v>3012</v>
      </c>
      <c r="P324">
        <f t="shared" si="27"/>
        <v>5</v>
      </c>
      <c r="Q324" t="s">
        <v>3013</v>
      </c>
      <c r="R324" t="s">
        <v>3014</v>
      </c>
      <c r="S324">
        <f t="shared" si="28"/>
        <v>19</v>
      </c>
      <c r="T324" t="s">
        <v>3015</v>
      </c>
      <c r="U324" t="str">
        <f t="shared" si="29"/>
        <v>{"id": "323","nb_barrio": "Eucarístico","id_zona":"5" ,"id_comuna": "19" },</v>
      </c>
    </row>
    <row r="325" spans="1:21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H325" t="s">
        <v>3010</v>
      </c>
      <c r="I325" t="s">
        <v>3016</v>
      </c>
      <c r="J325">
        <f t="shared" si="25"/>
        <v>324</v>
      </c>
      <c r="K325" t="s">
        <v>3011</v>
      </c>
      <c r="L325" t="s">
        <v>3017</v>
      </c>
      <c r="M325" t="str">
        <f t="shared" si="26"/>
        <v>Galindo</v>
      </c>
      <c r="N325" t="s">
        <v>3011</v>
      </c>
      <c r="O325" t="s">
        <v>3012</v>
      </c>
      <c r="P325">
        <f t="shared" si="27"/>
        <v>5</v>
      </c>
      <c r="Q325" t="s">
        <v>3013</v>
      </c>
      <c r="R325" t="s">
        <v>3014</v>
      </c>
      <c r="S325">
        <f t="shared" si="28"/>
        <v>19</v>
      </c>
      <c r="T325" t="s">
        <v>3015</v>
      </c>
      <c r="U325" t="str">
        <f t="shared" si="29"/>
        <v>{"id": "324","nb_barrio": "Galindo","id_zona":"5" ,"id_comuna": "19" },</v>
      </c>
    </row>
    <row r="326" spans="1:21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H326" t="s">
        <v>3010</v>
      </c>
      <c r="I326" t="s">
        <v>3016</v>
      </c>
      <c r="J326">
        <f t="shared" si="25"/>
        <v>325</v>
      </c>
      <c r="K326" t="s">
        <v>3011</v>
      </c>
      <c r="L326" t="s">
        <v>3017</v>
      </c>
      <c r="M326" t="str">
        <f t="shared" si="26"/>
        <v>Guadalupe</v>
      </c>
      <c r="N326" t="s">
        <v>3011</v>
      </c>
      <c r="O326" t="s">
        <v>3012</v>
      </c>
      <c r="P326">
        <f t="shared" si="27"/>
        <v>5</v>
      </c>
      <c r="Q326" t="s">
        <v>3013</v>
      </c>
      <c r="R326" t="s">
        <v>3014</v>
      </c>
      <c r="S326">
        <f t="shared" si="28"/>
        <v>19</v>
      </c>
      <c r="T326" t="s">
        <v>3015</v>
      </c>
      <c r="U326" t="str">
        <f t="shared" si="29"/>
        <v>{"id": "325","nb_barrio": "Guadalupe","id_zona":"5" ,"id_comuna": "19" },</v>
      </c>
    </row>
    <row r="327" spans="1:21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H327" t="s">
        <v>3010</v>
      </c>
      <c r="I327" t="s">
        <v>3016</v>
      </c>
      <c r="J327">
        <f t="shared" si="25"/>
        <v>326</v>
      </c>
      <c r="K327" t="s">
        <v>3011</v>
      </c>
      <c r="L327" t="s">
        <v>3017</v>
      </c>
      <c r="M327" t="str">
        <f t="shared" si="26"/>
        <v>La Cascada</v>
      </c>
      <c r="N327" t="s">
        <v>3011</v>
      </c>
      <c r="O327" t="s">
        <v>3012</v>
      </c>
      <c r="P327">
        <f t="shared" si="27"/>
        <v>5</v>
      </c>
      <c r="Q327" t="s">
        <v>3013</v>
      </c>
      <c r="R327" t="s">
        <v>3014</v>
      </c>
      <c r="S327">
        <f t="shared" si="28"/>
        <v>19</v>
      </c>
      <c r="T327" t="s">
        <v>3015</v>
      </c>
      <c r="U327" t="str">
        <f t="shared" si="29"/>
        <v>{"id": "326","nb_barrio": "La Cascada","id_zona":"5" ,"id_comuna": "19" },</v>
      </c>
    </row>
    <row r="328" spans="1:21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H328" t="s">
        <v>3010</v>
      </c>
      <c r="I328" t="s">
        <v>3016</v>
      </c>
      <c r="J328">
        <f t="shared" si="25"/>
        <v>327</v>
      </c>
      <c r="K328" t="s">
        <v>3011</v>
      </c>
      <c r="L328" t="s">
        <v>3017</v>
      </c>
      <c r="M328" t="str">
        <f t="shared" si="26"/>
        <v>Miraflores</v>
      </c>
      <c r="N328" t="s">
        <v>3011</v>
      </c>
      <c r="O328" t="s">
        <v>3012</v>
      </c>
      <c r="P328">
        <f t="shared" si="27"/>
        <v>5</v>
      </c>
      <c r="Q328" t="s">
        <v>3013</v>
      </c>
      <c r="R328" t="s">
        <v>3014</v>
      </c>
      <c r="S328">
        <f t="shared" si="28"/>
        <v>19</v>
      </c>
      <c r="T328" t="s">
        <v>3015</v>
      </c>
      <c r="U328" t="str">
        <f t="shared" si="29"/>
        <v>{"id": "327","nb_barrio": "Miraflores","id_zona":"5" ,"id_comuna": "19" },</v>
      </c>
    </row>
    <row r="329" spans="1:21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H329" t="s">
        <v>3010</v>
      </c>
      <c r="I329" t="s">
        <v>3016</v>
      </c>
      <c r="J329">
        <f t="shared" si="25"/>
        <v>328</v>
      </c>
      <c r="K329" t="s">
        <v>3011</v>
      </c>
      <c r="L329" t="s">
        <v>3017</v>
      </c>
      <c r="M329" t="str">
        <f t="shared" si="26"/>
        <v>Nuevo Tequendama</v>
      </c>
      <c r="N329" t="s">
        <v>3011</v>
      </c>
      <c r="O329" t="s">
        <v>3012</v>
      </c>
      <c r="P329">
        <f t="shared" si="27"/>
        <v>5</v>
      </c>
      <c r="Q329" t="s">
        <v>3013</v>
      </c>
      <c r="R329" t="s">
        <v>3014</v>
      </c>
      <c r="S329">
        <f t="shared" si="28"/>
        <v>19</v>
      </c>
      <c r="T329" t="s">
        <v>3015</v>
      </c>
      <c r="U329" t="str">
        <f t="shared" si="29"/>
        <v>{"id": "328","nb_barrio": "Nuevo Tequendama","id_zona":"5" ,"id_comuna": "19" },</v>
      </c>
    </row>
    <row r="330" spans="1:21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H330" t="s">
        <v>3010</v>
      </c>
      <c r="I330" t="s">
        <v>3016</v>
      </c>
      <c r="J330">
        <f t="shared" si="25"/>
        <v>329</v>
      </c>
      <c r="K330" t="s">
        <v>3011</v>
      </c>
      <c r="L330" t="s">
        <v>3017</v>
      </c>
      <c r="M330" t="str">
        <f t="shared" si="26"/>
        <v>Pampa Linda</v>
      </c>
      <c r="N330" t="s">
        <v>3011</v>
      </c>
      <c r="O330" t="s">
        <v>3012</v>
      </c>
      <c r="P330">
        <f t="shared" si="27"/>
        <v>5</v>
      </c>
      <c r="Q330" t="s">
        <v>3013</v>
      </c>
      <c r="R330" t="s">
        <v>3014</v>
      </c>
      <c r="S330">
        <f t="shared" si="28"/>
        <v>19</v>
      </c>
      <c r="T330" t="s">
        <v>3015</v>
      </c>
      <c r="U330" t="str">
        <f t="shared" si="29"/>
        <v>{"id": "329","nb_barrio": "Pampa Linda","id_zona":"5" ,"id_comuna": "19" },</v>
      </c>
    </row>
    <row r="331" spans="1:21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H331" t="s">
        <v>3010</v>
      </c>
      <c r="I331" t="s">
        <v>3016</v>
      </c>
      <c r="J331">
        <f t="shared" si="25"/>
        <v>330</v>
      </c>
      <c r="K331" t="s">
        <v>3011</v>
      </c>
      <c r="L331" t="s">
        <v>3017</v>
      </c>
      <c r="M331" t="str">
        <f t="shared" si="26"/>
        <v>Plaza de Toros</v>
      </c>
      <c r="N331" t="s">
        <v>3011</v>
      </c>
      <c r="O331" t="s">
        <v>3012</v>
      </c>
      <c r="P331">
        <f t="shared" si="27"/>
        <v>5</v>
      </c>
      <c r="Q331" t="s">
        <v>3013</v>
      </c>
      <c r="R331" t="s">
        <v>3014</v>
      </c>
      <c r="S331">
        <f t="shared" si="28"/>
        <v>19</v>
      </c>
      <c r="T331" t="s">
        <v>3015</v>
      </c>
      <c r="U331" t="str">
        <f t="shared" si="29"/>
        <v>{"id": "330","nb_barrio": "Plaza de Toros","id_zona":"5" ,"id_comuna": "19" },</v>
      </c>
    </row>
    <row r="332" spans="1:21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H332" t="s">
        <v>3010</v>
      </c>
      <c r="I332" t="s">
        <v>3016</v>
      </c>
      <c r="J332">
        <f t="shared" si="25"/>
        <v>331</v>
      </c>
      <c r="K332" t="s">
        <v>3011</v>
      </c>
      <c r="L332" t="s">
        <v>3017</v>
      </c>
      <c r="M332" t="str">
        <f t="shared" si="26"/>
        <v>Refugio</v>
      </c>
      <c r="N332" t="s">
        <v>3011</v>
      </c>
      <c r="O332" t="s">
        <v>3012</v>
      </c>
      <c r="P332">
        <f t="shared" si="27"/>
        <v>5</v>
      </c>
      <c r="Q332" t="s">
        <v>3013</v>
      </c>
      <c r="R332" t="s">
        <v>3014</v>
      </c>
      <c r="S332">
        <f t="shared" si="28"/>
        <v>19</v>
      </c>
      <c r="T332" t="s">
        <v>3015</v>
      </c>
      <c r="U332" t="str">
        <f t="shared" si="29"/>
        <v>{"id": "331","nb_barrio": "Refugio","id_zona":"5" ,"id_comuna": "19" },</v>
      </c>
    </row>
    <row r="333" spans="1:21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H333" t="s">
        <v>3010</v>
      </c>
      <c r="I333" t="s">
        <v>3016</v>
      </c>
      <c r="J333">
        <f t="shared" si="25"/>
        <v>332</v>
      </c>
      <c r="K333" t="s">
        <v>3011</v>
      </c>
      <c r="L333" t="s">
        <v>3017</v>
      </c>
      <c r="M333" t="str">
        <f t="shared" si="26"/>
        <v>San Fernando Nuevo</v>
      </c>
      <c r="N333" t="s">
        <v>3011</v>
      </c>
      <c r="O333" t="s">
        <v>3012</v>
      </c>
      <c r="P333">
        <f t="shared" si="27"/>
        <v>5</v>
      </c>
      <c r="Q333" t="s">
        <v>3013</v>
      </c>
      <c r="R333" t="s">
        <v>3014</v>
      </c>
      <c r="S333">
        <f t="shared" si="28"/>
        <v>19</v>
      </c>
      <c r="T333" t="s">
        <v>3015</v>
      </c>
      <c r="U333" t="str">
        <f t="shared" si="29"/>
        <v>{"id": "332","nb_barrio": "San Fernando Nuevo","id_zona":"5" ,"id_comuna": "19" },</v>
      </c>
    </row>
    <row r="334" spans="1:21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H334" t="s">
        <v>3010</v>
      </c>
      <c r="I334" t="s">
        <v>3016</v>
      </c>
      <c r="J334">
        <f t="shared" si="25"/>
        <v>333</v>
      </c>
      <c r="K334" t="s">
        <v>3011</v>
      </c>
      <c r="L334" t="s">
        <v>3017</v>
      </c>
      <c r="M334" t="str">
        <f t="shared" si="26"/>
        <v>San Fernando Viejo</v>
      </c>
      <c r="N334" t="s">
        <v>3011</v>
      </c>
      <c r="O334" t="s">
        <v>3012</v>
      </c>
      <c r="P334">
        <f t="shared" si="27"/>
        <v>5</v>
      </c>
      <c r="Q334" t="s">
        <v>3013</v>
      </c>
      <c r="R334" t="s">
        <v>3014</v>
      </c>
      <c r="S334">
        <f t="shared" si="28"/>
        <v>19</v>
      </c>
      <c r="T334" t="s">
        <v>3015</v>
      </c>
      <c r="U334" t="str">
        <f t="shared" si="29"/>
        <v>{"id": "333","nb_barrio": "San Fernando Viejo","id_zona":"5" ,"id_comuna": "19" },</v>
      </c>
    </row>
    <row r="335" spans="1:21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H335" t="s">
        <v>3010</v>
      </c>
      <c r="I335" t="s">
        <v>3016</v>
      </c>
      <c r="J335">
        <f t="shared" si="25"/>
        <v>334</v>
      </c>
      <c r="K335" t="s">
        <v>3011</v>
      </c>
      <c r="L335" t="s">
        <v>3017</v>
      </c>
      <c r="M335" t="str">
        <f t="shared" si="26"/>
        <v>Santa Bárbara</v>
      </c>
      <c r="N335" t="s">
        <v>3011</v>
      </c>
      <c r="O335" t="s">
        <v>3012</v>
      </c>
      <c r="P335">
        <f t="shared" si="27"/>
        <v>5</v>
      </c>
      <c r="Q335" t="s">
        <v>3013</v>
      </c>
      <c r="R335" t="s">
        <v>3014</v>
      </c>
      <c r="S335">
        <f t="shared" si="28"/>
        <v>19</v>
      </c>
      <c r="T335" t="s">
        <v>3015</v>
      </c>
      <c r="U335" t="str">
        <f t="shared" si="29"/>
        <v>{"id": "334","nb_barrio": "Santa Bárbara","id_zona":"5" ,"id_comuna": "19" },</v>
      </c>
    </row>
    <row r="336" spans="1:21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H336" t="s">
        <v>3010</v>
      </c>
      <c r="I336" t="s">
        <v>3016</v>
      </c>
      <c r="J336">
        <f t="shared" si="25"/>
        <v>335</v>
      </c>
      <c r="K336" t="s">
        <v>3011</v>
      </c>
      <c r="L336" t="s">
        <v>3017</v>
      </c>
      <c r="M336" t="str">
        <f t="shared" si="26"/>
        <v>Santa Isabel</v>
      </c>
      <c r="N336" t="s">
        <v>3011</v>
      </c>
      <c r="O336" t="s">
        <v>3012</v>
      </c>
      <c r="P336">
        <f t="shared" si="27"/>
        <v>5</v>
      </c>
      <c r="Q336" t="s">
        <v>3013</v>
      </c>
      <c r="R336" t="s">
        <v>3014</v>
      </c>
      <c r="S336">
        <f t="shared" si="28"/>
        <v>19</v>
      </c>
      <c r="T336" t="s">
        <v>3015</v>
      </c>
      <c r="U336" t="str">
        <f t="shared" si="29"/>
        <v>{"id": "335","nb_barrio": "Santa Isabel","id_zona":"5" ,"id_comuna": "19" },</v>
      </c>
    </row>
    <row r="337" spans="1:21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H337" t="s">
        <v>3010</v>
      </c>
      <c r="I337" t="s">
        <v>3016</v>
      </c>
      <c r="J337">
        <f t="shared" si="25"/>
        <v>336</v>
      </c>
      <c r="K337" t="s">
        <v>3011</v>
      </c>
      <c r="L337" t="s">
        <v>3017</v>
      </c>
      <c r="M337" t="str">
        <f t="shared" si="26"/>
        <v>Sector Altos de Santa Isabel</v>
      </c>
      <c r="N337" t="s">
        <v>3011</v>
      </c>
      <c r="O337" t="s">
        <v>3012</v>
      </c>
      <c r="P337">
        <f t="shared" si="27"/>
        <v>5</v>
      </c>
      <c r="Q337" t="s">
        <v>3013</v>
      </c>
      <c r="R337" t="s">
        <v>3014</v>
      </c>
      <c r="S337">
        <f t="shared" si="28"/>
        <v>19</v>
      </c>
      <c r="T337" t="s">
        <v>3015</v>
      </c>
      <c r="U337" t="str">
        <f t="shared" si="29"/>
        <v>{"id": "336","nb_barrio": "Sector Altos de Santa Isabel","id_zona":"5" ,"id_comuna": "19" },</v>
      </c>
    </row>
    <row r="338" spans="1:21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H338" t="s">
        <v>3010</v>
      </c>
      <c r="I338" t="s">
        <v>3016</v>
      </c>
      <c r="J338">
        <f t="shared" si="25"/>
        <v>337</v>
      </c>
      <c r="K338" t="s">
        <v>3011</v>
      </c>
      <c r="L338" t="s">
        <v>3017</v>
      </c>
      <c r="M338" t="str">
        <f t="shared" si="26"/>
        <v>Sector Bosque Municipal</v>
      </c>
      <c r="N338" t="s">
        <v>3011</v>
      </c>
      <c r="O338" t="s">
        <v>3012</v>
      </c>
      <c r="P338">
        <f t="shared" si="27"/>
        <v>5</v>
      </c>
      <c r="Q338" t="s">
        <v>3013</v>
      </c>
      <c r="R338" t="s">
        <v>3014</v>
      </c>
      <c r="S338">
        <f t="shared" si="28"/>
        <v>19</v>
      </c>
      <c r="T338" t="s">
        <v>3015</v>
      </c>
      <c r="U338" t="str">
        <f t="shared" si="29"/>
        <v>{"id": "337","nb_barrio": "Sector Bosque Municipal","id_zona":"5" ,"id_comuna": "19" },</v>
      </c>
    </row>
    <row r="339" spans="1:21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H339" t="s">
        <v>3010</v>
      </c>
      <c r="I339" t="s">
        <v>3016</v>
      </c>
      <c r="J339">
        <f t="shared" si="25"/>
        <v>338</v>
      </c>
      <c r="K339" t="s">
        <v>3011</v>
      </c>
      <c r="L339" t="s">
        <v>3017</v>
      </c>
      <c r="M339" t="str">
        <f t="shared" si="26"/>
        <v>Sector CañaveralejoGuadalupe</v>
      </c>
      <c r="N339" t="s">
        <v>3011</v>
      </c>
      <c r="O339" t="s">
        <v>3012</v>
      </c>
      <c r="P339">
        <f t="shared" si="27"/>
        <v>5</v>
      </c>
      <c r="Q339" t="s">
        <v>3013</v>
      </c>
      <c r="R339" t="s">
        <v>3014</v>
      </c>
      <c r="S339">
        <f t="shared" si="28"/>
        <v>19</v>
      </c>
      <c r="T339" t="s">
        <v>3015</v>
      </c>
      <c r="U339" t="str">
        <f t="shared" si="29"/>
        <v>{"id": "338","nb_barrio": "Sector CañaveralejoGuadalupe","id_zona":"5" ,"id_comuna": "19" },</v>
      </c>
    </row>
    <row r="340" spans="1:21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H340" t="s">
        <v>3010</v>
      </c>
      <c r="I340" t="s">
        <v>3016</v>
      </c>
      <c r="J340">
        <f t="shared" si="25"/>
        <v>339</v>
      </c>
      <c r="K340" t="s">
        <v>3011</v>
      </c>
      <c r="L340" t="s">
        <v>3017</v>
      </c>
      <c r="M340" t="str">
        <f t="shared" si="26"/>
        <v>Sector la Patria Cañaveral</v>
      </c>
      <c r="N340" t="s">
        <v>3011</v>
      </c>
      <c r="O340" t="s">
        <v>3012</v>
      </c>
      <c r="P340">
        <f t="shared" si="27"/>
        <v>5</v>
      </c>
      <c r="Q340" t="s">
        <v>3013</v>
      </c>
      <c r="R340" t="s">
        <v>3014</v>
      </c>
      <c r="S340">
        <f t="shared" si="28"/>
        <v>19</v>
      </c>
      <c r="T340" t="s">
        <v>3015</v>
      </c>
      <c r="U340" t="str">
        <f t="shared" si="29"/>
        <v>{"id": "339","nb_barrio": "Sector la Patria Cañaveral","id_zona":"5" ,"id_comuna": "19" },</v>
      </c>
    </row>
    <row r="341" spans="1:21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H341" t="s">
        <v>3010</v>
      </c>
      <c r="I341" t="s">
        <v>3016</v>
      </c>
      <c r="J341">
        <f t="shared" si="25"/>
        <v>340</v>
      </c>
      <c r="K341" t="s">
        <v>3011</v>
      </c>
      <c r="L341" t="s">
        <v>3017</v>
      </c>
      <c r="M341" t="str">
        <f t="shared" si="26"/>
        <v>Tejares</v>
      </c>
      <c r="N341" t="s">
        <v>3011</v>
      </c>
      <c r="O341" t="s">
        <v>3012</v>
      </c>
      <c r="P341">
        <f t="shared" si="27"/>
        <v>5</v>
      </c>
      <c r="Q341" t="s">
        <v>3013</v>
      </c>
      <c r="R341" t="s">
        <v>3014</v>
      </c>
      <c r="S341">
        <f t="shared" si="28"/>
        <v>19</v>
      </c>
      <c r="T341" t="s">
        <v>3015</v>
      </c>
      <c r="U341" t="str">
        <f t="shared" si="29"/>
        <v>{"id": "340","nb_barrio": "Tejares","id_zona":"5" ,"id_comuna": "19" },</v>
      </c>
    </row>
    <row r="342" spans="1:21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H342" t="s">
        <v>3010</v>
      </c>
      <c r="I342" t="s">
        <v>3016</v>
      </c>
      <c r="J342">
        <f t="shared" si="25"/>
        <v>341</v>
      </c>
      <c r="K342" t="s">
        <v>3011</v>
      </c>
      <c r="L342" t="s">
        <v>3017</v>
      </c>
      <c r="M342" t="str">
        <f t="shared" si="26"/>
        <v>Tres de Julio</v>
      </c>
      <c r="N342" t="s">
        <v>3011</v>
      </c>
      <c r="O342" t="s">
        <v>3012</v>
      </c>
      <c r="P342">
        <f t="shared" si="27"/>
        <v>5</v>
      </c>
      <c r="Q342" t="s">
        <v>3013</v>
      </c>
      <c r="R342" t="s">
        <v>3014</v>
      </c>
      <c r="S342">
        <f t="shared" si="28"/>
        <v>19</v>
      </c>
      <c r="T342" t="s">
        <v>3015</v>
      </c>
      <c r="U342" t="str">
        <f t="shared" si="29"/>
        <v>{"id": "341","nb_barrio": "Tres de Julio","id_zona":"5" ,"id_comuna": "19" },</v>
      </c>
    </row>
    <row r="343" spans="1:21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2803</v>
      </c>
      <c r="H343" t="s">
        <v>3010</v>
      </c>
      <c r="I343" t="s">
        <v>3016</v>
      </c>
      <c r="J343">
        <f t="shared" si="25"/>
        <v>342</v>
      </c>
      <c r="K343" t="s">
        <v>3011</v>
      </c>
      <c r="L343" t="s">
        <v>3017</v>
      </c>
      <c r="M343" t="str">
        <f t="shared" si="26"/>
        <v>Unidad Deportiva Alberto Galindo</v>
      </c>
      <c r="N343" t="s">
        <v>3011</v>
      </c>
      <c r="O343" t="s">
        <v>3012</v>
      </c>
      <c r="P343">
        <f t="shared" si="27"/>
        <v>5</v>
      </c>
      <c r="Q343" t="s">
        <v>3013</v>
      </c>
      <c r="R343" t="s">
        <v>3014</v>
      </c>
      <c r="S343">
        <f t="shared" si="28"/>
        <v>19</v>
      </c>
      <c r="T343" t="s">
        <v>3015</v>
      </c>
      <c r="U343" t="str">
        <f t="shared" si="29"/>
        <v>{"id": "342","nb_barrio": "Unidad Deportiva Alberto Galindo","id_zona":"5" ,"id_comuna": "19" },</v>
      </c>
    </row>
    <row r="344" spans="1:21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H344" t="s">
        <v>3010</v>
      </c>
      <c r="I344" t="s">
        <v>3016</v>
      </c>
      <c r="J344">
        <f t="shared" si="25"/>
        <v>343</v>
      </c>
      <c r="K344" t="s">
        <v>3011</v>
      </c>
      <c r="L344" t="s">
        <v>3017</v>
      </c>
      <c r="M344" t="str">
        <f t="shared" si="26"/>
        <v>Unidad Panamericana</v>
      </c>
      <c r="N344" t="s">
        <v>3011</v>
      </c>
      <c r="O344" t="s">
        <v>3012</v>
      </c>
      <c r="P344">
        <f t="shared" si="27"/>
        <v>5</v>
      </c>
      <c r="Q344" t="s">
        <v>3013</v>
      </c>
      <c r="R344" t="s">
        <v>3014</v>
      </c>
      <c r="S344">
        <f t="shared" si="28"/>
        <v>19</v>
      </c>
      <c r="T344" t="s">
        <v>3015</v>
      </c>
      <c r="U344" t="str">
        <f t="shared" si="29"/>
        <v>{"id": "343","nb_barrio": "Unidad Panamericana","id_zona":"5" ,"id_comuna": "19" },</v>
      </c>
    </row>
    <row r="345" spans="1:21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H345" t="s">
        <v>3010</v>
      </c>
      <c r="I345" t="s">
        <v>3016</v>
      </c>
      <c r="J345">
        <f t="shared" si="25"/>
        <v>344</v>
      </c>
      <c r="K345" t="s">
        <v>3011</v>
      </c>
      <c r="L345" t="s">
        <v>3017</v>
      </c>
      <c r="M345" t="str">
        <f t="shared" si="26"/>
        <v>Unidad Residencial El Coliseo</v>
      </c>
      <c r="N345" t="s">
        <v>3011</v>
      </c>
      <c r="O345" t="s">
        <v>3012</v>
      </c>
      <c r="P345">
        <f t="shared" si="27"/>
        <v>5</v>
      </c>
      <c r="Q345" t="s">
        <v>3013</v>
      </c>
      <c r="R345" t="s">
        <v>3014</v>
      </c>
      <c r="S345">
        <f t="shared" si="28"/>
        <v>19</v>
      </c>
      <c r="T345" t="s">
        <v>3015</v>
      </c>
      <c r="U345" t="str">
        <f t="shared" si="29"/>
        <v>{"id": "344","nb_barrio": "Unidad Residencial El Coliseo","id_zona":"5" ,"id_comuna": "19" },</v>
      </c>
    </row>
    <row r="346" spans="1:21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2549</v>
      </c>
      <c r="H346" t="s">
        <v>3010</v>
      </c>
      <c r="I346" t="s">
        <v>3016</v>
      </c>
      <c r="J346">
        <f t="shared" si="25"/>
        <v>345</v>
      </c>
      <c r="K346" t="s">
        <v>3011</v>
      </c>
      <c r="L346" t="s">
        <v>3017</v>
      </c>
      <c r="M346" t="str">
        <f t="shared" si="26"/>
        <v>Unidad Residencial Santiago de Cali</v>
      </c>
      <c r="N346" t="s">
        <v>3011</v>
      </c>
      <c r="O346" t="s">
        <v>3012</v>
      </c>
      <c r="P346">
        <f t="shared" si="27"/>
        <v>5</v>
      </c>
      <c r="Q346" t="s">
        <v>3013</v>
      </c>
      <c r="R346" t="s">
        <v>3014</v>
      </c>
      <c r="S346">
        <f t="shared" si="28"/>
        <v>19</v>
      </c>
      <c r="T346" t="s">
        <v>3015</v>
      </c>
      <c r="U346" t="str">
        <f t="shared" si="29"/>
        <v>{"id": "345","nb_barrio": "Unidad Residencial Santiago de Cali","id_zona":"5" ,"id_comuna": "19" },</v>
      </c>
    </row>
    <row r="347" spans="1:21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H347" t="s">
        <v>3010</v>
      </c>
      <c r="I347" t="s">
        <v>3016</v>
      </c>
      <c r="J347">
        <f t="shared" si="25"/>
        <v>346</v>
      </c>
      <c r="K347" t="s">
        <v>3011</v>
      </c>
      <c r="L347" t="s">
        <v>3017</v>
      </c>
      <c r="M347" t="str">
        <f t="shared" si="26"/>
        <v>Urbanización Colseguros</v>
      </c>
      <c r="N347" t="s">
        <v>3011</v>
      </c>
      <c r="O347" t="s">
        <v>3012</v>
      </c>
      <c r="P347">
        <f t="shared" si="27"/>
        <v>5</v>
      </c>
      <c r="Q347" t="s">
        <v>3013</v>
      </c>
      <c r="R347" t="s">
        <v>3014</v>
      </c>
      <c r="S347">
        <f t="shared" si="28"/>
        <v>19</v>
      </c>
      <c r="T347" t="s">
        <v>3015</v>
      </c>
      <c r="U347" t="str">
        <f t="shared" si="29"/>
        <v>{"id": "346","nb_barrio": "Urbanización Colseguros","id_zona":"5" ,"id_comuna": "19" },</v>
      </c>
    </row>
    <row r="348" spans="1:21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H348" t="s">
        <v>3010</v>
      </c>
      <c r="I348" t="s">
        <v>3016</v>
      </c>
      <c r="J348">
        <f t="shared" si="25"/>
        <v>347</v>
      </c>
      <c r="K348" t="s">
        <v>3011</v>
      </c>
      <c r="L348" t="s">
        <v>3017</v>
      </c>
      <c r="M348" t="str">
        <f t="shared" si="26"/>
        <v>Urbanización Militar</v>
      </c>
      <c r="N348" t="s">
        <v>3011</v>
      </c>
      <c r="O348" t="s">
        <v>3012</v>
      </c>
      <c r="P348">
        <f t="shared" si="27"/>
        <v>5</v>
      </c>
      <c r="Q348" t="s">
        <v>3013</v>
      </c>
      <c r="R348" t="s">
        <v>3014</v>
      </c>
      <c r="S348">
        <f t="shared" si="28"/>
        <v>19</v>
      </c>
      <c r="T348" t="s">
        <v>3015</v>
      </c>
      <c r="U348" t="str">
        <f t="shared" si="29"/>
        <v>{"id": "347","nb_barrio": "Urbanización Militar","id_zona":"5" ,"id_comuna": "19" },</v>
      </c>
    </row>
    <row r="349" spans="1:21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H349" t="s">
        <v>3010</v>
      </c>
      <c r="I349" t="s">
        <v>3016</v>
      </c>
      <c r="J349">
        <f t="shared" si="25"/>
        <v>348</v>
      </c>
      <c r="K349" t="s">
        <v>3011</v>
      </c>
      <c r="L349" t="s">
        <v>3017</v>
      </c>
      <c r="M349" t="str">
        <f t="shared" si="26"/>
        <v>Urbanización Nueva Granada</v>
      </c>
      <c r="N349" t="s">
        <v>3011</v>
      </c>
      <c r="O349" t="s">
        <v>3012</v>
      </c>
      <c r="P349">
        <f t="shared" si="27"/>
        <v>5</v>
      </c>
      <c r="Q349" t="s">
        <v>3013</v>
      </c>
      <c r="R349" t="s">
        <v>3014</v>
      </c>
      <c r="S349">
        <f t="shared" si="28"/>
        <v>19</v>
      </c>
      <c r="T349" t="s">
        <v>3015</v>
      </c>
      <c r="U349" t="str">
        <f t="shared" si="29"/>
        <v>{"id": "348","nb_barrio": "Urbanización Nueva Granada","id_zona":"5" ,"id_comuna": "19" },</v>
      </c>
    </row>
    <row r="350" spans="1:21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H350" t="s">
        <v>3010</v>
      </c>
      <c r="I350" t="s">
        <v>3016</v>
      </c>
      <c r="J350">
        <f t="shared" si="25"/>
        <v>349</v>
      </c>
      <c r="K350" t="s">
        <v>3011</v>
      </c>
      <c r="L350" t="s">
        <v>3017</v>
      </c>
      <c r="M350" t="str">
        <f t="shared" si="26"/>
        <v>Urbanización Tequendama</v>
      </c>
      <c r="N350" t="s">
        <v>3011</v>
      </c>
      <c r="O350" t="s">
        <v>3012</v>
      </c>
      <c r="P350">
        <f t="shared" si="27"/>
        <v>5</v>
      </c>
      <c r="Q350" t="s">
        <v>3013</v>
      </c>
      <c r="R350" t="s">
        <v>3014</v>
      </c>
      <c r="S350">
        <f t="shared" si="28"/>
        <v>19</v>
      </c>
      <c r="T350" t="s">
        <v>3015</v>
      </c>
      <c r="U350" t="str">
        <f t="shared" si="29"/>
        <v>{"id": "349","nb_barrio": "Urbanización Tequendama","id_zona":"5" ,"id_comuna": "19" },</v>
      </c>
    </row>
    <row r="351" spans="1:21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H351" t="s">
        <v>3010</v>
      </c>
      <c r="I351" t="s">
        <v>3016</v>
      </c>
      <c r="J351">
        <f t="shared" si="25"/>
        <v>350</v>
      </c>
      <c r="K351" t="s">
        <v>3011</v>
      </c>
      <c r="L351" t="s">
        <v>3017</v>
      </c>
      <c r="M351" t="str">
        <f t="shared" si="26"/>
        <v>Belén</v>
      </c>
      <c r="N351" t="s">
        <v>3011</v>
      </c>
      <c r="O351" t="s">
        <v>3012</v>
      </c>
      <c r="P351">
        <f t="shared" si="27"/>
        <v>5</v>
      </c>
      <c r="Q351" t="s">
        <v>3013</v>
      </c>
      <c r="R351" t="s">
        <v>3014</v>
      </c>
      <c r="S351">
        <f t="shared" si="28"/>
        <v>20</v>
      </c>
      <c r="T351" t="s">
        <v>3015</v>
      </c>
      <c r="U351" t="str">
        <f t="shared" si="29"/>
        <v>{"id": "350","nb_barrio": "Belén","id_zona":"5" ,"id_comuna": "20" },</v>
      </c>
    </row>
    <row r="352" spans="1:21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H352" t="s">
        <v>3010</v>
      </c>
      <c r="I352" t="s">
        <v>3016</v>
      </c>
      <c r="J352">
        <f t="shared" si="25"/>
        <v>351</v>
      </c>
      <c r="K352" t="s">
        <v>3011</v>
      </c>
      <c r="L352" t="s">
        <v>3017</v>
      </c>
      <c r="M352" t="str">
        <f t="shared" si="26"/>
        <v>Belisario Caicedo</v>
      </c>
      <c r="N352" t="s">
        <v>3011</v>
      </c>
      <c r="O352" t="s">
        <v>3012</v>
      </c>
      <c r="P352">
        <f t="shared" si="27"/>
        <v>5</v>
      </c>
      <c r="Q352" t="s">
        <v>3013</v>
      </c>
      <c r="R352" t="s">
        <v>3014</v>
      </c>
      <c r="S352">
        <f t="shared" si="28"/>
        <v>20</v>
      </c>
      <c r="T352" t="s">
        <v>3015</v>
      </c>
      <c r="U352" t="str">
        <f t="shared" si="29"/>
        <v>{"id": "351","nb_barrio": "Belisario Caicedo","id_zona":"5" ,"id_comuna": "20" },</v>
      </c>
    </row>
    <row r="353" spans="1:21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H353" t="s">
        <v>3010</v>
      </c>
      <c r="I353" t="s">
        <v>3016</v>
      </c>
      <c r="J353">
        <f t="shared" si="25"/>
        <v>352</v>
      </c>
      <c r="K353" t="s">
        <v>3011</v>
      </c>
      <c r="L353" t="s">
        <v>3017</v>
      </c>
      <c r="M353" t="str">
        <f t="shared" si="26"/>
        <v>Brisas de Mayo</v>
      </c>
      <c r="N353" t="s">
        <v>3011</v>
      </c>
      <c r="O353" t="s">
        <v>3012</v>
      </c>
      <c r="P353">
        <f t="shared" si="27"/>
        <v>5</v>
      </c>
      <c r="Q353" t="s">
        <v>3013</v>
      </c>
      <c r="R353" t="s">
        <v>3014</v>
      </c>
      <c r="S353">
        <f t="shared" si="28"/>
        <v>20</v>
      </c>
      <c r="T353" t="s">
        <v>3015</v>
      </c>
      <c r="U353" t="str">
        <f t="shared" si="29"/>
        <v>{"id": "352","nb_barrio": "Brisas de Mayo","id_zona":"5" ,"id_comuna": "20" },</v>
      </c>
    </row>
    <row r="354" spans="1:21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H354" t="s">
        <v>3010</v>
      </c>
      <c r="I354" t="s">
        <v>3016</v>
      </c>
      <c r="J354">
        <f t="shared" si="25"/>
        <v>353</v>
      </c>
      <c r="K354" t="s">
        <v>3011</v>
      </c>
      <c r="L354" t="s">
        <v>3017</v>
      </c>
      <c r="M354" t="str">
        <f t="shared" si="26"/>
        <v>Cementerio Carabineros</v>
      </c>
      <c r="N354" t="s">
        <v>3011</v>
      </c>
      <c r="O354" t="s">
        <v>3012</v>
      </c>
      <c r="P354">
        <f t="shared" si="27"/>
        <v>5</v>
      </c>
      <c r="Q354" t="s">
        <v>3013</v>
      </c>
      <c r="R354" t="s">
        <v>3014</v>
      </c>
      <c r="S354">
        <f t="shared" si="28"/>
        <v>20</v>
      </c>
      <c r="T354" t="s">
        <v>3015</v>
      </c>
      <c r="U354" t="str">
        <f t="shared" si="29"/>
        <v>{"id": "353","nb_barrio": "Cementerio Carabineros","id_zona":"5" ,"id_comuna": "20" },</v>
      </c>
    </row>
    <row r="355" spans="1:21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H355" t="s">
        <v>3010</v>
      </c>
      <c r="I355" t="s">
        <v>3016</v>
      </c>
      <c r="J355">
        <f t="shared" si="25"/>
        <v>354</v>
      </c>
      <c r="K355" t="s">
        <v>3011</v>
      </c>
      <c r="L355" t="s">
        <v>3017</v>
      </c>
      <c r="M355" t="str">
        <f t="shared" si="26"/>
        <v>Cortijo</v>
      </c>
      <c r="N355" t="s">
        <v>3011</v>
      </c>
      <c r="O355" t="s">
        <v>3012</v>
      </c>
      <c r="P355">
        <f t="shared" si="27"/>
        <v>5</v>
      </c>
      <c r="Q355" t="s">
        <v>3013</v>
      </c>
      <c r="R355" t="s">
        <v>3014</v>
      </c>
      <c r="S355">
        <f t="shared" si="28"/>
        <v>20</v>
      </c>
      <c r="T355" t="s">
        <v>3015</v>
      </c>
      <c r="U355" t="str">
        <f t="shared" si="29"/>
        <v>{"id": "354","nb_barrio": "Cortijo","id_zona":"5" ,"id_comuna": "20" },</v>
      </c>
    </row>
    <row r="356" spans="1:21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H356" t="s">
        <v>3010</v>
      </c>
      <c r="I356" t="s">
        <v>3016</v>
      </c>
      <c r="J356">
        <f t="shared" si="25"/>
        <v>355</v>
      </c>
      <c r="K356" t="s">
        <v>3011</v>
      </c>
      <c r="L356" t="s">
        <v>3017</v>
      </c>
      <c r="M356" t="str">
        <f t="shared" si="26"/>
        <v>La Sultana</v>
      </c>
      <c r="N356" t="s">
        <v>3011</v>
      </c>
      <c r="O356" t="s">
        <v>3012</v>
      </c>
      <c r="P356">
        <f t="shared" si="27"/>
        <v>5</v>
      </c>
      <c r="Q356" t="s">
        <v>3013</v>
      </c>
      <c r="R356" t="s">
        <v>3014</v>
      </c>
      <c r="S356">
        <f t="shared" si="28"/>
        <v>20</v>
      </c>
      <c r="T356" t="s">
        <v>3015</v>
      </c>
      <c r="U356" t="str">
        <f t="shared" si="29"/>
        <v>{"id": "355","nb_barrio": "La Sultana","id_zona":"5" ,"id_comuna": "20" },</v>
      </c>
    </row>
    <row r="357" spans="1:21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H357" t="s">
        <v>3010</v>
      </c>
      <c r="I357" t="s">
        <v>3016</v>
      </c>
      <c r="J357">
        <f t="shared" si="25"/>
        <v>356</v>
      </c>
      <c r="K357" t="s">
        <v>3011</v>
      </c>
      <c r="L357" t="s">
        <v>3017</v>
      </c>
      <c r="M357" t="str">
        <f t="shared" si="26"/>
        <v>Lleras Camargo</v>
      </c>
      <c r="N357" t="s">
        <v>3011</v>
      </c>
      <c r="O357" t="s">
        <v>3012</v>
      </c>
      <c r="P357">
        <f t="shared" si="27"/>
        <v>5</v>
      </c>
      <c r="Q357" t="s">
        <v>3013</v>
      </c>
      <c r="R357" t="s">
        <v>3014</v>
      </c>
      <c r="S357">
        <f t="shared" si="28"/>
        <v>20</v>
      </c>
      <c r="T357" t="s">
        <v>3015</v>
      </c>
      <c r="U357" t="str">
        <f t="shared" si="29"/>
        <v>{"id": "356","nb_barrio": "Lleras Camargo","id_zona":"5" ,"id_comuna": "20" },</v>
      </c>
    </row>
    <row r="358" spans="1:21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H358" t="s">
        <v>3010</v>
      </c>
      <c r="I358" t="s">
        <v>3016</v>
      </c>
      <c r="J358">
        <f t="shared" si="25"/>
        <v>357</v>
      </c>
      <c r="K358" t="s">
        <v>3011</v>
      </c>
      <c r="L358" t="s">
        <v>3017</v>
      </c>
      <c r="M358" t="str">
        <f t="shared" si="26"/>
        <v>Pueblo Joven</v>
      </c>
      <c r="N358" t="s">
        <v>3011</v>
      </c>
      <c r="O358" t="s">
        <v>3012</v>
      </c>
      <c r="P358">
        <f t="shared" si="27"/>
        <v>5</v>
      </c>
      <c r="Q358" t="s">
        <v>3013</v>
      </c>
      <c r="R358" t="s">
        <v>3014</v>
      </c>
      <c r="S358">
        <f t="shared" si="28"/>
        <v>20</v>
      </c>
      <c r="T358" t="s">
        <v>3015</v>
      </c>
      <c r="U358" t="str">
        <f t="shared" si="29"/>
        <v>{"id": "357","nb_barrio": "Pueblo Joven","id_zona":"5" ,"id_comuna": "20" },</v>
      </c>
    </row>
    <row r="359" spans="1:21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H359" t="s">
        <v>3010</v>
      </c>
      <c r="I359" t="s">
        <v>3016</v>
      </c>
      <c r="J359">
        <f t="shared" si="25"/>
        <v>358</v>
      </c>
      <c r="K359" t="s">
        <v>3011</v>
      </c>
      <c r="L359" t="s">
        <v>3017</v>
      </c>
      <c r="M359" t="str">
        <f t="shared" si="26"/>
        <v>Siloe</v>
      </c>
      <c r="N359" t="s">
        <v>3011</v>
      </c>
      <c r="O359" t="s">
        <v>3012</v>
      </c>
      <c r="P359">
        <f t="shared" si="27"/>
        <v>5</v>
      </c>
      <c r="Q359" t="s">
        <v>3013</v>
      </c>
      <c r="R359" t="s">
        <v>3014</v>
      </c>
      <c r="S359">
        <f t="shared" si="28"/>
        <v>20</v>
      </c>
      <c r="T359" t="s">
        <v>3015</v>
      </c>
      <c r="U359" t="str">
        <f t="shared" si="29"/>
        <v>{"id": "358","nb_barrio": "Siloe","id_zona":"5" ,"id_comuna": "20" },</v>
      </c>
    </row>
    <row r="360" spans="1:21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H360" t="s">
        <v>3010</v>
      </c>
      <c r="I360" t="s">
        <v>3016</v>
      </c>
      <c r="J360">
        <f t="shared" si="25"/>
        <v>359</v>
      </c>
      <c r="K360" t="s">
        <v>3011</v>
      </c>
      <c r="L360" t="s">
        <v>3017</v>
      </c>
      <c r="M360" t="str">
        <f t="shared" si="26"/>
        <v>Tierra Blanca</v>
      </c>
      <c r="N360" t="s">
        <v>3011</v>
      </c>
      <c r="O360" t="s">
        <v>3012</v>
      </c>
      <c r="P360">
        <f t="shared" si="27"/>
        <v>5</v>
      </c>
      <c r="Q360" t="s">
        <v>3013</v>
      </c>
      <c r="R360" t="s">
        <v>3014</v>
      </c>
      <c r="S360">
        <f t="shared" si="28"/>
        <v>20</v>
      </c>
      <c r="T360" t="s">
        <v>3015</v>
      </c>
      <c r="U360" t="str">
        <f t="shared" si="29"/>
        <v>{"id": "359","nb_barrio": "Tierra Blanca","id_zona":"5" ,"id_comuna": "20" },</v>
      </c>
    </row>
    <row r="361" spans="1:21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H361" t="s">
        <v>3010</v>
      </c>
      <c r="I361" t="s">
        <v>3016</v>
      </c>
      <c r="J361">
        <f t="shared" si="25"/>
        <v>360</v>
      </c>
      <c r="K361" t="s">
        <v>3011</v>
      </c>
      <c r="L361" t="s">
        <v>3017</v>
      </c>
      <c r="M361" t="str">
        <f t="shared" si="26"/>
        <v>Urbanización Cañaveralejo</v>
      </c>
      <c r="N361" t="s">
        <v>3011</v>
      </c>
      <c r="O361" t="s">
        <v>3012</v>
      </c>
      <c r="P361">
        <f t="shared" si="27"/>
        <v>5</v>
      </c>
      <c r="Q361" t="s">
        <v>3013</v>
      </c>
      <c r="R361" t="s">
        <v>3014</v>
      </c>
      <c r="S361">
        <f t="shared" si="28"/>
        <v>20</v>
      </c>
      <c r="T361" t="s">
        <v>3015</v>
      </c>
      <c r="U361" t="str">
        <f t="shared" si="29"/>
        <v>{"id": "360","nb_barrio": "Urbanización Cañaveralejo","id_zona":"5" ,"id_comuna": "20" },</v>
      </c>
    </row>
    <row r="362" spans="1:21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H362" t="s">
        <v>3010</v>
      </c>
      <c r="I362" t="s">
        <v>3016</v>
      </c>
      <c r="J362">
        <f t="shared" si="25"/>
        <v>361</v>
      </c>
      <c r="K362" t="s">
        <v>3011</v>
      </c>
      <c r="L362" t="s">
        <v>3017</v>
      </c>
      <c r="M362" t="str">
        <f t="shared" si="26"/>
        <v>Urbanización Cortij</v>
      </c>
      <c r="N362" t="s">
        <v>3011</v>
      </c>
      <c r="O362" t="s">
        <v>3012</v>
      </c>
      <c r="P362">
        <f t="shared" si="27"/>
        <v>5</v>
      </c>
      <c r="Q362" t="s">
        <v>3013</v>
      </c>
      <c r="R362" t="s">
        <v>3014</v>
      </c>
      <c r="S362">
        <f t="shared" si="28"/>
        <v>20</v>
      </c>
      <c r="T362" t="s">
        <v>3015</v>
      </c>
      <c r="U362" t="str">
        <f t="shared" si="29"/>
        <v>{"id": "361","nb_barrio": "Urbanización Cortij","id_zona":"5" ,"id_comuna": "20" },</v>
      </c>
    </row>
    <row r="363" spans="1:21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H363" t="s">
        <v>3010</v>
      </c>
      <c r="I363" t="s">
        <v>3016</v>
      </c>
      <c r="J363">
        <f t="shared" si="25"/>
        <v>362</v>
      </c>
      <c r="K363" t="s">
        <v>3011</v>
      </c>
      <c r="L363" t="s">
        <v>3017</v>
      </c>
      <c r="M363" t="str">
        <f t="shared" si="26"/>
        <v>Urbanización Venezuela.</v>
      </c>
      <c r="N363" t="s">
        <v>3011</v>
      </c>
      <c r="O363" t="s">
        <v>3012</v>
      </c>
      <c r="P363">
        <f t="shared" si="27"/>
        <v>5</v>
      </c>
      <c r="Q363" t="s">
        <v>3013</v>
      </c>
      <c r="R363" t="s">
        <v>3014</v>
      </c>
      <c r="S363">
        <f t="shared" si="28"/>
        <v>20</v>
      </c>
      <c r="T363" t="s">
        <v>3015</v>
      </c>
      <c r="U363" t="str">
        <f t="shared" si="29"/>
        <v>{"id": "362","nb_barrio": "Urbanización Venezuela.","id_zona":"5" ,"id_comuna": "20" },</v>
      </c>
    </row>
    <row r="364" spans="1:21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H364" t="s">
        <v>3010</v>
      </c>
      <c r="I364" t="s">
        <v>3016</v>
      </c>
      <c r="J364">
        <f t="shared" si="25"/>
        <v>363</v>
      </c>
      <c r="K364" t="s">
        <v>3011</v>
      </c>
      <c r="L364" t="s">
        <v>3017</v>
      </c>
      <c r="M364" t="str">
        <f t="shared" si="26"/>
        <v>Venezuela</v>
      </c>
      <c r="N364" t="s">
        <v>3011</v>
      </c>
      <c r="O364" t="s">
        <v>3012</v>
      </c>
      <c r="P364">
        <f t="shared" si="27"/>
        <v>5</v>
      </c>
      <c r="Q364" t="s">
        <v>3013</v>
      </c>
      <c r="R364" t="s">
        <v>3014</v>
      </c>
      <c r="S364">
        <f t="shared" si="28"/>
        <v>20</v>
      </c>
      <c r="T364" t="s">
        <v>3015</v>
      </c>
      <c r="U364" t="str">
        <f t="shared" si="29"/>
        <v>{"id": "363","nb_barrio": "Venezuela","id_zona":"5" ,"id_comuna": "20" },</v>
      </c>
    </row>
    <row r="365" spans="1:21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 s="18"/>
      <c r="H365" t="s">
        <v>3010</v>
      </c>
      <c r="I365" t="s">
        <v>3016</v>
      </c>
      <c r="J365">
        <f t="shared" si="25"/>
        <v>364</v>
      </c>
      <c r="K365" t="s">
        <v>3011</v>
      </c>
      <c r="L365" t="s">
        <v>3017</v>
      </c>
      <c r="M365" t="str">
        <f t="shared" si="26"/>
        <v>Calimio Desepaz</v>
      </c>
      <c r="N365" t="s">
        <v>3011</v>
      </c>
      <c r="O365" t="s">
        <v>3012</v>
      </c>
      <c r="P365">
        <f t="shared" si="27"/>
        <v>3</v>
      </c>
      <c r="Q365" t="s">
        <v>3013</v>
      </c>
      <c r="R365" t="s">
        <v>3014</v>
      </c>
      <c r="S365">
        <f t="shared" si="28"/>
        <v>21</v>
      </c>
      <c r="T365" t="s">
        <v>3015</v>
      </c>
      <c r="U365" t="str">
        <f t="shared" si="29"/>
        <v>{"id": "364","nb_barrio": "Calimio Desepaz","id_zona":"3" ,"id_comuna": "21" },</v>
      </c>
    </row>
    <row r="366" spans="1:21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H366" t="s">
        <v>3010</v>
      </c>
      <c r="I366" t="s">
        <v>3016</v>
      </c>
      <c r="J366">
        <f t="shared" si="25"/>
        <v>365</v>
      </c>
      <c r="K366" t="s">
        <v>3011</v>
      </c>
      <c r="L366" t="s">
        <v>3017</v>
      </c>
      <c r="M366" t="str">
        <f t="shared" si="26"/>
        <v>Ciudad Talanga</v>
      </c>
      <c r="N366" t="s">
        <v>3011</v>
      </c>
      <c r="O366" t="s">
        <v>3012</v>
      </c>
      <c r="P366">
        <f t="shared" si="27"/>
        <v>3</v>
      </c>
      <c r="Q366" t="s">
        <v>3013</v>
      </c>
      <c r="R366" t="s">
        <v>3014</v>
      </c>
      <c r="S366">
        <f t="shared" si="28"/>
        <v>21</v>
      </c>
      <c r="T366" t="s">
        <v>3015</v>
      </c>
      <c r="U366" t="str">
        <f t="shared" si="29"/>
        <v>{"id": "365","nb_barrio": "Ciudad Talanga","id_zona":"3" ,"id_comuna": "21" },</v>
      </c>
    </row>
    <row r="367" spans="1:21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 s="20"/>
      <c r="H367" t="s">
        <v>3010</v>
      </c>
      <c r="I367" t="s">
        <v>3016</v>
      </c>
      <c r="J367">
        <f t="shared" si="25"/>
        <v>366</v>
      </c>
      <c r="K367" t="s">
        <v>3011</v>
      </c>
      <c r="L367" t="s">
        <v>3017</v>
      </c>
      <c r="M367" t="str">
        <f t="shared" si="26"/>
        <v>Ciudadela del Rio-CVC</v>
      </c>
      <c r="N367" t="s">
        <v>3011</v>
      </c>
      <c r="O367" t="s">
        <v>3012</v>
      </c>
      <c r="P367">
        <f t="shared" si="27"/>
        <v>3</v>
      </c>
      <c r="Q367" t="s">
        <v>3013</v>
      </c>
      <c r="R367" t="s">
        <v>3014</v>
      </c>
      <c r="S367">
        <f t="shared" si="28"/>
        <v>21</v>
      </c>
      <c r="T367" t="s">
        <v>3015</v>
      </c>
      <c r="U367" t="str">
        <f t="shared" si="29"/>
        <v>{"id": "366","nb_barrio": "Ciudadela del Rio-CVC","id_zona":"3" ,"id_comuna": "21" },</v>
      </c>
    </row>
    <row r="368" spans="1:21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H368" t="s">
        <v>3010</v>
      </c>
      <c r="I368" t="s">
        <v>3016</v>
      </c>
      <c r="J368">
        <f t="shared" si="25"/>
        <v>367</v>
      </c>
      <c r="K368" t="s">
        <v>3011</v>
      </c>
      <c r="L368" t="s">
        <v>3017</v>
      </c>
      <c r="M368" t="str">
        <f t="shared" si="26"/>
        <v>Compartir</v>
      </c>
      <c r="N368" t="s">
        <v>3011</v>
      </c>
      <c r="O368" t="s">
        <v>3012</v>
      </c>
      <c r="P368">
        <f t="shared" si="27"/>
        <v>3</v>
      </c>
      <c r="Q368" t="s">
        <v>3013</v>
      </c>
      <c r="R368" t="s">
        <v>3014</v>
      </c>
      <c r="S368">
        <f t="shared" si="28"/>
        <v>21</v>
      </c>
      <c r="T368" t="s">
        <v>3015</v>
      </c>
      <c r="U368" t="str">
        <f t="shared" si="29"/>
        <v>{"id": "367","nb_barrio": "Compartir","id_zona":"3" ,"id_comuna": "21" },</v>
      </c>
    </row>
    <row r="369" spans="1:21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H369" t="s">
        <v>3010</v>
      </c>
      <c r="I369" t="s">
        <v>3016</v>
      </c>
      <c r="J369">
        <f t="shared" si="25"/>
        <v>368</v>
      </c>
      <c r="K369" t="s">
        <v>3011</v>
      </c>
      <c r="L369" t="s">
        <v>3017</v>
      </c>
      <c r="M369" t="str">
        <f t="shared" si="26"/>
        <v>DesepazInvicali</v>
      </c>
      <c r="N369" t="s">
        <v>3011</v>
      </c>
      <c r="O369" t="s">
        <v>3012</v>
      </c>
      <c r="P369">
        <f t="shared" si="27"/>
        <v>3</v>
      </c>
      <c r="Q369" t="s">
        <v>3013</v>
      </c>
      <c r="R369" t="s">
        <v>3014</v>
      </c>
      <c r="S369">
        <f t="shared" si="28"/>
        <v>21</v>
      </c>
      <c r="T369" t="s">
        <v>3015</v>
      </c>
      <c r="U369" t="str">
        <f t="shared" si="29"/>
        <v>{"id": "368","nb_barrio": "DesepazInvicali","id_zona":"3" ,"id_comuna": "21" },</v>
      </c>
    </row>
    <row r="370" spans="1:21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H370" t="s">
        <v>3010</v>
      </c>
      <c r="I370" t="s">
        <v>3016</v>
      </c>
      <c r="J370">
        <f t="shared" si="25"/>
        <v>369</v>
      </c>
      <c r="K370" t="s">
        <v>3011</v>
      </c>
      <c r="L370" t="s">
        <v>3017</v>
      </c>
      <c r="M370" t="str">
        <f t="shared" si="26"/>
        <v>Las Dalias</v>
      </c>
      <c r="N370" t="s">
        <v>3011</v>
      </c>
      <c r="O370" t="s">
        <v>3012</v>
      </c>
      <c r="P370">
        <f t="shared" si="27"/>
        <v>3</v>
      </c>
      <c r="Q370" t="s">
        <v>3013</v>
      </c>
      <c r="R370" t="s">
        <v>3014</v>
      </c>
      <c r="S370">
        <f t="shared" si="28"/>
        <v>21</v>
      </c>
      <c r="T370" t="s">
        <v>3015</v>
      </c>
      <c r="U370" t="str">
        <f t="shared" si="29"/>
        <v>{"id": "369","nb_barrio": "Las Dalias","id_zona":"3" ,"id_comuna": "21" },</v>
      </c>
    </row>
    <row r="371" spans="1:21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H371" t="s">
        <v>3010</v>
      </c>
      <c r="I371" t="s">
        <v>3016</v>
      </c>
      <c r="J371">
        <f t="shared" si="25"/>
        <v>370</v>
      </c>
      <c r="K371" t="s">
        <v>3011</v>
      </c>
      <c r="L371" t="s">
        <v>3017</v>
      </c>
      <c r="M371" t="str">
        <f t="shared" si="26"/>
        <v>Las Garzas</v>
      </c>
      <c r="N371" t="s">
        <v>3011</v>
      </c>
      <c r="O371" t="s">
        <v>3012</v>
      </c>
      <c r="P371">
        <f t="shared" si="27"/>
        <v>3</v>
      </c>
      <c r="Q371" t="s">
        <v>3013</v>
      </c>
      <c r="R371" t="s">
        <v>3014</v>
      </c>
      <c r="S371">
        <f t="shared" si="28"/>
        <v>21</v>
      </c>
      <c r="T371" t="s">
        <v>3015</v>
      </c>
      <c r="U371" t="str">
        <f t="shared" si="29"/>
        <v>{"id": "370","nb_barrio": "Las Garzas","id_zona":"3" ,"id_comuna": "21" },</v>
      </c>
    </row>
    <row r="372" spans="1:21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H372" t="s">
        <v>3010</v>
      </c>
      <c r="I372" t="s">
        <v>3016</v>
      </c>
      <c r="J372">
        <f t="shared" si="25"/>
        <v>371</v>
      </c>
      <c r="K372" t="s">
        <v>3011</v>
      </c>
      <c r="L372" t="s">
        <v>3017</v>
      </c>
      <c r="M372" t="str">
        <f t="shared" si="26"/>
        <v>Los Lideres</v>
      </c>
      <c r="N372" t="s">
        <v>3011</v>
      </c>
      <c r="O372" t="s">
        <v>3012</v>
      </c>
      <c r="P372">
        <f t="shared" si="27"/>
        <v>3</v>
      </c>
      <c r="Q372" t="s">
        <v>3013</v>
      </c>
      <c r="R372" t="s">
        <v>3014</v>
      </c>
      <c r="S372">
        <f t="shared" si="28"/>
        <v>21</v>
      </c>
      <c r="T372" t="s">
        <v>3015</v>
      </c>
      <c r="U372" t="str">
        <f t="shared" si="29"/>
        <v>{"id": "371","nb_barrio": "Los Lideres","id_zona":"3" ,"id_comuna": "21" },</v>
      </c>
    </row>
    <row r="373" spans="1:21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H373" t="s">
        <v>3010</v>
      </c>
      <c r="I373" t="s">
        <v>3016</v>
      </c>
      <c r="J373">
        <f t="shared" si="25"/>
        <v>372</v>
      </c>
      <c r="K373" t="s">
        <v>3011</v>
      </c>
      <c r="L373" t="s">
        <v>3017</v>
      </c>
      <c r="M373" t="str">
        <f t="shared" si="26"/>
        <v>Pizamos 1</v>
      </c>
      <c r="N373" t="s">
        <v>3011</v>
      </c>
      <c r="O373" t="s">
        <v>3012</v>
      </c>
      <c r="P373">
        <f t="shared" si="27"/>
        <v>3</v>
      </c>
      <c r="Q373" t="s">
        <v>3013</v>
      </c>
      <c r="R373" t="s">
        <v>3014</v>
      </c>
      <c r="S373">
        <f t="shared" si="28"/>
        <v>21</v>
      </c>
      <c r="T373" t="s">
        <v>3015</v>
      </c>
      <c r="U373" t="str">
        <f t="shared" si="29"/>
        <v>{"id": "372","nb_barrio": "Pizamos 1","id_zona":"3" ,"id_comuna": "21" },</v>
      </c>
    </row>
    <row r="374" spans="1:21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H374" t="s">
        <v>3010</v>
      </c>
      <c r="I374" t="s">
        <v>3016</v>
      </c>
      <c r="J374">
        <f t="shared" si="25"/>
        <v>373</v>
      </c>
      <c r="K374" t="s">
        <v>3011</v>
      </c>
      <c r="L374" t="s">
        <v>3017</v>
      </c>
      <c r="M374" t="str">
        <f t="shared" si="26"/>
        <v>Pizamos 2</v>
      </c>
      <c r="N374" t="s">
        <v>3011</v>
      </c>
      <c r="O374" t="s">
        <v>3012</v>
      </c>
      <c r="P374">
        <f t="shared" si="27"/>
        <v>3</v>
      </c>
      <c r="Q374" t="s">
        <v>3013</v>
      </c>
      <c r="R374" t="s">
        <v>3014</v>
      </c>
      <c r="S374">
        <f t="shared" si="28"/>
        <v>21</v>
      </c>
      <c r="T374" t="s">
        <v>3015</v>
      </c>
      <c r="U374" t="str">
        <f t="shared" si="29"/>
        <v>{"id": "373","nb_barrio": "Pizamos 2","id_zona":"3" ,"id_comuna": "21" },</v>
      </c>
    </row>
    <row r="375" spans="1:21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H375" t="s">
        <v>3010</v>
      </c>
      <c r="I375" t="s">
        <v>3016</v>
      </c>
      <c r="J375">
        <f t="shared" si="25"/>
        <v>374</v>
      </c>
      <c r="K375" t="s">
        <v>3011</v>
      </c>
      <c r="L375" t="s">
        <v>3017</v>
      </c>
      <c r="M375" t="str">
        <f t="shared" si="26"/>
        <v>PizamosIII</v>
      </c>
      <c r="N375" t="s">
        <v>3011</v>
      </c>
      <c r="O375" t="s">
        <v>3012</v>
      </c>
      <c r="P375">
        <f t="shared" si="27"/>
        <v>3</v>
      </c>
      <c r="Q375" t="s">
        <v>3013</v>
      </c>
      <c r="R375" t="s">
        <v>3014</v>
      </c>
      <c r="S375">
        <f t="shared" si="28"/>
        <v>21</v>
      </c>
      <c r="T375" t="s">
        <v>3015</v>
      </c>
      <c r="U375" t="str">
        <f t="shared" si="29"/>
        <v>{"id": "374","nb_barrio": "PizamosIII","id_zona":"3" ,"id_comuna": "21" },</v>
      </c>
    </row>
    <row r="376" spans="1:21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2972</v>
      </c>
      <c r="H376" t="s">
        <v>3010</v>
      </c>
      <c r="I376" t="s">
        <v>3016</v>
      </c>
      <c r="J376">
        <f t="shared" si="25"/>
        <v>375</v>
      </c>
      <c r="K376" t="s">
        <v>3011</v>
      </c>
      <c r="L376" t="s">
        <v>3017</v>
      </c>
      <c r="M376" t="str">
        <f t="shared" si="26"/>
        <v>Plantan de Tratamiento Puerto Mallarino</v>
      </c>
      <c r="N376" t="s">
        <v>3011</v>
      </c>
      <c r="O376" t="s">
        <v>3012</v>
      </c>
      <c r="P376">
        <f t="shared" si="27"/>
        <v>3</v>
      </c>
      <c r="Q376" t="s">
        <v>3013</v>
      </c>
      <c r="R376" t="s">
        <v>3014</v>
      </c>
      <c r="S376">
        <f t="shared" si="28"/>
        <v>21</v>
      </c>
      <c r="T376" t="s">
        <v>3015</v>
      </c>
      <c r="U376" t="str">
        <f t="shared" si="29"/>
        <v>{"id": "375","nb_barrio": "Plantan de Tratamiento Puerto Mallarino","id_zona":"3" ,"id_comuna": "21" },</v>
      </c>
    </row>
    <row r="377" spans="1:21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H377" t="s">
        <v>3010</v>
      </c>
      <c r="I377" t="s">
        <v>3016</v>
      </c>
      <c r="J377">
        <f t="shared" si="25"/>
        <v>376</v>
      </c>
      <c r="K377" t="s">
        <v>3011</v>
      </c>
      <c r="L377" t="s">
        <v>3017</v>
      </c>
      <c r="M377" t="str">
        <f t="shared" si="26"/>
        <v>Potrero Grande</v>
      </c>
      <c r="N377" t="s">
        <v>3011</v>
      </c>
      <c r="O377" t="s">
        <v>3012</v>
      </c>
      <c r="P377">
        <f t="shared" si="27"/>
        <v>3</v>
      </c>
      <c r="Q377" t="s">
        <v>3013</v>
      </c>
      <c r="R377" t="s">
        <v>3014</v>
      </c>
      <c r="S377">
        <f t="shared" si="28"/>
        <v>21</v>
      </c>
      <c r="T377" t="s">
        <v>3015</v>
      </c>
      <c r="U377" t="str">
        <f t="shared" si="29"/>
        <v>{"id": "376","nb_barrio": "Potrero Grande","id_zona":"3" ,"id_comuna": "21" },</v>
      </c>
    </row>
    <row r="378" spans="1:21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H378" t="s">
        <v>3010</v>
      </c>
      <c r="I378" t="s">
        <v>3016</v>
      </c>
      <c r="J378">
        <f t="shared" si="25"/>
        <v>377</v>
      </c>
      <c r="K378" t="s">
        <v>3011</v>
      </c>
      <c r="L378" t="s">
        <v>3017</v>
      </c>
      <c r="M378" t="str">
        <f t="shared" si="26"/>
        <v>Remanso</v>
      </c>
      <c r="N378" t="s">
        <v>3011</v>
      </c>
      <c r="O378" t="s">
        <v>3012</v>
      </c>
      <c r="P378">
        <f t="shared" si="27"/>
        <v>3</v>
      </c>
      <c r="Q378" t="s">
        <v>3013</v>
      </c>
      <c r="R378" t="s">
        <v>3014</v>
      </c>
      <c r="S378">
        <f t="shared" si="28"/>
        <v>21</v>
      </c>
      <c r="T378" t="s">
        <v>3015</v>
      </c>
      <c r="U378" t="str">
        <f t="shared" si="29"/>
        <v>{"id": "377","nb_barrio": "Remanso","id_zona":"3" ,"id_comuna": "21" },</v>
      </c>
    </row>
    <row r="379" spans="1:21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H379" t="s">
        <v>3010</v>
      </c>
      <c r="I379" t="s">
        <v>3016</v>
      </c>
      <c r="J379">
        <f t="shared" si="25"/>
        <v>378</v>
      </c>
      <c r="K379" t="s">
        <v>3011</v>
      </c>
      <c r="L379" t="s">
        <v>3017</v>
      </c>
      <c r="M379" t="str">
        <f t="shared" si="26"/>
        <v>Santa Clara</v>
      </c>
      <c r="N379" t="s">
        <v>3011</v>
      </c>
      <c r="O379" t="s">
        <v>3012</v>
      </c>
      <c r="P379">
        <f t="shared" si="27"/>
        <v>3</v>
      </c>
      <c r="Q379" t="s">
        <v>3013</v>
      </c>
      <c r="R379" t="s">
        <v>3014</v>
      </c>
      <c r="S379">
        <f t="shared" si="28"/>
        <v>21</v>
      </c>
      <c r="T379" t="s">
        <v>3015</v>
      </c>
      <c r="U379" t="str">
        <f t="shared" si="29"/>
        <v>{"id": "378","nb_barrio": "Santa Clara","id_zona":"3" ,"id_comuna": "21" },</v>
      </c>
    </row>
    <row r="380" spans="1:21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H380" t="s">
        <v>3010</v>
      </c>
      <c r="I380" t="s">
        <v>3016</v>
      </c>
      <c r="J380">
        <f t="shared" si="25"/>
        <v>379</v>
      </c>
      <c r="K380" t="s">
        <v>3011</v>
      </c>
      <c r="L380" t="s">
        <v>3017</v>
      </c>
      <c r="M380" t="str">
        <f t="shared" si="26"/>
        <v>Valle Grande</v>
      </c>
      <c r="N380" t="s">
        <v>3011</v>
      </c>
      <c r="O380" t="s">
        <v>3012</v>
      </c>
      <c r="P380">
        <f t="shared" si="27"/>
        <v>3</v>
      </c>
      <c r="Q380" t="s">
        <v>3013</v>
      </c>
      <c r="R380" t="s">
        <v>3014</v>
      </c>
      <c r="S380">
        <f t="shared" si="28"/>
        <v>21</v>
      </c>
      <c r="T380" t="s">
        <v>3015</v>
      </c>
      <c r="U380" t="str">
        <f t="shared" si="29"/>
        <v>{"id": "379","nb_barrio": "Valle Grande","id_zona":"3" ,"id_comuna": "21" },</v>
      </c>
    </row>
    <row r="381" spans="1:21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H381" t="s">
        <v>3010</v>
      </c>
      <c r="I381" t="s">
        <v>3016</v>
      </c>
      <c r="J381">
        <f t="shared" si="25"/>
        <v>380</v>
      </c>
      <c r="K381" t="s">
        <v>3011</v>
      </c>
      <c r="L381" t="s">
        <v>3017</v>
      </c>
      <c r="M381" t="str">
        <f t="shared" si="26"/>
        <v>Villa Luz</v>
      </c>
      <c r="N381" t="s">
        <v>3011</v>
      </c>
      <c r="O381" t="s">
        <v>3012</v>
      </c>
      <c r="P381">
        <f t="shared" si="27"/>
        <v>3</v>
      </c>
      <c r="Q381" t="s">
        <v>3013</v>
      </c>
      <c r="R381" t="s">
        <v>3014</v>
      </c>
      <c r="S381">
        <f t="shared" si="28"/>
        <v>21</v>
      </c>
      <c r="T381" t="s">
        <v>3015</v>
      </c>
      <c r="U381" t="str">
        <f t="shared" si="29"/>
        <v>{"id": "380","nb_barrio": "Villa Luz","id_zona":"3" ,"id_comuna": "21" },</v>
      </c>
    </row>
    <row r="382" spans="1:21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H382" t="s">
        <v>3010</v>
      </c>
      <c r="I382" t="s">
        <v>3016</v>
      </c>
      <c r="J382">
        <f t="shared" si="25"/>
        <v>381</v>
      </c>
      <c r="K382" t="s">
        <v>3011</v>
      </c>
      <c r="L382" t="s">
        <v>3017</v>
      </c>
      <c r="M382" t="str">
        <f t="shared" si="26"/>
        <v>Villa mercedes I</v>
      </c>
      <c r="N382" t="s">
        <v>3011</v>
      </c>
      <c r="O382" t="s">
        <v>3012</v>
      </c>
      <c r="P382">
        <f t="shared" si="27"/>
        <v>3</v>
      </c>
      <c r="Q382" t="s">
        <v>3013</v>
      </c>
      <c r="R382" t="s">
        <v>3014</v>
      </c>
      <c r="S382">
        <f t="shared" si="28"/>
        <v>21</v>
      </c>
      <c r="T382" t="s">
        <v>3015</v>
      </c>
      <c r="U382" t="str">
        <f t="shared" si="29"/>
        <v>{"id": "381","nb_barrio": "Villa mercedes I","id_zona":"3" ,"id_comuna": "21" },</v>
      </c>
    </row>
    <row r="383" spans="1:21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H383" t="s">
        <v>3010</v>
      </c>
      <c r="I383" t="s">
        <v>3016</v>
      </c>
      <c r="J383">
        <f t="shared" si="25"/>
        <v>382</v>
      </c>
      <c r="K383" t="s">
        <v>3011</v>
      </c>
      <c r="L383" t="s">
        <v>3017</v>
      </c>
      <c r="M383" t="str">
        <f t="shared" si="26"/>
        <v>Ciudad Campestre</v>
      </c>
      <c r="N383" t="s">
        <v>3011</v>
      </c>
      <c r="O383" t="s">
        <v>3012</v>
      </c>
      <c r="P383">
        <f t="shared" si="27"/>
        <v>5</v>
      </c>
      <c r="Q383" t="s">
        <v>3013</v>
      </c>
      <c r="R383" t="s">
        <v>3014</v>
      </c>
      <c r="S383">
        <f t="shared" si="28"/>
        <v>22</v>
      </c>
      <c r="T383" t="s">
        <v>3015</v>
      </c>
      <c r="U383" t="str">
        <f t="shared" si="29"/>
        <v>{"id": "382","nb_barrio": "Ciudad Campestre","id_zona":"5" ,"id_comuna": "22" },</v>
      </c>
    </row>
    <row r="384" spans="1:21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H384" t="s">
        <v>3010</v>
      </c>
      <c r="I384" t="s">
        <v>3016</v>
      </c>
      <c r="J384">
        <f t="shared" si="25"/>
        <v>383</v>
      </c>
      <c r="K384" t="s">
        <v>3011</v>
      </c>
      <c r="L384" t="s">
        <v>3017</v>
      </c>
      <c r="M384" t="str">
        <f t="shared" si="26"/>
        <v>Condominio Miramontes</v>
      </c>
      <c r="N384" t="s">
        <v>3011</v>
      </c>
      <c r="O384" t="s">
        <v>3012</v>
      </c>
      <c r="P384">
        <f t="shared" si="27"/>
        <v>5</v>
      </c>
      <c r="Q384" t="s">
        <v>3013</v>
      </c>
      <c r="R384" t="s">
        <v>3014</v>
      </c>
      <c r="S384">
        <f t="shared" si="28"/>
        <v>22</v>
      </c>
      <c r="T384" t="s">
        <v>3015</v>
      </c>
      <c r="U384" t="str">
        <f t="shared" si="29"/>
        <v>{"id": "383","nb_barrio": "Condominio Miramontes","id_zona":"5" ,"id_comuna": "22" },</v>
      </c>
    </row>
    <row r="385" spans="1:21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H385" t="s">
        <v>3010</v>
      </c>
      <c r="I385" t="s">
        <v>3016</v>
      </c>
      <c r="J385">
        <f t="shared" si="25"/>
        <v>384</v>
      </c>
      <c r="K385" t="s">
        <v>3011</v>
      </c>
      <c r="L385" t="s">
        <v>3017</v>
      </c>
      <c r="M385" t="str">
        <f t="shared" si="26"/>
        <v>Haciendas de Alferez</v>
      </c>
      <c r="N385" t="s">
        <v>3011</v>
      </c>
      <c r="O385" t="s">
        <v>3012</v>
      </c>
      <c r="P385">
        <f t="shared" si="27"/>
        <v>5</v>
      </c>
      <c r="Q385" t="s">
        <v>3013</v>
      </c>
      <c r="R385" t="s">
        <v>3014</v>
      </c>
      <c r="S385">
        <f t="shared" si="28"/>
        <v>22</v>
      </c>
      <c r="T385" t="s">
        <v>3015</v>
      </c>
      <c r="U385" t="str">
        <f t="shared" si="29"/>
        <v>{"id": "384","nb_barrio": "Haciendas de Alferez","id_zona":"5" ,"id_comuna": "22" },</v>
      </c>
    </row>
    <row r="386" spans="1:21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H386" t="s">
        <v>3010</v>
      </c>
      <c r="I386" t="s">
        <v>3016</v>
      </c>
      <c r="J386">
        <f t="shared" si="25"/>
        <v>385</v>
      </c>
      <c r="K386" t="s">
        <v>3011</v>
      </c>
      <c r="L386" t="s">
        <v>3017</v>
      </c>
      <c r="M386" t="str">
        <f t="shared" si="26"/>
        <v>Jardín de Pance</v>
      </c>
      <c r="N386" t="s">
        <v>3011</v>
      </c>
      <c r="O386" t="s">
        <v>3012</v>
      </c>
      <c r="P386">
        <f t="shared" si="27"/>
        <v>5</v>
      </c>
      <c r="Q386" t="s">
        <v>3013</v>
      </c>
      <c r="R386" t="s">
        <v>3014</v>
      </c>
      <c r="S386">
        <f t="shared" si="28"/>
        <v>22</v>
      </c>
      <c r="T386" t="s">
        <v>3015</v>
      </c>
      <c r="U386" t="str">
        <f t="shared" si="29"/>
        <v>{"id": "385","nb_barrio": "Jardín de Pance","id_zona":"5" ,"id_comuna": "22" },</v>
      </c>
    </row>
    <row r="387" spans="1:21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H387" t="s">
        <v>3010</v>
      </c>
      <c r="I387" t="s">
        <v>3016</v>
      </c>
      <c r="J387">
        <f t="shared" ref="J387:J391" si="30">A387</f>
        <v>386</v>
      </c>
      <c r="K387" t="s">
        <v>3011</v>
      </c>
      <c r="L387" t="s">
        <v>3017</v>
      </c>
      <c r="M387" t="str">
        <f t="shared" ref="M387:M391" si="31">F387</f>
        <v>Jockey Club</v>
      </c>
      <c r="N387" t="s">
        <v>3011</v>
      </c>
      <c r="O387" t="s">
        <v>3012</v>
      </c>
      <c r="P387">
        <f t="shared" ref="P387:P391" si="32">D387</f>
        <v>5</v>
      </c>
      <c r="Q387" t="s">
        <v>3013</v>
      </c>
      <c r="R387" t="s">
        <v>3014</v>
      </c>
      <c r="S387">
        <f t="shared" ref="S387:S391" si="33">B387</f>
        <v>22</v>
      </c>
      <c r="T387" t="s">
        <v>3015</v>
      </c>
      <c r="U387" t="str">
        <f t="shared" ref="U387:U391" si="34">H387&amp;I387&amp;J387&amp;K387&amp;L387&amp;M387&amp;N387&amp;O387&amp;P387&amp;Q387&amp;R387&amp;S387&amp;T387</f>
        <v>{"id": "386","nb_barrio": "Jockey Club","id_zona":"5" ,"id_comuna": "22" },</v>
      </c>
    </row>
    <row r="388" spans="1:21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H388" t="s">
        <v>3010</v>
      </c>
      <c r="I388" t="s">
        <v>3016</v>
      </c>
      <c r="J388">
        <f t="shared" si="30"/>
        <v>387</v>
      </c>
      <c r="K388" t="s">
        <v>3011</v>
      </c>
      <c r="L388" t="s">
        <v>3017</v>
      </c>
      <c r="M388" t="str">
        <f t="shared" si="31"/>
        <v>Reamansode Ciudad jardin</v>
      </c>
      <c r="N388" t="s">
        <v>3011</v>
      </c>
      <c r="O388" t="s">
        <v>3012</v>
      </c>
      <c r="P388">
        <f t="shared" si="32"/>
        <v>5</v>
      </c>
      <c r="Q388" t="s">
        <v>3013</v>
      </c>
      <c r="R388" t="s">
        <v>3014</v>
      </c>
      <c r="S388">
        <f t="shared" si="33"/>
        <v>22</v>
      </c>
      <c r="T388" t="s">
        <v>3015</v>
      </c>
      <c r="U388" t="str">
        <f t="shared" si="34"/>
        <v>{"id": "387","nb_barrio": "Reamansode Ciudad jardin","id_zona":"5" ,"id_comuna": "22" },</v>
      </c>
    </row>
    <row r="389" spans="1:21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H389" t="s">
        <v>3010</v>
      </c>
      <c r="I389" t="s">
        <v>3016</v>
      </c>
      <c r="J389">
        <f t="shared" si="30"/>
        <v>388</v>
      </c>
      <c r="K389" t="s">
        <v>3011</v>
      </c>
      <c r="L389" t="s">
        <v>3017</v>
      </c>
      <c r="M389" t="str">
        <f t="shared" si="31"/>
        <v>Urbanización ciudad Jardín</v>
      </c>
      <c r="N389" t="s">
        <v>3011</v>
      </c>
      <c r="O389" t="s">
        <v>3012</v>
      </c>
      <c r="P389">
        <f t="shared" si="32"/>
        <v>5</v>
      </c>
      <c r="Q389" t="s">
        <v>3013</v>
      </c>
      <c r="R389" t="s">
        <v>3014</v>
      </c>
      <c r="S389">
        <f t="shared" si="33"/>
        <v>22</v>
      </c>
      <c r="T389" t="s">
        <v>3015</v>
      </c>
      <c r="U389" t="str">
        <f t="shared" si="34"/>
        <v>{"id": "388","nb_barrio": "Urbanización ciudad Jardín","id_zona":"5" ,"id_comuna": "22" },</v>
      </c>
    </row>
    <row r="390" spans="1:21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H390" t="s">
        <v>3010</v>
      </c>
      <c r="I390" t="s">
        <v>3016</v>
      </c>
      <c r="J390">
        <f t="shared" si="30"/>
        <v>389</v>
      </c>
      <c r="K390" t="s">
        <v>3011</v>
      </c>
      <c r="L390" t="s">
        <v>3017</v>
      </c>
      <c r="M390" t="str">
        <f t="shared" si="31"/>
        <v>Urbanización Rio Lili</v>
      </c>
      <c r="N390" t="s">
        <v>3011</v>
      </c>
      <c r="O390" t="s">
        <v>3012</v>
      </c>
      <c r="P390">
        <f t="shared" si="32"/>
        <v>5</v>
      </c>
      <c r="Q390" t="s">
        <v>3013</v>
      </c>
      <c r="R390" t="s">
        <v>3014</v>
      </c>
      <c r="S390">
        <f t="shared" si="33"/>
        <v>22</v>
      </c>
      <c r="T390" t="s">
        <v>3015</v>
      </c>
      <c r="U390" t="str">
        <f t="shared" si="34"/>
        <v>{"id": "389","nb_barrio": "Urbanización Rio Lili","id_zona":"5" ,"id_comuna": "22" },</v>
      </c>
    </row>
    <row r="391" spans="1:21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H391" t="s">
        <v>3010</v>
      </c>
      <c r="I391" t="s">
        <v>3016</v>
      </c>
      <c r="J391">
        <f t="shared" si="30"/>
        <v>390</v>
      </c>
      <c r="K391" t="s">
        <v>3011</v>
      </c>
      <c r="L391" t="s">
        <v>3017</v>
      </c>
      <c r="M391" t="str">
        <f t="shared" si="31"/>
        <v>Verdanza</v>
      </c>
      <c r="N391" t="s">
        <v>3011</v>
      </c>
      <c r="O391" t="s">
        <v>3012</v>
      </c>
      <c r="P391">
        <f t="shared" si="32"/>
        <v>5</v>
      </c>
      <c r="Q391" t="s">
        <v>3013</v>
      </c>
      <c r="R391" t="s">
        <v>3014</v>
      </c>
      <c r="S391">
        <f t="shared" si="33"/>
        <v>22</v>
      </c>
      <c r="T391" t="s">
        <v>3015</v>
      </c>
      <c r="U391" t="str">
        <f t="shared" si="34"/>
        <v>{"id": "390","nb_barrio": "Verdanza","id_zona":"5" ,"id_comuna": "22" },</v>
      </c>
    </row>
  </sheetData>
  <autoFilter ref="A1:F391"/>
  <sortState ref="C2:F391">
    <sortCondition ref="C2:C391"/>
    <sortCondition ref="E2:E391"/>
    <sortCondition ref="F2:F39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1"/>
  <sheetViews>
    <sheetView workbookViewId="0">
      <selection activeCell="I6" sqref="I6"/>
    </sheetView>
  </sheetViews>
  <sheetFormatPr baseColWidth="10" defaultRowHeight="15"/>
  <cols>
    <col min="1" max="1" width="2.7109375" bestFit="1" customWidth="1"/>
    <col min="2" max="2" width="6.42578125" bestFit="1" customWidth="1"/>
    <col min="3" max="3" width="10.7109375" bestFit="1" customWidth="1"/>
    <col min="4" max="4" width="2" bestFit="1" customWidth="1"/>
    <col min="5" max="5" width="12.28515625" customWidth="1"/>
    <col min="6" max="6" width="33.140625" bestFit="1" customWidth="1"/>
    <col min="7" max="7" width="4" customWidth="1"/>
    <col min="8" max="8" width="19.140625" customWidth="1"/>
    <col min="9" max="9" width="50" customWidth="1"/>
    <col min="10" max="10" width="6.28515625" bestFit="1" customWidth="1"/>
    <col min="11" max="11" width="3.5703125" customWidth="1"/>
    <col min="12" max="12" width="13.140625" bestFit="1" customWidth="1"/>
    <col min="13" max="13" width="22.140625" customWidth="1"/>
    <col min="14" max="14" width="14.28515625" bestFit="1" customWidth="1"/>
    <col min="15" max="15" width="3" bestFit="1" customWidth="1"/>
    <col min="16" max="16" width="14.5703125" bestFit="1" customWidth="1"/>
    <col min="17" max="17" width="2" bestFit="1" customWidth="1"/>
    <col min="18" max="18" width="15.85546875" bestFit="1" customWidth="1"/>
    <col min="19" max="19" width="2" bestFit="1" customWidth="1"/>
    <col min="20" max="20" width="2.28515625" bestFit="1" customWidth="1"/>
  </cols>
  <sheetData>
    <row r="1" spans="1:20">
      <c r="A1" t="s">
        <v>0</v>
      </c>
      <c r="B1" t="s">
        <v>3009</v>
      </c>
      <c r="C1" t="s">
        <v>2985</v>
      </c>
      <c r="E1" t="s">
        <v>10</v>
      </c>
      <c r="F1" t="s">
        <v>4</v>
      </c>
      <c r="H1" t="s">
        <v>3263</v>
      </c>
      <c r="I1" t="s">
        <v>3245</v>
      </c>
    </row>
    <row r="2" spans="1:20">
      <c r="A2">
        <v>1</v>
      </c>
      <c r="B2">
        <v>1</v>
      </c>
      <c r="C2" t="s">
        <v>3006</v>
      </c>
      <c r="D2">
        <v>1</v>
      </c>
      <c r="E2" t="s">
        <v>2807</v>
      </c>
      <c r="F2" t="s">
        <v>2814</v>
      </c>
      <c r="G2">
        <f>LEN(F2)</f>
        <v>21</v>
      </c>
      <c r="J2" s="23" t="s">
        <v>3259</v>
      </c>
      <c r="K2">
        <f>A2</f>
        <v>1</v>
      </c>
      <c r="L2" s="23" t="s">
        <v>3258</v>
      </c>
      <c r="M2" t="str">
        <f t="shared" ref="M2:M65" si="0">F2</f>
        <v>Barrio Alto Aguacatal</v>
      </c>
      <c r="N2" s="23" t="s">
        <v>3260</v>
      </c>
      <c r="O2">
        <f t="shared" ref="O2:O65" si="1">B2</f>
        <v>1</v>
      </c>
      <c r="P2" s="23" t="s">
        <v>3250</v>
      </c>
      <c r="Q2">
        <v>1</v>
      </c>
      <c r="R2" s="23" t="s">
        <v>3251</v>
      </c>
      <c r="S2">
        <v>1</v>
      </c>
      <c r="T2" t="s">
        <v>3246</v>
      </c>
    </row>
    <row r="3" spans="1:20">
      <c r="A3">
        <v>2</v>
      </c>
      <c r="B3">
        <v>1</v>
      </c>
      <c r="C3" t="s">
        <v>3006</v>
      </c>
      <c r="D3">
        <v>1</v>
      </c>
      <c r="E3" t="s">
        <v>2807</v>
      </c>
      <c r="F3" t="s">
        <v>2817</v>
      </c>
      <c r="G3">
        <f t="shared" ref="G3:G66" si="2">LEN(F3)</f>
        <v>21</v>
      </c>
      <c r="J3" s="23" t="s">
        <v>3259</v>
      </c>
      <c r="K3">
        <f t="shared" ref="K3:K66" si="3">A3</f>
        <v>2</v>
      </c>
      <c r="L3" s="23" t="s">
        <v>3258</v>
      </c>
      <c r="M3" t="str">
        <f t="shared" si="0"/>
        <v>Barrio Bajo Aguacatal</v>
      </c>
      <c r="N3" s="23" t="s">
        <v>3260</v>
      </c>
      <c r="O3">
        <f t="shared" si="1"/>
        <v>1</v>
      </c>
      <c r="P3" s="23" t="s">
        <v>3250</v>
      </c>
      <c r="Q3">
        <v>1</v>
      </c>
      <c r="R3" s="23" t="s">
        <v>3251</v>
      </c>
      <c r="S3">
        <v>1</v>
      </c>
      <c r="T3" t="s">
        <v>3246</v>
      </c>
    </row>
    <row r="4" spans="1:20">
      <c r="A4">
        <v>3</v>
      </c>
      <c r="B4">
        <v>1</v>
      </c>
      <c r="C4" t="s">
        <v>3006</v>
      </c>
      <c r="D4">
        <v>1</v>
      </c>
      <c r="E4" t="s">
        <v>2807</v>
      </c>
      <c r="F4" s="19" t="s">
        <v>2820</v>
      </c>
      <c r="G4">
        <f t="shared" si="2"/>
        <v>15</v>
      </c>
      <c r="J4" s="23" t="s">
        <v>3259</v>
      </c>
      <c r="K4">
        <f t="shared" si="3"/>
        <v>3</v>
      </c>
      <c r="L4" s="23" t="s">
        <v>3258</v>
      </c>
      <c r="M4" t="str">
        <f t="shared" si="0"/>
        <v>Barrio la Legua</v>
      </c>
      <c r="N4" s="23" t="s">
        <v>3260</v>
      </c>
      <c r="O4">
        <f t="shared" si="1"/>
        <v>1</v>
      </c>
      <c r="P4" s="23" t="s">
        <v>3250</v>
      </c>
      <c r="Q4">
        <v>1</v>
      </c>
      <c r="R4" s="23" t="s">
        <v>3251</v>
      </c>
      <c r="S4">
        <v>1</v>
      </c>
      <c r="T4" t="s">
        <v>3246</v>
      </c>
    </row>
    <row r="5" spans="1:20">
      <c r="A5">
        <v>4</v>
      </c>
      <c r="B5">
        <v>1</v>
      </c>
      <c r="C5" t="s">
        <v>3006</v>
      </c>
      <c r="D5">
        <v>1</v>
      </c>
      <c r="E5" t="s">
        <v>2807</v>
      </c>
      <c r="F5" t="s">
        <v>2818</v>
      </c>
      <c r="G5">
        <f t="shared" si="2"/>
        <v>15</v>
      </c>
      <c r="J5" s="23" t="s">
        <v>3259</v>
      </c>
      <c r="K5">
        <f t="shared" si="3"/>
        <v>4</v>
      </c>
      <c r="L5" s="23" t="s">
        <v>3258</v>
      </c>
      <c r="M5" t="str">
        <f t="shared" si="0"/>
        <v>Barrio Palmas I</v>
      </c>
      <c r="N5" s="23" t="s">
        <v>3260</v>
      </c>
      <c r="O5">
        <f t="shared" si="1"/>
        <v>1</v>
      </c>
      <c r="P5" s="23" t="s">
        <v>3250</v>
      </c>
      <c r="Q5">
        <v>1</v>
      </c>
      <c r="R5" s="23" t="s">
        <v>3251</v>
      </c>
      <c r="S5">
        <v>1</v>
      </c>
      <c r="T5" t="s">
        <v>3246</v>
      </c>
    </row>
    <row r="6" spans="1:20">
      <c r="A6">
        <v>5</v>
      </c>
      <c r="B6">
        <v>1</v>
      </c>
      <c r="C6" t="s">
        <v>3006</v>
      </c>
      <c r="D6">
        <v>1</v>
      </c>
      <c r="E6" t="s">
        <v>2807</v>
      </c>
      <c r="F6" t="s">
        <v>2819</v>
      </c>
      <c r="G6">
        <f t="shared" si="2"/>
        <v>16</v>
      </c>
      <c r="J6" s="23" t="s">
        <v>3259</v>
      </c>
      <c r="K6">
        <f t="shared" si="3"/>
        <v>5</v>
      </c>
      <c r="L6" s="23" t="s">
        <v>3258</v>
      </c>
      <c r="M6" t="str">
        <f t="shared" si="0"/>
        <v>Barrio Palmas II</v>
      </c>
      <c r="N6" s="23" t="s">
        <v>3260</v>
      </c>
      <c r="O6">
        <f t="shared" si="1"/>
        <v>1</v>
      </c>
      <c r="P6" s="23" t="s">
        <v>3250</v>
      </c>
      <c r="Q6">
        <v>1</v>
      </c>
      <c r="R6" s="23" t="s">
        <v>3251</v>
      </c>
      <c r="S6">
        <v>1</v>
      </c>
      <c r="T6" t="s">
        <v>3246</v>
      </c>
    </row>
    <row r="7" spans="1:20">
      <c r="A7">
        <v>6</v>
      </c>
      <c r="B7">
        <v>1</v>
      </c>
      <c r="C7" t="s">
        <v>3006</v>
      </c>
      <c r="D7">
        <v>1</v>
      </c>
      <c r="E7" t="s">
        <v>2807</v>
      </c>
      <c r="F7" t="s">
        <v>2813</v>
      </c>
      <c r="G7">
        <f t="shared" si="2"/>
        <v>24</v>
      </c>
      <c r="J7" s="23" t="s">
        <v>3259</v>
      </c>
      <c r="K7">
        <f t="shared" si="3"/>
        <v>6</v>
      </c>
      <c r="L7" s="23" t="s">
        <v>3258</v>
      </c>
      <c r="M7" t="str">
        <f t="shared" si="0"/>
        <v>Barrio Terrón Colorado I</v>
      </c>
      <c r="N7" s="23" t="s">
        <v>3260</v>
      </c>
      <c r="O7">
        <f t="shared" si="1"/>
        <v>1</v>
      </c>
      <c r="P7" s="23" t="s">
        <v>3250</v>
      </c>
      <c r="Q7">
        <v>1</v>
      </c>
      <c r="R7" s="23" t="s">
        <v>3251</v>
      </c>
      <c r="S7">
        <v>1</v>
      </c>
      <c r="T7" t="s">
        <v>3246</v>
      </c>
    </row>
    <row r="8" spans="1:20">
      <c r="A8">
        <v>7</v>
      </c>
      <c r="B8">
        <v>1</v>
      </c>
      <c r="C8" t="s">
        <v>3006</v>
      </c>
      <c r="D8">
        <v>1</v>
      </c>
      <c r="E8" t="s">
        <v>2807</v>
      </c>
      <c r="F8" t="s">
        <v>3007</v>
      </c>
      <c r="G8">
        <f t="shared" si="2"/>
        <v>25</v>
      </c>
      <c r="J8" s="23" t="s">
        <v>3259</v>
      </c>
      <c r="K8">
        <f t="shared" si="3"/>
        <v>7</v>
      </c>
      <c r="L8" s="23" t="s">
        <v>3258</v>
      </c>
      <c r="M8" t="str">
        <f t="shared" si="0"/>
        <v>Barrio Terrón Colorado II</v>
      </c>
      <c r="N8" s="23" t="s">
        <v>3260</v>
      </c>
      <c r="O8">
        <f t="shared" si="1"/>
        <v>1</v>
      </c>
      <c r="P8" s="23" t="s">
        <v>3250</v>
      </c>
      <c r="Q8">
        <v>1</v>
      </c>
      <c r="R8" s="23" t="s">
        <v>3251</v>
      </c>
      <c r="S8">
        <v>1</v>
      </c>
      <c r="T8" t="s">
        <v>3246</v>
      </c>
    </row>
    <row r="9" spans="1:20">
      <c r="A9">
        <v>8</v>
      </c>
      <c r="B9">
        <v>1</v>
      </c>
      <c r="C9" t="s">
        <v>3006</v>
      </c>
      <c r="D9">
        <v>1</v>
      </c>
      <c r="E9" t="s">
        <v>2807</v>
      </c>
      <c r="F9" t="s">
        <v>2822</v>
      </c>
      <c r="G9">
        <f t="shared" si="2"/>
        <v>20</v>
      </c>
      <c r="J9" s="23" t="s">
        <v>3259</v>
      </c>
      <c r="K9">
        <f t="shared" si="3"/>
        <v>8</v>
      </c>
      <c r="L9" s="23" t="s">
        <v>3258</v>
      </c>
      <c r="M9" t="str">
        <f t="shared" si="0"/>
        <v>Barrio Villa del Mar</v>
      </c>
      <c r="N9" s="23" t="s">
        <v>3260</v>
      </c>
      <c r="O9">
        <f t="shared" si="1"/>
        <v>1</v>
      </c>
      <c r="P9" s="23" t="s">
        <v>3250</v>
      </c>
      <c r="Q9">
        <v>1</v>
      </c>
      <c r="R9" s="23" t="s">
        <v>3251</v>
      </c>
      <c r="S9">
        <v>1</v>
      </c>
      <c r="T9" t="s">
        <v>3246</v>
      </c>
    </row>
    <row r="10" spans="1:20">
      <c r="A10">
        <v>9</v>
      </c>
      <c r="B10">
        <v>1</v>
      </c>
      <c r="C10" t="s">
        <v>3006</v>
      </c>
      <c r="D10">
        <v>1</v>
      </c>
      <c r="E10" t="s">
        <v>2807</v>
      </c>
      <c r="F10" t="s">
        <v>2816</v>
      </c>
      <c r="G10">
        <f t="shared" si="2"/>
        <v>22</v>
      </c>
      <c r="J10" s="23" t="s">
        <v>3259</v>
      </c>
      <c r="K10">
        <f t="shared" si="3"/>
        <v>9</v>
      </c>
      <c r="L10" s="23" t="s">
        <v>3258</v>
      </c>
      <c r="M10" t="str">
        <f t="shared" si="0"/>
        <v>El Barrio Bajo Palermo</v>
      </c>
      <c r="N10" s="23" t="s">
        <v>3260</v>
      </c>
      <c r="O10">
        <f t="shared" si="1"/>
        <v>1</v>
      </c>
      <c r="P10" s="23" t="s">
        <v>3250</v>
      </c>
      <c r="Q10">
        <v>1</v>
      </c>
      <c r="R10" s="23" t="s">
        <v>3251</v>
      </c>
      <c r="S10">
        <v>1</v>
      </c>
      <c r="T10" t="s">
        <v>3246</v>
      </c>
    </row>
    <row r="11" spans="1:20">
      <c r="A11">
        <v>10</v>
      </c>
      <c r="B11">
        <v>1</v>
      </c>
      <c r="C11" t="s">
        <v>3006</v>
      </c>
      <c r="D11">
        <v>1</v>
      </c>
      <c r="E11" t="s">
        <v>2807</v>
      </c>
      <c r="F11" t="s">
        <v>2815</v>
      </c>
      <c r="G11">
        <f t="shared" si="2"/>
        <v>23</v>
      </c>
      <c r="J11" s="23" t="s">
        <v>3259</v>
      </c>
      <c r="K11">
        <f t="shared" si="3"/>
        <v>10</v>
      </c>
      <c r="L11" s="23" t="s">
        <v>3258</v>
      </c>
      <c r="M11" t="str">
        <f t="shared" si="0"/>
        <v>El barrio Vista hermosa</v>
      </c>
      <c r="N11" s="23" t="s">
        <v>3260</v>
      </c>
      <c r="O11">
        <f t="shared" si="1"/>
        <v>1</v>
      </c>
      <c r="P11" s="23" t="s">
        <v>3250</v>
      </c>
      <c r="Q11">
        <v>1</v>
      </c>
      <c r="R11" s="23" t="s">
        <v>3251</v>
      </c>
      <c r="S11">
        <v>1</v>
      </c>
      <c r="T11" t="s">
        <v>3246</v>
      </c>
    </row>
    <row r="12" spans="1:20">
      <c r="A12">
        <v>11</v>
      </c>
      <c r="B12">
        <v>1</v>
      </c>
      <c r="C12" t="s">
        <v>3006</v>
      </c>
      <c r="D12">
        <v>1</v>
      </c>
      <c r="E12" t="s">
        <v>2807</v>
      </c>
      <c r="F12" t="s">
        <v>2821</v>
      </c>
      <c r="G12">
        <f t="shared" si="2"/>
        <v>22</v>
      </c>
      <c r="J12" s="23" t="s">
        <v>3259</v>
      </c>
      <c r="K12">
        <f t="shared" si="3"/>
        <v>11</v>
      </c>
      <c r="L12" s="23" t="s">
        <v>3258</v>
      </c>
      <c r="M12" t="str">
        <f t="shared" si="0"/>
        <v>Urbanización Aguacatal</v>
      </c>
      <c r="N12" s="23" t="s">
        <v>3260</v>
      </c>
      <c r="O12">
        <f t="shared" si="1"/>
        <v>1</v>
      </c>
      <c r="P12" s="23" t="s">
        <v>3250</v>
      </c>
      <c r="Q12">
        <v>1</v>
      </c>
      <c r="R12" s="23" t="s">
        <v>3251</v>
      </c>
      <c r="S12">
        <v>1</v>
      </c>
      <c r="T12" t="s">
        <v>3246</v>
      </c>
    </row>
    <row r="13" spans="1:20">
      <c r="A13">
        <v>12</v>
      </c>
      <c r="B13">
        <v>2</v>
      </c>
      <c r="C13" t="s">
        <v>2989</v>
      </c>
      <c r="D13">
        <v>1</v>
      </c>
      <c r="E13" t="s">
        <v>2807</v>
      </c>
      <c r="F13" t="s">
        <v>2393</v>
      </c>
      <c r="G13">
        <f t="shared" si="2"/>
        <v>14</v>
      </c>
      <c r="J13" s="23" t="s">
        <v>3259</v>
      </c>
      <c r="K13">
        <f t="shared" si="3"/>
        <v>12</v>
      </c>
      <c r="L13" s="23" t="s">
        <v>3258</v>
      </c>
      <c r="M13" t="str">
        <f t="shared" si="0"/>
        <v>Altos de Menga</v>
      </c>
      <c r="N13" s="23" t="s">
        <v>3260</v>
      </c>
      <c r="O13">
        <f t="shared" si="1"/>
        <v>2</v>
      </c>
      <c r="P13" s="23" t="s">
        <v>3250</v>
      </c>
      <c r="Q13">
        <v>1</v>
      </c>
      <c r="R13" s="23" t="s">
        <v>3251</v>
      </c>
      <c r="S13">
        <v>1</v>
      </c>
      <c r="T13" t="s">
        <v>3246</v>
      </c>
    </row>
    <row r="14" spans="1:20">
      <c r="A14">
        <v>13</v>
      </c>
      <c r="B14">
        <v>2</v>
      </c>
      <c r="C14" t="s">
        <v>2989</v>
      </c>
      <c r="D14">
        <v>1</v>
      </c>
      <c r="E14" t="s">
        <v>2807</v>
      </c>
      <c r="F14" t="s">
        <v>2375</v>
      </c>
      <c r="G14">
        <f t="shared" si="2"/>
        <v>9</v>
      </c>
      <c r="J14" s="23" t="s">
        <v>3259</v>
      </c>
      <c r="K14">
        <f t="shared" si="3"/>
        <v>13</v>
      </c>
      <c r="L14" s="23" t="s">
        <v>3258</v>
      </c>
      <c r="M14" t="str">
        <f t="shared" si="0"/>
        <v>Arboledas</v>
      </c>
      <c r="N14" s="23" t="s">
        <v>3260</v>
      </c>
      <c r="O14">
        <f t="shared" si="1"/>
        <v>2</v>
      </c>
      <c r="P14" s="23" t="s">
        <v>3250</v>
      </c>
      <c r="Q14">
        <v>1</v>
      </c>
      <c r="R14" s="23" t="s">
        <v>3251</v>
      </c>
      <c r="S14">
        <v>1</v>
      </c>
      <c r="T14" t="s">
        <v>3246</v>
      </c>
    </row>
    <row r="15" spans="1:20">
      <c r="A15">
        <v>14</v>
      </c>
      <c r="B15">
        <v>2</v>
      </c>
      <c r="C15" t="s">
        <v>2989</v>
      </c>
      <c r="D15">
        <v>1</v>
      </c>
      <c r="E15" t="s">
        <v>2807</v>
      </c>
      <c r="F15" t="s">
        <v>3008</v>
      </c>
      <c r="G15">
        <f t="shared" si="2"/>
        <v>26</v>
      </c>
      <c r="J15" s="23" t="s">
        <v>3259</v>
      </c>
      <c r="K15">
        <f t="shared" si="3"/>
        <v>14</v>
      </c>
      <c r="L15" s="23" t="s">
        <v>3258</v>
      </c>
      <c r="M15" t="str">
        <f t="shared" si="0"/>
        <v>Área Libre-Parque del Amor</v>
      </c>
      <c r="N15" s="23" t="s">
        <v>3260</v>
      </c>
      <c r="O15">
        <f t="shared" si="1"/>
        <v>2</v>
      </c>
      <c r="P15" s="23" t="s">
        <v>3250</v>
      </c>
      <c r="Q15">
        <v>1</v>
      </c>
      <c r="R15" s="23" t="s">
        <v>3251</v>
      </c>
      <c r="S15">
        <v>1</v>
      </c>
      <c r="T15" t="s">
        <v>3246</v>
      </c>
    </row>
    <row r="16" spans="1:20">
      <c r="A16">
        <v>15</v>
      </c>
      <c r="B16">
        <v>2</v>
      </c>
      <c r="C16" t="s">
        <v>2989</v>
      </c>
      <c r="D16">
        <v>1</v>
      </c>
      <c r="E16" t="s">
        <v>2807</v>
      </c>
      <c r="F16" t="s">
        <v>2823</v>
      </c>
      <c r="G16">
        <f t="shared" si="2"/>
        <v>11</v>
      </c>
      <c r="J16" s="23" t="s">
        <v>3259</v>
      </c>
      <c r="K16">
        <f t="shared" si="3"/>
        <v>15</v>
      </c>
      <c r="L16" s="23" t="s">
        <v>3258</v>
      </c>
      <c r="M16" t="str">
        <f t="shared" si="0"/>
        <v>Arroyohondo</v>
      </c>
      <c r="N16" s="23" t="s">
        <v>3260</v>
      </c>
      <c r="O16">
        <f t="shared" si="1"/>
        <v>2</v>
      </c>
      <c r="P16" s="23" t="s">
        <v>3250</v>
      </c>
      <c r="Q16">
        <v>1</v>
      </c>
      <c r="R16" s="23" t="s">
        <v>3251</v>
      </c>
      <c r="S16">
        <v>1</v>
      </c>
      <c r="T16" t="s">
        <v>3246</v>
      </c>
    </row>
    <row r="17" spans="1:20">
      <c r="A17">
        <v>16</v>
      </c>
      <c r="B17">
        <v>2</v>
      </c>
      <c r="C17" t="s">
        <v>2989</v>
      </c>
      <c r="D17">
        <v>1</v>
      </c>
      <c r="E17" t="s">
        <v>2807</v>
      </c>
      <c r="F17" t="s">
        <v>2389</v>
      </c>
      <c r="G17">
        <f t="shared" si="2"/>
        <v>20</v>
      </c>
      <c r="J17" s="23" t="s">
        <v>3259</v>
      </c>
      <c r="K17">
        <f t="shared" si="3"/>
        <v>16</v>
      </c>
      <c r="L17" s="23" t="s">
        <v>3258</v>
      </c>
      <c r="M17" t="str">
        <f t="shared" si="0"/>
        <v>Brisas de los Álamos</v>
      </c>
      <c r="N17" s="23" t="s">
        <v>3260</v>
      </c>
      <c r="O17">
        <f t="shared" si="1"/>
        <v>2</v>
      </c>
      <c r="P17" s="23" t="s">
        <v>3250</v>
      </c>
      <c r="Q17">
        <v>1</v>
      </c>
      <c r="R17" s="23" t="s">
        <v>3251</v>
      </c>
      <c r="S17">
        <v>1</v>
      </c>
      <c r="T17" t="s">
        <v>3246</v>
      </c>
    </row>
    <row r="18" spans="1:20">
      <c r="A18">
        <v>17</v>
      </c>
      <c r="B18">
        <v>2</v>
      </c>
      <c r="C18" t="s">
        <v>2989</v>
      </c>
      <c r="D18">
        <v>1</v>
      </c>
      <c r="E18" t="s">
        <v>2807</v>
      </c>
      <c r="F18" t="s">
        <v>2378</v>
      </c>
      <c r="G18">
        <f t="shared" si="2"/>
        <v>10</v>
      </c>
      <c r="J18" s="23" t="s">
        <v>3259</v>
      </c>
      <c r="K18">
        <f t="shared" si="3"/>
        <v>17</v>
      </c>
      <c r="L18" s="23" t="s">
        <v>3258</v>
      </c>
      <c r="M18" t="str">
        <f t="shared" si="0"/>
        <v>Centenario</v>
      </c>
      <c r="N18" s="23" t="s">
        <v>3260</v>
      </c>
      <c r="O18">
        <f t="shared" si="1"/>
        <v>2</v>
      </c>
      <c r="P18" s="23" t="s">
        <v>3250</v>
      </c>
      <c r="Q18">
        <v>1</v>
      </c>
      <c r="R18" s="23" t="s">
        <v>3251</v>
      </c>
      <c r="S18">
        <v>1</v>
      </c>
      <c r="T18" t="s">
        <v>3246</v>
      </c>
    </row>
    <row r="19" spans="1:20">
      <c r="A19">
        <v>18</v>
      </c>
      <c r="B19">
        <v>2</v>
      </c>
      <c r="C19" t="s">
        <v>2989</v>
      </c>
      <c r="D19">
        <v>1</v>
      </c>
      <c r="E19" t="s">
        <v>2807</v>
      </c>
      <c r="F19" t="s">
        <v>2388</v>
      </c>
      <c r="G19">
        <f t="shared" si="2"/>
        <v>10</v>
      </c>
      <c r="J19" s="23" t="s">
        <v>3259</v>
      </c>
      <c r="K19">
        <f t="shared" si="3"/>
        <v>18</v>
      </c>
      <c r="L19" s="23" t="s">
        <v>3258</v>
      </c>
      <c r="M19" t="str">
        <f t="shared" si="0"/>
        <v>Chipichape</v>
      </c>
      <c r="N19" s="23" t="s">
        <v>3260</v>
      </c>
      <c r="O19">
        <f t="shared" si="1"/>
        <v>2</v>
      </c>
      <c r="P19" s="23" t="s">
        <v>3250</v>
      </c>
      <c r="Q19">
        <v>1</v>
      </c>
      <c r="R19" s="23" t="s">
        <v>3251</v>
      </c>
      <c r="S19">
        <v>1</v>
      </c>
      <c r="T19" t="s">
        <v>3246</v>
      </c>
    </row>
    <row r="20" spans="1:20">
      <c r="A20">
        <v>19</v>
      </c>
      <c r="B20">
        <v>2</v>
      </c>
      <c r="C20" t="s">
        <v>2989</v>
      </c>
      <c r="D20">
        <v>1</v>
      </c>
      <c r="E20" t="s">
        <v>2807</v>
      </c>
      <c r="F20" t="s">
        <v>2824</v>
      </c>
      <c r="G20">
        <f t="shared" si="2"/>
        <v>17</v>
      </c>
      <c r="J20" s="23" t="s">
        <v>3259</v>
      </c>
      <c r="K20">
        <f t="shared" si="3"/>
        <v>19</v>
      </c>
      <c r="L20" s="23" t="s">
        <v>3258</v>
      </c>
      <c r="M20" t="str">
        <f t="shared" si="0"/>
        <v>Ciudad los Álamos</v>
      </c>
      <c r="N20" s="23" t="s">
        <v>3260</v>
      </c>
      <c r="O20">
        <f t="shared" si="1"/>
        <v>2</v>
      </c>
      <c r="P20" s="23" t="s">
        <v>3250</v>
      </c>
      <c r="Q20">
        <v>1</v>
      </c>
      <c r="R20" s="23" t="s">
        <v>3251</v>
      </c>
      <c r="S20">
        <v>1</v>
      </c>
      <c r="T20" t="s">
        <v>3246</v>
      </c>
    </row>
    <row r="21" spans="1:20">
      <c r="A21">
        <v>20</v>
      </c>
      <c r="B21">
        <v>2</v>
      </c>
      <c r="C21" t="s">
        <v>2989</v>
      </c>
      <c r="D21">
        <v>1</v>
      </c>
      <c r="E21" t="s">
        <v>2807</v>
      </c>
      <c r="F21" t="s">
        <v>2825</v>
      </c>
      <c r="G21">
        <f t="shared" si="2"/>
        <v>4</v>
      </c>
      <c r="J21" s="23" t="s">
        <v>3259</v>
      </c>
      <c r="K21">
        <f t="shared" si="3"/>
        <v>20</v>
      </c>
      <c r="L21" s="23" t="s">
        <v>3258</v>
      </c>
      <c r="M21" t="str">
        <f t="shared" si="0"/>
        <v>Dapa</v>
      </c>
      <c r="N21" s="23" t="s">
        <v>3260</v>
      </c>
      <c r="O21">
        <f t="shared" si="1"/>
        <v>2</v>
      </c>
      <c r="P21" s="23" t="s">
        <v>3250</v>
      </c>
      <c r="Q21">
        <v>1</v>
      </c>
      <c r="R21" s="23" t="s">
        <v>3251</v>
      </c>
      <c r="S21">
        <v>1</v>
      </c>
      <c r="T21" t="s">
        <v>3246</v>
      </c>
    </row>
    <row r="22" spans="1:20">
      <c r="A22">
        <v>21</v>
      </c>
      <c r="B22">
        <v>2</v>
      </c>
      <c r="C22" t="s">
        <v>2989</v>
      </c>
      <c r="D22">
        <v>1</v>
      </c>
      <c r="E22" t="s">
        <v>2807</v>
      </c>
      <c r="F22" t="s">
        <v>2386</v>
      </c>
      <c r="G22">
        <f t="shared" si="2"/>
        <v>9</v>
      </c>
      <c r="J22" s="23" t="s">
        <v>3259</v>
      </c>
      <c r="K22">
        <f t="shared" si="3"/>
        <v>21</v>
      </c>
      <c r="L22" s="23" t="s">
        <v>3258</v>
      </c>
      <c r="M22" t="str">
        <f t="shared" si="0"/>
        <v>El Bosque</v>
      </c>
      <c r="N22" s="23" t="s">
        <v>3260</v>
      </c>
      <c r="O22">
        <f t="shared" si="1"/>
        <v>2</v>
      </c>
      <c r="P22" s="23" t="s">
        <v>3250</v>
      </c>
      <c r="Q22">
        <v>1</v>
      </c>
      <c r="R22" s="23" t="s">
        <v>3251</v>
      </c>
      <c r="S22">
        <v>1</v>
      </c>
      <c r="T22" t="s">
        <v>3246</v>
      </c>
    </row>
    <row r="23" spans="1:20">
      <c r="A23">
        <v>22</v>
      </c>
      <c r="B23">
        <v>2</v>
      </c>
      <c r="C23" t="s">
        <v>2989</v>
      </c>
      <c r="D23">
        <v>1</v>
      </c>
      <c r="E23" t="s">
        <v>2807</v>
      </c>
      <c r="F23" t="s">
        <v>2379</v>
      </c>
      <c r="G23">
        <f t="shared" si="2"/>
        <v>7</v>
      </c>
      <c r="J23" s="23" t="s">
        <v>3259</v>
      </c>
      <c r="K23">
        <f t="shared" si="3"/>
        <v>22</v>
      </c>
      <c r="L23" s="23" t="s">
        <v>3258</v>
      </c>
      <c r="M23" t="str">
        <f t="shared" si="0"/>
        <v>Granada</v>
      </c>
      <c r="N23" s="23" t="s">
        <v>3260</v>
      </c>
      <c r="O23">
        <f t="shared" si="1"/>
        <v>2</v>
      </c>
      <c r="P23" s="23" t="s">
        <v>3250</v>
      </c>
      <c r="Q23">
        <v>1</v>
      </c>
      <c r="R23" s="23" t="s">
        <v>3251</v>
      </c>
      <c r="S23">
        <v>1</v>
      </c>
      <c r="T23" t="s">
        <v>3246</v>
      </c>
    </row>
    <row r="24" spans="1:20">
      <c r="A24">
        <v>23</v>
      </c>
      <c r="B24">
        <v>2</v>
      </c>
      <c r="C24" t="s">
        <v>2989</v>
      </c>
      <c r="D24">
        <v>1</v>
      </c>
      <c r="E24" t="s">
        <v>2807</v>
      </c>
      <c r="F24" t="s">
        <v>2377</v>
      </c>
      <c r="G24">
        <f t="shared" si="2"/>
        <v>8</v>
      </c>
      <c r="J24" s="23" t="s">
        <v>3259</v>
      </c>
      <c r="K24">
        <f t="shared" si="3"/>
        <v>23</v>
      </c>
      <c r="L24" s="23" t="s">
        <v>3258</v>
      </c>
      <c r="M24" t="str">
        <f t="shared" si="0"/>
        <v>Juanambú</v>
      </c>
      <c r="N24" s="23" t="s">
        <v>3260</v>
      </c>
      <c r="O24">
        <f t="shared" si="1"/>
        <v>2</v>
      </c>
      <c r="P24" s="23" t="s">
        <v>3250</v>
      </c>
      <c r="Q24">
        <v>1</v>
      </c>
      <c r="R24" s="23" t="s">
        <v>3251</v>
      </c>
      <c r="S24">
        <v>1</v>
      </c>
      <c r="T24" t="s">
        <v>3246</v>
      </c>
    </row>
    <row r="25" spans="1:20">
      <c r="A25">
        <v>24</v>
      </c>
      <c r="B25">
        <v>2</v>
      </c>
      <c r="C25" t="s">
        <v>2989</v>
      </c>
      <c r="D25">
        <v>1</v>
      </c>
      <c r="E25" t="s">
        <v>2807</v>
      </c>
      <c r="F25" t="s">
        <v>2384</v>
      </c>
      <c r="G25">
        <f t="shared" si="2"/>
        <v>10</v>
      </c>
      <c r="J25" s="23" t="s">
        <v>3259</v>
      </c>
      <c r="K25">
        <f t="shared" si="3"/>
        <v>24</v>
      </c>
      <c r="L25" s="23" t="s">
        <v>3258</v>
      </c>
      <c r="M25" t="str">
        <f t="shared" si="0"/>
        <v>La Campiña</v>
      </c>
      <c r="N25" s="23" t="s">
        <v>3260</v>
      </c>
      <c r="O25">
        <f t="shared" si="1"/>
        <v>2</v>
      </c>
      <c r="P25" s="23" t="s">
        <v>3250</v>
      </c>
      <c r="Q25">
        <v>1</v>
      </c>
      <c r="R25" s="23" t="s">
        <v>3251</v>
      </c>
      <c r="S25">
        <v>1</v>
      </c>
      <c r="T25" t="s">
        <v>3246</v>
      </c>
    </row>
    <row r="26" spans="1:20">
      <c r="A26">
        <v>25</v>
      </c>
      <c r="B26">
        <v>2</v>
      </c>
      <c r="C26" t="s">
        <v>2989</v>
      </c>
      <c r="D26">
        <v>1</v>
      </c>
      <c r="E26" t="s">
        <v>2807</v>
      </c>
      <c r="F26" t="s">
        <v>2383</v>
      </c>
      <c r="G26">
        <f t="shared" si="2"/>
        <v>8</v>
      </c>
      <c r="J26" s="23" t="s">
        <v>3259</v>
      </c>
      <c r="K26">
        <f t="shared" si="3"/>
        <v>25</v>
      </c>
      <c r="L26" s="23" t="s">
        <v>3258</v>
      </c>
      <c r="M26" t="str">
        <f t="shared" si="0"/>
        <v>La Flora</v>
      </c>
      <c r="N26" s="23" t="s">
        <v>3260</v>
      </c>
      <c r="O26">
        <f t="shared" si="1"/>
        <v>2</v>
      </c>
      <c r="P26" s="23" t="s">
        <v>3250</v>
      </c>
      <c r="Q26">
        <v>1</v>
      </c>
      <c r="R26" s="23" t="s">
        <v>3251</v>
      </c>
      <c r="S26">
        <v>1</v>
      </c>
      <c r="T26" t="s">
        <v>3246</v>
      </c>
    </row>
    <row r="27" spans="1:20">
      <c r="A27">
        <v>26</v>
      </c>
      <c r="B27">
        <v>2</v>
      </c>
      <c r="C27" t="s">
        <v>2989</v>
      </c>
      <c r="D27">
        <v>1</v>
      </c>
      <c r="E27" t="s">
        <v>2807</v>
      </c>
      <c r="F27" t="s">
        <v>2385</v>
      </c>
      <c r="G27">
        <f t="shared" si="2"/>
        <v>6</v>
      </c>
      <c r="J27" s="23" t="s">
        <v>3259</v>
      </c>
      <c r="K27">
        <f t="shared" si="3"/>
        <v>26</v>
      </c>
      <c r="L27" s="23" t="s">
        <v>3258</v>
      </c>
      <c r="M27" t="str">
        <f t="shared" si="0"/>
        <v>La Paz</v>
      </c>
      <c r="N27" s="23" t="s">
        <v>3260</v>
      </c>
      <c r="O27">
        <f t="shared" si="1"/>
        <v>2</v>
      </c>
      <c r="P27" s="23" t="s">
        <v>3250</v>
      </c>
      <c r="Q27">
        <v>1</v>
      </c>
      <c r="R27" s="23" t="s">
        <v>3251</v>
      </c>
      <c r="S27">
        <v>1</v>
      </c>
      <c r="T27" t="s">
        <v>3246</v>
      </c>
    </row>
    <row r="28" spans="1:20">
      <c r="A28">
        <v>27</v>
      </c>
      <c r="B28">
        <v>2</v>
      </c>
      <c r="C28" t="s">
        <v>2989</v>
      </c>
      <c r="D28">
        <v>1</v>
      </c>
      <c r="E28" t="s">
        <v>2807</v>
      </c>
      <c r="F28" t="s">
        <v>2387</v>
      </c>
      <c r="G28">
        <f t="shared" si="2"/>
        <v>5</v>
      </c>
      <c r="J28" s="23" t="s">
        <v>3259</v>
      </c>
      <c r="K28">
        <f t="shared" si="3"/>
        <v>27</v>
      </c>
      <c r="L28" s="23" t="s">
        <v>3258</v>
      </c>
      <c r="M28" t="str">
        <f t="shared" si="0"/>
        <v>Menga</v>
      </c>
      <c r="N28" s="23" t="s">
        <v>3260</v>
      </c>
      <c r="O28">
        <f t="shared" si="1"/>
        <v>2</v>
      </c>
      <c r="P28" s="23" t="s">
        <v>3250</v>
      </c>
      <c r="Q28">
        <v>1</v>
      </c>
      <c r="R28" s="23" t="s">
        <v>3251</v>
      </c>
      <c r="S28">
        <v>1</v>
      </c>
      <c r="T28" t="s">
        <v>3246</v>
      </c>
    </row>
    <row r="29" spans="1:20">
      <c r="A29">
        <v>28</v>
      </c>
      <c r="B29">
        <v>2</v>
      </c>
      <c r="C29" t="s">
        <v>2989</v>
      </c>
      <c r="D29">
        <v>1</v>
      </c>
      <c r="E29" t="s">
        <v>2807</v>
      </c>
      <c r="F29" t="s">
        <v>2376</v>
      </c>
      <c r="G29">
        <f t="shared" si="2"/>
        <v>9</v>
      </c>
      <c r="J29" s="23" t="s">
        <v>3259</v>
      </c>
      <c r="K29">
        <f t="shared" si="3"/>
        <v>28</v>
      </c>
      <c r="L29" s="23" t="s">
        <v>3258</v>
      </c>
      <c r="M29" t="str">
        <f t="shared" si="0"/>
        <v>Normandía</v>
      </c>
      <c r="N29" s="23" t="s">
        <v>3260</v>
      </c>
      <c r="O29">
        <f t="shared" si="1"/>
        <v>2</v>
      </c>
      <c r="P29" s="23" t="s">
        <v>3250</v>
      </c>
      <c r="Q29">
        <v>1</v>
      </c>
      <c r="R29" s="23" t="s">
        <v>3251</v>
      </c>
      <c r="S29">
        <v>1</v>
      </c>
      <c r="T29" t="s">
        <v>3246</v>
      </c>
    </row>
    <row r="30" spans="1:20">
      <c r="A30">
        <v>29</v>
      </c>
      <c r="B30">
        <v>2</v>
      </c>
      <c r="C30" t="s">
        <v>2989</v>
      </c>
      <c r="D30">
        <v>1</v>
      </c>
      <c r="E30" t="s">
        <v>2807</v>
      </c>
      <c r="F30" t="s">
        <v>2826</v>
      </c>
      <c r="G30">
        <f t="shared" si="2"/>
        <v>6</v>
      </c>
      <c r="J30" s="23" t="s">
        <v>3259</v>
      </c>
      <c r="K30">
        <f t="shared" si="3"/>
        <v>29</v>
      </c>
      <c r="L30" s="23" t="s">
        <v>3258</v>
      </c>
      <c r="M30" t="str">
        <f t="shared" si="0"/>
        <v>Pacará</v>
      </c>
      <c r="N30" s="23" t="s">
        <v>3260</v>
      </c>
      <c r="O30">
        <f t="shared" si="1"/>
        <v>2</v>
      </c>
      <c r="P30" s="23" t="s">
        <v>3250</v>
      </c>
      <c r="Q30">
        <v>1</v>
      </c>
      <c r="R30" s="23" t="s">
        <v>3251</v>
      </c>
      <c r="S30">
        <v>1</v>
      </c>
      <c r="T30" t="s">
        <v>3246</v>
      </c>
    </row>
    <row r="31" spans="1:20">
      <c r="A31">
        <v>30</v>
      </c>
      <c r="B31">
        <v>2</v>
      </c>
      <c r="C31" t="s">
        <v>2989</v>
      </c>
      <c r="D31">
        <v>1</v>
      </c>
      <c r="E31" t="s">
        <v>2807</v>
      </c>
      <c r="F31" t="s">
        <v>2382</v>
      </c>
      <c r="G31">
        <f t="shared" si="2"/>
        <v>16</v>
      </c>
      <c r="J31" s="23" t="s">
        <v>3259</v>
      </c>
      <c r="K31">
        <f t="shared" si="3"/>
        <v>30</v>
      </c>
      <c r="L31" s="23" t="s">
        <v>3258</v>
      </c>
      <c r="M31" t="str">
        <f t="shared" si="0"/>
        <v>Prados del Norte</v>
      </c>
      <c r="N31" s="23" t="s">
        <v>3260</v>
      </c>
      <c r="O31">
        <f t="shared" si="1"/>
        <v>2</v>
      </c>
      <c r="P31" s="23" t="s">
        <v>3250</v>
      </c>
      <c r="Q31">
        <v>1</v>
      </c>
      <c r="R31" s="23" t="s">
        <v>3251</v>
      </c>
      <c r="S31">
        <v>1</v>
      </c>
      <c r="T31" t="s">
        <v>3246</v>
      </c>
    </row>
    <row r="32" spans="1:20">
      <c r="A32">
        <v>31</v>
      </c>
      <c r="B32">
        <v>2</v>
      </c>
      <c r="C32" t="s">
        <v>2989</v>
      </c>
      <c r="D32">
        <v>1</v>
      </c>
      <c r="E32" t="s">
        <v>2807</v>
      </c>
      <c r="F32" t="s">
        <v>2381</v>
      </c>
      <c r="G32">
        <f t="shared" si="2"/>
        <v>11</v>
      </c>
      <c r="J32" s="23" t="s">
        <v>3259</v>
      </c>
      <c r="K32">
        <f t="shared" si="3"/>
        <v>31</v>
      </c>
      <c r="L32" s="23" t="s">
        <v>3258</v>
      </c>
      <c r="M32" t="str">
        <f t="shared" si="0"/>
        <v>San Vicente</v>
      </c>
      <c r="N32" s="23" t="s">
        <v>3260</v>
      </c>
      <c r="O32">
        <f t="shared" si="1"/>
        <v>2</v>
      </c>
      <c r="P32" s="23" t="s">
        <v>3250</v>
      </c>
      <c r="Q32">
        <v>1</v>
      </c>
      <c r="R32" s="23" t="s">
        <v>3251</v>
      </c>
      <c r="S32">
        <v>1</v>
      </c>
      <c r="T32" t="s">
        <v>3246</v>
      </c>
    </row>
    <row r="33" spans="1:20">
      <c r="A33">
        <v>32</v>
      </c>
      <c r="B33">
        <v>2</v>
      </c>
      <c r="C33" t="s">
        <v>2989</v>
      </c>
      <c r="D33">
        <v>1</v>
      </c>
      <c r="E33" t="s">
        <v>2807</v>
      </c>
      <c r="F33" t="s">
        <v>2827</v>
      </c>
      <c r="G33">
        <f t="shared" si="2"/>
        <v>12</v>
      </c>
      <c r="J33" s="23" t="s">
        <v>3259</v>
      </c>
      <c r="K33">
        <f t="shared" si="3"/>
        <v>32</v>
      </c>
      <c r="L33" s="23" t="s">
        <v>3258</v>
      </c>
      <c r="M33" t="str">
        <f t="shared" si="0"/>
        <v>Santa Mónica</v>
      </c>
      <c r="N33" s="23" t="s">
        <v>3260</v>
      </c>
      <c r="O33">
        <f t="shared" si="1"/>
        <v>2</v>
      </c>
      <c r="P33" s="23" t="s">
        <v>3250</v>
      </c>
      <c r="Q33">
        <v>1</v>
      </c>
      <c r="R33" s="23" t="s">
        <v>3251</v>
      </c>
      <c r="S33">
        <v>1</v>
      </c>
      <c r="T33" t="s">
        <v>3246</v>
      </c>
    </row>
    <row r="34" spans="1:20">
      <c r="A34">
        <v>33</v>
      </c>
      <c r="B34">
        <v>2</v>
      </c>
      <c r="C34" t="s">
        <v>2989</v>
      </c>
      <c r="D34">
        <v>1</v>
      </c>
      <c r="E34" t="s">
        <v>2807</v>
      </c>
      <c r="F34" t="s">
        <v>2373</v>
      </c>
      <c r="G34">
        <f t="shared" si="2"/>
        <v>10</v>
      </c>
      <c r="J34" s="23" t="s">
        <v>3259</v>
      </c>
      <c r="K34">
        <f t="shared" si="3"/>
        <v>33</v>
      </c>
      <c r="L34" s="23" t="s">
        <v>3258</v>
      </c>
      <c r="M34" t="str">
        <f t="shared" si="0"/>
        <v>Santa Rita</v>
      </c>
      <c r="N34" s="23" t="s">
        <v>3260</v>
      </c>
      <c r="O34">
        <f t="shared" si="1"/>
        <v>2</v>
      </c>
      <c r="P34" s="23" t="s">
        <v>3250</v>
      </c>
      <c r="Q34">
        <v>1</v>
      </c>
      <c r="R34" s="23" t="s">
        <v>3251</v>
      </c>
      <c r="S34">
        <v>1</v>
      </c>
      <c r="T34" t="s">
        <v>3246</v>
      </c>
    </row>
    <row r="35" spans="1:20">
      <c r="A35">
        <v>34</v>
      </c>
      <c r="B35">
        <v>2</v>
      </c>
      <c r="C35" t="s">
        <v>2989</v>
      </c>
      <c r="D35">
        <v>1</v>
      </c>
      <c r="E35" t="s">
        <v>2807</v>
      </c>
      <c r="F35" t="s">
        <v>2374</v>
      </c>
      <c r="G35">
        <f t="shared" si="2"/>
        <v>14</v>
      </c>
      <c r="J35" s="23" t="s">
        <v>3259</v>
      </c>
      <c r="K35">
        <f t="shared" si="3"/>
        <v>34</v>
      </c>
      <c r="L35" s="23" t="s">
        <v>3258</v>
      </c>
      <c r="M35" t="str">
        <f t="shared" si="0"/>
        <v>Santa Teresita</v>
      </c>
      <c r="N35" s="23" t="s">
        <v>3260</v>
      </c>
      <c r="O35">
        <f t="shared" si="1"/>
        <v>2</v>
      </c>
      <c r="P35" s="23" t="s">
        <v>3250</v>
      </c>
      <c r="Q35">
        <v>1</v>
      </c>
      <c r="R35" s="23" t="s">
        <v>3251</v>
      </c>
      <c r="S35">
        <v>1</v>
      </c>
      <c r="T35" t="s">
        <v>3246</v>
      </c>
    </row>
    <row r="36" spans="1:20">
      <c r="A36">
        <v>35</v>
      </c>
      <c r="B36">
        <v>2</v>
      </c>
      <c r="C36" t="s">
        <v>2989</v>
      </c>
      <c r="D36">
        <v>1</v>
      </c>
      <c r="E36" t="s">
        <v>2807</v>
      </c>
      <c r="F36" t="s">
        <v>3261</v>
      </c>
      <c r="G36">
        <f t="shared" si="2"/>
        <v>29</v>
      </c>
      <c r="J36" s="23" t="s">
        <v>3259</v>
      </c>
      <c r="K36">
        <f t="shared" si="3"/>
        <v>35</v>
      </c>
      <c r="L36" s="23" t="s">
        <v>3258</v>
      </c>
      <c r="M36" t="str">
        <f t="shared" si="0"/>
        <v>Sect Altos Normandía-Bataclán</v>
      </c>
      <c r="N36" s="23" t="s">
        <v>3260</v>
      </c>
      <c r="O36">
        <f t="shared" si="1"/>
        <v>2</v>
      </c>
      <c r="P36" s="23" t="s">
        <v>3250</v>
      </c>
      <c r="Q36">
        <v>1</v>
      </c>
      <c r="R36" s="23" t="s">
        <v>3251</v>
      </c>
      <c r="S36">
        <v>1</v>
      </c>
      <c r="T36" t="s">
        <v>3246</v>
      </c>
    </row>
    <row r="37" spans="1:20">
      <c r="A37">
        <v>36</v>
      </c>
      <c r="B37">
        <v>2</v>
      </c>
      <c r="C37" t="s">
        <v>2989</v>
      </c>
      <c r="D37">
        <v>1</v>
      </c>
      <c r="E37" t="s">
        <v>2807</v>
      </c>
      <c r="F37" t="s">
        <v>2392</v>
      </c>
      <c r="G37">
        <f t="shared" si="2"/>
        <v>21</v>
      </c>
      <c r="J37" s="23" t="s">
        <v>3259</v>
      </c>
      <c r="K37">
        <f t="shared" si="3"/>
        <v>36</v>
      </c>
      <c r="L37" s="23" t="s">
        <v>3258</v>
      </c>
      <c r="M37" t="str">
        <f t="shared" si="0"/>
        <v>Urbanización La Flora</v>
      </c>
      <c r="N37" s="23" t="s">
        <v>3260</v>
      </c>
      <c r="O37">
        <f t="shared" si="1"/>
        <v>2</v>
      </c>
      <c r="P37" s="23" t="s">
        <v>3250</v>
      </c>
      <c r="Q37">
        <v>1</v>
      </c>
      <c r="R37" s="23" t="s">
        <v>3251</v>
      </c>
      <c r="S37">
        <v>1</v>
      </c>
      <c r="T37" t="s">
        <v>3246</v>
      </c>
    </row>
    <row r="38" spans="1:20">
      <c r="A38">
        <v>37</v>
      </c>
      <c r="B38">
        <v>2</v>
      </c>
      <c r="C38" t="s">
        <v>2989</v>
      </c>
      <c r="D38">
        <v>1</v>
      </c>
      <c r="E38" t="s">
        <v>2807</v>
      </c>
      <c r="F38" t="s">
        <v>2390</v>
      </c>
      <c r="G38">
        <f t="shared" si="2"/>
        <v>22</v>
      </c>
      <c r="J38" s="23" t="s">
        <v>3259</v>
      </c>
      <c r="K38">
        <f t="shared" si="3"/>
        <v>37</v>
      </c>
      <c r="L38" s="23" t="s">
        <v>3258</v>
      </c>
      <c r="M38" t="str">
        <f t="shared" si="0"/>
        <v>Urbanización La Merced</v>
      </c>
      <c r="N38" s="23" t="s">
        <v>3260</v>
      </c>
      <c r="O38">
        <f t="shared" si="1"/>
        <v>2</v>
      </c>
      <c r="P38" s="23" t="s">
        <v>3250</v>
      </c>
      <c r="Q38">
        <v>1</v>
      </c>
      <c r="R38" s="23" t="s">
        <v>3251</v>
      </c>
      <c r="S38">
        <v>1</v>
      </c>
      <c r="T38" t="s">
        <v>3246</v>
      </c>
    </row>
    <row r="39" spans="1:20">
      <c r="A39">
        <v>38</v>
      </c>
      <c r="B39">
        <v>2</v>
      </c>
      <c r="C39" t="s">
        <v>2989</v>
      </c>
      <c r="D39">
        <v>1</v>
      </c>
      <c r="E39" t="s">
        <v>2807</v>
      </c>
      <c r="F39" t="s">
        <v>2380</v>
      </c>
      <c r="G39">
        <f t="shared" si="2"/>
        <v>9</v>
      </c>
      <c r="J39" s="23" t="s">
        <v>3259</v>
      </c>
      <c r="K39">
        <f t="shared" si="3"/>
        <v>38</v>
      </c>
      <c r="L39" s="23" t="s">
        <v>3258</v>
      </c>
      <c r="M39" t="str">
        <f t="shared" si="0"/>
        <v>Versalles</v>
      </c>
      <c r="N39" s="23" t="s">
        <v>3260</v>
      </c>
      <c r="O39">
        <f t="shared" si="1"/>
        <v>2</v>
      </c>
      <c r="P39" s="23" t="s">
        <v>3250</v>
      </c>
      <c r="Q39">
        <v>1</v>
      </c>
      <c r="R39" s="23" t="s">
        <v>3251</v>
      </c>
      <c r="S39">
        <v>1</v>
      </c>
      <c r="T39" t="s">
        <v>3246</v>
      </c>
    </row>
    <row r="40" spans="1:20">
      <c r="A40">
        <v>39</v>
      </c>
      <c r="B40">
        <v>2</v>
      </c>
      <c r="C40" t="s">
        <v>2989</v>
      </c>
      <c r="D40">
        <v>1</v>
      </c>
      <c r="E40" t="s">
        <v>2807</v>
      </c>
      <c r="F40" t="s">
        <v>2391</v>
      </c>
      <c r="G40">
        <f t="shared" si="2"/>
        <v>6</v>
      </c>
      <c r="J40" s="23" t="s">
        <v>3259</v>
      </c>
      <c r="K40">
        <f t="shared" si="3"/>
        <v>39</v>
      </c>
      <c r="L40" s="23" t="s">
        <v>3258</v>
      </c>
      <c r="M40" t="str">
        <f t="shared" si="0"/>
        <v>Vipasa</v>
      </c>
      <c r="N40" s="23" t="s">
        <v>3260</v>
      </c>
      <c r="O40">
        <f t="shared" si="1"/>
        <v>2</v>
      </c>
      <c r="P40" s="23" t="s">
        <v>3250</v>
      </c>
      <c r="Q40">
        <v>1</v>
      </c>
      <c r="R40" s="23" t="s">
        <v>3251</v>
      </c>
      <c r="S40">
        <v>1</v>
      </c>
      <c r="T40" t="s">
        <v>3246</v>
      </c>
    </row>
    <row r="41" spans="1:20">
      <c r="A41">
        <v>40</v>
      </c>
      <c r="B41">
        <v>3</v>
      </c>
      <c r="C41" t="s">
        <v>2990</v>
      </c>
      <c r="D41">
        <v>1</v>
      </c>
      <c r="E41" t="s">
        <v>2807</v>
      </c>
      <c r="F41" t="s">
        <v>2829</v>
      </c>
      <c r="G41">
        <f t="shared" si="2"/>
        <v>22</v>
      </c>
      <c r="J41" s="23" t="s">
        <v>3259</v>
      </c>
      <c r="K41">
        <f t="shared" si="3"/>
        <v>40</v>
      </c>
      <c r="L41" s="23" t="s">
        <v>3258</v>
      </c>
      <c r="M41" t="str">
        <f t="shared" si="0"/>
        <v>Acueducto San Antonio.</v>
      </c>
      <c r="N41" s="23" t="s">
        <v>3260</v>
      </c>
      <c r="O41">
        <f t="shared" si="1"/>
        <v>3</v>
      </c>
      <c r="P41" s="23" t="s">
        <v>3250</v>
      </c>
      <c r="Q41">
        <v>1</v>
      </c>
      <c r="R41" s="23" t="s">
        <v>3251</v>
      </c>
      <c r="S41">
        <v>1</v>
      </c>
      <c r="T41" t="s">
        <v>3246</v>
      </c>
    </row>
    <row r="42" spans="1:20">
      <c r="A42">
        <v>41</v>
      </c>
      <c r="B42">
        <v>3</v>
      </c>
      <c r="C42" t="s">
        <v>2990</v>
      </c>
      <c r="D42">
        <v>1</v>
      </c>
      <c r="E42" t="s">
        <v>2807</v>
      </c>
      <c r="F42" t="s">
        <v>2830</v>
      </c>
      <c r="G42">
        <f t="shared" si="2"/>
        <v>12</v>
      </c>
      <c r="J42" s="23" t="s">
        <v>3259</v>
      </c>
      <c r="K42">
        <f t="shared" si="3"/>
        <v>41</v>
      </c>
      <c r="L42" s="23" t="s">
        <v>3258</v>
      </c>
      <c r="M42" t="str">
        <f t="shared" si="0"/>
        <v>El Calvario.</v>
      </c>
      <c r="N42" s="23" t="s">
        <v>3260</v>
      </c>
      <c r="O42">
        <f t="shared" si="1"/>
        <v>3</v>
      </c>
      <c r="P42" s="23" t="s">
        <v>3250</v>
      </c>
      <c r="Q42">
        <v>1</v>
      </c>
      <c r="R42" s="23" t="s">
        <v>3251</v>
      </c>
      <c r="S42">
        <v>1</v>
      </c>
      <c r="T42" t="s">
        <v>3246</v>
      </c>
    </row>
    <row r="43" spans="1:20">
      <c r="A43">
        <v>42</v>
      </c>
      <c r="B43">
        <v>3</v>
      </c>
      <c r="C43" t="s">
        <v>2990</v>
      </c>
      <c r="D43">
        <v>1</v>
      </c>
      <c r="E43" t="s">
        <v>2807</v>
      </c>
      <c r="F43" t="s">
        <v>2831</v>
      </c>
      <c r="G43">
        <f t="shared" si="2"/>
        <v>8</v>
      </c>
      <c r="J43" s="23" t="s">
        <v>3259</v>
      </c>
      <c r="K43">
        <f t="shared" si="3"/>
        <v>42</v>
      </c>
      <c r="L43" s="23" t="s">
        <v>3258</v>
      </c>
      <c r="M43" t="str">
        <f t="shared" si="0"/>
        <v>El Hoyo.</v>
      </c>
      <c r="N43" s="23" t="s">
        <v>3260</v>
      </c>
      <c r="O43">
        <f t="shared" si="1"/>
        <v>3</v>
      </c>
      <c r="P43" s="23" t="s">
        <v>3250</v>
      </c>
      <c r="Q43">
        <v>1</v>
      </c>
      <c r="R43" s="23" t="s">
        <v>3251</v>
      </c>
      <c r="S43">
        <v>1</v>
      </c>
      <c r="T43" t="s">
        <v>3246</v>
      </c>
    </row>
    <row r="44" spans="1:20">
      <c r="A44">
        <v>43</v>
      </c>
      <c r="B44">
        <v>3</v>
      </c>
      <c r="C44" t="s">
        <v>2990</v>
      </c>
      <c r="D44">
        <v>1</v>
      </c>
      <c r="E44" t="s">
        <v>2807</v>
      </c>
      <c r="F44" t="s">
        <v>2832</v>
      </c>
      <c r="G44">
        <f t="shared" si="2"/>
        <v>12</v>
      </c>
      <c r="J44" s="23" t="s">
        <v>3259</v>
      </c>
      <c r="K44">
        <f t="shared" si="3"/>
        <v>43</v>
      </c>
      <c r="L44" s="23" t="s">
        <v>3258</v>
      </c>
      <c r="M44" t="str">
        <f t="shared" si="0"/>
        <v>El Nacional.</v>
      </c>
      <c r="N44" s="23" t="s">
        <v>3260</v>
      </c>
      <c r="O44">
        <f t="shared" si="1"/>
        <v>3</v>
      </c>
      <c r="P44" s="23" t="s">
        <v>3250</v>
      </c>
      <c r="Q44">
        <v>1</v>
      </c>
      <c r="R44" s="23" t="s">
        <v>3251</v>
      </c>
      <c r="S44">
        <v>1</v>
      </c>
      <c r="T44" t="s">
        <v>3246</v>
      </c>
    </row>
    <row r="45" spans="1:20">
      <c r="A45">
        <v>44</v>
      </c>
      <c r="B45">
        <v>3</v>
      </c>
      <c r="C45" t="s">
        <v>2990</v>
      </c>
      <c r="D45">
        <v>1</v>
      </c>
      <c r="E45" t="s">
        <v>2807</v>
      </c>
      <c r="F45" t="s">
        <v>2833</v>
      </c>
      <c r="G45">
        <f t="shared" si="2"/>
        <v>9</v>
      </c>
      <c r="J45" s="23" t="s">
        <v>3259</v>
      </c>
      <c r="K45">
        <f t="shared" si="3"/>
        <v>44</v>
      </c>
      <c r="L45" s="23" t="s">
        <v>3258</v>
      </c>
      <c r="M45" t="str">
        <f t="shared" si="0"/>
        <v>El Peñón.</v>
      </c>
      <c r="N45" s="23" t="s">
        <v>3260</v>
      </c>
      <c r="O45">
        <f t="shared" si="1"/>
        <v>3</v>
      </c>
      <c r="P45" s="23" t="s">
        <v>3250</v>
      </c>
      <c r="Q45">
        <v>1</v>
      </c>
      <c r="R45" s="23" t="s">
        <v>3251</v>
      </c>
      <c r="S45">
        <v>1</v>
      </c>
      <c r="T45" t="s">
        <v>3246</v>
      </c>
    </row>
    <row r="46" spans="1:20">
      <c r="A46">
        <v>45</v>
      </c>
      <c r="B46">
        <v>3</v>
      </c>
      <c r="C46" t="s">
        <v>2990</v>
      </c>
      <c r="D46">
        <v>1</v>
      </c>
      <c r="E46" t="s">
        <v>2807</v>
      </c>
      <c r="F46" t="s">
        <v>2834</v>
      </c>
      <c r="G46">
        <f t="shared" si="2"/>
        <v>10</v>
      </c>
      <c r="J46" s="23" t="s">
        <v>3259</v>
      </c>
      <c r="K46">
        <f t="shared" si="3"/>
        <v>45</v>
      </c>
      <c r="L46" s="23" t="s">
        <v>3258</v>
      </c>
      <c r="M46" t="str">
        <f t="shared" si="0"/>
        <v>El Piloto.</v>
      </c>
      <c r="N46" s="23" t="s">
        <v>3260</v>
      </c>
      <c r="O46">
        <f t="shared" si="1"/>
        <v>3</v>
      </c>
      <c r="P46" s="23" t="s">
        <v>3250</v>
      </c>
      <c r="Q46">
        <v>1</v>
      </c>
      <c r="R46" s="23" t="s">
        <v>3251</v>
      </c>
      <c r="S46">
        <v>1</v>
      </c>
      <c r="T46" t="s">
        <v>3246</v>
      </c>
    </row>
    <row r="47" spans="1:20">
      <c r="A47">
        <v>46</v>
      </c>
      <c r="B47">
        <v>3</v>
      </c>
      <c r="C47" t="s">
        <v>2990</v>
      </c>
      <c r="D47">
        <v>1</v>
      </c>
      <c r="E47" t="s">
        <v>2807</v>
      </c>
      <c r="F47" t="s">
        <v>2835</v>
      </c>
      <c r="G47">
        <f t="shared" si="2"/>
        <v>10</v>
      </c>
      <c r="J47" s="23" t="s">
        <v>3259</v>
      </c>
      <c r="K47">
        <f t="shared" si="3"/>
        <v>46</v>
      </c>
      <c r="L47" s="23" t="s">
        <v>3258</v>
      </c>
      <c r="M47" t="str">
        <f t="shared" si="0"/>
        <v>La Merced.</v>
      </c>
      <c r="N47" s="23" t="s">
        <v>3260</v>
      </c>
      <c r="O47">
        <f t="shared" si="1"/>
        <v>3</v>
      </c>
      <c r="P47" s="23" t="s">
        <v>3250</v>
      </c>
      <c r="Q47">
        <v>1</v>
      </c>
      <c r="R47" s="23" t="s">
        <v>3251</v>
      </c>
      <c r="S47">
        <v>1</v>
      </c>
      <c r="T47" t="s">
        <v>3246</v>
      </c>
    </row>
    <row r="48" spans="1:20">
      <c r="A48">
        <v>47</v>
      </c>
      <c r="B48">
        <v>3</v>
      </c>
      <c r="C48" t="s">
        <v>2990</v>
      </c>
      <c r="D48">
        <v>1</v>
      </c>
      <c r="E48" t="s">
        <v>2807</v>
      </c>
      <c r="F48" t="s">
        <v>2836</v>
      </c>
      <c r="G48">
        <f t="shared" si="2"/>
        <v>17</v>
      </c>
      <c r="J48" s="23" t="s">
        <v>3259</v>
      </c>
      <c r="K48">
        <f t="shared" si="3"/>
        <v>47</v>
      </c>
      <c r="L48" s="23" t="s">
        <v>3258</v>
      </c>
      <c r="M48" t="str">
        <f t="shared" si="0"/>
        <v>Los Libertadores.</v>
      </c>
      <c r="N48" s="23" t="s">
        <v>3260</v>
      </c>
      <c r="O48">
        <f t="shared" si="1"/>
        <v>3</v>
      </c>
      <c r="P48" s="23" t="s">
        <v>3250</v>
      </c>
      <c r="Q48">
        <v>1</v>
      </c>
      <c r="R48" s="23" t="s">
        <v>3251</v>
      </c>
      <c r="S48">
        <v>1</v>
      </c>
      <c r="T48" t="s">
        <v>3246</v>
      </c>
    </row>
    <row r="49" spans="1:20">
      <c r="A49">
        <v>48</v>
      </c>
      <c r="B49">
        <v>3</v>
      </c>
      <c r="C49" t="s">
        <v>2990</v>
      </c>
      <c r="D49">
        <v>1</v>
      </c>
      <c r="E49" t="s">
        <v>2807</v>
      </c>
      <c r="F49" t="s">
        <v>2837</v>
      </c>
      <c r="G49">
        <f t="shared" si="2"/>
        <v>18</v>
      </c>
      <c r="J49" s="23" t="s">
        <v>3259</v>
      </c>
      <c r="K49">
        <f t="shared" si="3"/>
        <v>48</v>
      </c>
      <c r="L49" s="23" t="s">
        <v>3258</v>
      </c>
      <c r="M49" t="str">
        <f t="shared" si="0"/>
        <v>Navarro-La Chanca.</v>
      </c>
      <c r="N49" s="23" t="s">
        <v>3260</v>
      </c>
      <c r="O49">
        <f t="shared" si="1"/>
        <v>3</v>
      </c>
      <c r="P49" s="23" t="s">
        <v>3250</v>
      </c>
      <c r="Q49">
        <v>1</v>
      </c>
      <c r="R49" s="23" t="s">
        <v>3251</v>
      </c>
      <c r="S49">
        <v>1</v>
      </c>
      <c r="T49" t="s">
        <v>3246</v>
      </c>
    </row>
    <row r="50" spans="1:20">
      <c r="A50">
        <v>49</v>
      </c>
      <c r="B50">
        <v>3</v>
      </c>
      <c r="C50" t="s">
        <v>2990</v>
      </c>
      <c r="D50">
        <v>1</v>
      </c>
      <c r="E50" t="s">
        <v>2807</v>
      </c>
      <c r="F50" t="s">
        <v>2838</v>
      </c>
      <c r="G50">
        <f t="shared" si="2"/>
        <v>12</v>
      </c>
      <c r="J50" s="23" t="s">
        <v>3259</v>
      </c>
      <c r="K50">
        <f t="shared" si="3"/>
        <v>49</v>
      </c>
      <c r="L50" s="23" t="s">
        <v>3258</v>
      </c>
      <c r="M50" t="str">
        <f t="shared" si="0"/>
        <v>San Antonio.</v>
      </c>
      <c r="N50" s="23" t="s">
        <v>3260</v>
      </c>
      <c r="O50">
        <f t="shared" si="1"/>
        <v>3</v>
      </c>
      <c r="P50" s="23" t="s">
        <v>3250</v>
      </c>
      <c r="Q50">
        <v>1</v>
      </c>
      <c r="R50" s="23" t="s">
        <v>3251</v>
      </c>
      <c r="S50">
        <v>1</v>
      </c>
      <c r="T50" t="s">
        <v>3246</v>
      </c>
    </row>
    <row r="51" spans="1:20">
      <c r="A51">
        <v>50</v>
      </c>
      <c r="B51">
        <v>3</v>
      </c>
      <c r="C51" t="s">
        <v>2990</v>
      </c>
      <c r="D51">
        <v>1</v>
      </c>
      <c r="E51" t="s">
        <v>2807</v>
      </c>
      <c r="F51" t="s">
        <v>2839</v>
      </c>
      <c r="G51">
        <f t="shared" si="2"/>
        <v>13</v>
      </c>
      <c r="J51" s="23" t="s">
        <v>3259</v>
      </c>
      <c r="K51">
        <f t="shared" si="3"/>
        <v>50</v>
      </c>
      <c r="L51" s="23" t="s">
        <v>3258</v>
      </c>
      <c r="M51" t="str">
        <f t="shared" si="0"/>
        <v>San Cayetano.</v>
      </c>
      <c r="N51" s="23" t="s">
        <v>3260</v>
      </c>
      <c r="O51">
        <f t="shared" si="1"/>
        <v>3</v>
      </c>
      <c r="P51" s="23" t="s">
        <v>3250</v>
      </c>
      <c r="Q51">
        <v>1</v>
      </c>
      <c r="R51" s="23" t="s">
        <v>3251</v>
      </c>
      <c r="S51">
        <v>1</v>
      </c>
      <c r="T51" t="s">
        <v>3246</v>
      </c>
    </row>
    <row r="52" spans="1:20">
      <c r="A52">
        <v>51</v>
      </c>
      <c r="B52">
        <v>3</v>
      </c>
      <c r="C52" t="s">
        <v>2990</v>
      </c>
      <c r="D52">
        <v>1</v>
      </c>
      <c r="E52" t="s">
        <v>2807</v>
      </c>
      <c r="F52" t="s">
        <v>2840</v>
      </c>
      <c r="G52">
        <f t="shared" si="2"/>
        <v>15</v>
      </c>
      <c r="J52" s="23" t="s">
        <v>3259</v>
      </c>
      <c r="K52">
        <f t="shared" si="3"/>
        <v>51</v>
      </c>
      <c r="L52" s="23" t="s">
        <v>3258</v>
      </c>
      <c r="M52" t="str">
        <f t="shared" si="0"/>
        <v>San Juan Bosco.</v>
      </c>
      <c r="N52" s="23" t="s">
        <v>3260</v>
      </c>
      <c r="O52">
        <f t="shared" si="1"/>
        <v>3</v>
      </c>
      <c r="P52" s="23" t="s">
        <v>3250</v>
      </c>
      <c r="Q52">
        <v>1</v>
      </c>
      <c r="R52" s="23" t="s">
        <v>3251</v>
      </c>
      <c r="S52">
        <v>1</v>
      </c>
      <c r="T52" t="s">
        <v>3246</v>
      </c>
    </row>
    <row r="53" spans="1:20">
      <c r="A53">
        <v>52</v>
      </c>
      <c r="B53">
        <v>3</v>
      </c>
      <c r="C53" t="s">
        <v>2990</v>
      </c>
      <c r="D53">
        <v>1</v>
      </c>
      <c r="E53" t="s">
        <v>2807</v>
      </c>
      <c r="F53" t="s">
        <v>2841</v>
      </c>
      <c r="G53">
        <f t="shared" si="2"/>
        <v>12</v>
      </c>
      <c r="J53" s="23" t="s">
        <v>3259</v>
      </c>
      <c r="K53">
        <f t="shared" si="3"/>
        <v>52</v>
      </c>
      <c r="L53" s="23" t="s">
        <v>3258</v>
      </c>
      <c r="M53" t="str">
        <f t="shared" si="0"/>
        <v>San Nicolás.</v>
      </c>
      <c r="N53" s="23" t="s">
        <v>3260</v>
      </c>
      <c r="O53">
        <f t="shared" si="1"/>
        <v>3</v>
      </c>
      <c r="P53" s="23" t="s">
        <v>3250</v>
      </c>
      <c r="Q53">
        <v>1</v>
      </c>
      <c r="R53" s="23" t="s">
        <v>3251</v>
      </c>
      <c r="S53">
        <v>1</v>
      </c>
      <c r="T53" t="s">
        <v>3246</v>
      </c>
    </row>
    <row r="54" spans="1:20">
      <c r="A54">
        <v>53</v>
      </c>
      <c r="B54">
        <v>3</v>
      </c>
      <c r="C54" t="s">
        <v>2990</v>
      </c>
      <c r="D54">
        <v>1</v>
      </c>
      <c r="E54" t="s">
        <v>2807</v>
      </c>
      <c r="F54" t="s">
        <v>2842</v>
      </c>
      <c r="G54">
        <f t="shared" si="2"/>
        <v>12</v>
      </c>
      <c r="J54" s="23" t="s">
        <v>3259</v>
      </c>
      <c r="K54">
        <f t="shared" si="3"/>
        <v>53</v>
      </c>
      <c r="L54" s="23" t="s">
        <v>3258</v>
      </c>
      <c r="M54" t="str">
        <f t="shared" si="0"/>
        <v>San Pascual.</v>
      </c>
      <c r="N54" s="23" t="s">
        <v>3260</v>
      </c>
      <c r="O54">
        <f t="shared" si="1"/>
        <v>3</v>
      </c>
      <c r="P54" s="23" t="s">
        <v>3250</v>
      </c>
      <c r="Q54">
        <v>1</v>
      </c>
      <c r="R54" s="23" t="s">
        <v>3251</v>
      </c>
      <c r="S54">
        <v>1</v>
      </c>
      <c r="T54" t="s">
        <v>3246</v>
      </c>
    </row>
    <row r="55" spans="1:20">
      <c r="A55">
        <v>54</v>
      </c>
      <c r="B55">
        <v>3</v>
      </c>
      <c r="C55" t="s">
        <v>2990</v>
      </c>
      <c r="D55">
        <v>1</v>
      </c>
      <c r="E55" t="s">
        <v>2807</v>
      </c>
      <c r="F55" t="s">
        <v>2843</v>
      </c>
      <c r="G55">
        <f t="shared" si="2"/>
        <v>10</v>
      </c>
      <c r="J55" s="23" t="s">
        <v>3259</v>
      </c>
      <c r="K55">
        <f t="shared" si="3"/>
        <v>54</v>
      </c>
      <c r="L55" s="23" t="s">
        <v>3258</v>
      </c>
      <c r="M55" t="str">
        <f t="shared" si="0"/>
        <v>San Pedro.</v>
      </c>
      <c r="N55" s="23" t="s">
        <v>3260</v>
      </c>
      <c r="O55">
        <f t="shared" si="1"/>
        <v>3</v>
      </c>
      <c r="P55" s="23" t="s">
        <v>3250</v>
      </c>
      <c r="Q55">
        <v>1</v>
      </c>
      <c r="R55" s="23" t="s">
        <v>3251</v>
      </c>
      <c r="S55">
        <v>1</v>
      </c>
      <c r="T55" t="s">
        <v>3246</v>
      </c>
    </row>
    <row r="56" spans="1:20">
      <c r="A56">
        <v>55</v>
      </c>
      <c r="B56">
        <v>3</v>
      </c>
      <c r="C56" t="s">
        <v>2990</v>
      </c>
      <c r="D56">
        <v>1</v>
      </c>
      <c r="E56" t="s">
        <v>2807</v>
      </c>
      <c r="F56" t="s">
        <v>2844</v>
      </c>
      <c r="G56">
        <f t="shared" si="2"/>
        <v>11</v>
      </c>
      <c r="J56" s="23" t="s">
        <v>3259</v>
      </c>
      <c r="K56">
        <f t="shared" si="3"/>
        <v>55</v>
      </c>
      <c r="L56" s="23" t="s">
        <v>3258</v>
      </c>
      <c r="M56" t="str">
        <f t="shared" si="0"/>
        <v>Santa Rosa.</v>
      </c>
      <c r="N56" s="23" t="s">
        <v>3260</v>
      </c>
      <c r="O56">
        <f t="shared" si="1"/>
        <v>3</v>
      </c>
      <c r="P56" s="23" t="s">
        <v>3250</v>
      </c>
      <c r="Q56">
        <v>1</v>
      </c>
      <c r="R56" s="23" t="s">
        <v>3251</v>
      </c>
      <c r="S56">
        <v>1</v>
      </c>
      <c r="T56" t="s">
        <v>3246</v>
      </c>
    </row>
    <row r="57" spans="1:20">
      <c r="A57">
        <v>56</v>
      </c>
      <c r="B57">
        <v>4</v>
      </c>
      <c r="C57" t="s">
        <v>2993</v>
      </c>
      <c r="D57">
        <v>2</v>
      </c>
      <c r="E57" t="s">
        <v>2808</v>
      </c>
      <c r="F57" t="s">
        <v>2408</v>
      </c>
      <c r="G57">
        <f t="shared" si="2"/>
        <v>11</v>
      </c>
      <c r="J57" s="23" t="s">
        <v>3259</v>
      </c>
      <c r="K57">
        <f t="shared" si="3"/>
        <v>56</v>
      </c>
      <c r="L57" s="23" t="s">
        <v>3258</v>
      </c>
      <c r="M57" t="str">
        <f t="shared" si="0"/>
        <v>Bolivariano</v>
      </c>
      <c r="N57" s="23" t="s">
        <v>3260</v>
      </c>
      <c r="O57">
        <f t="shared" si="1"/>
        <v>4</v>
      </c>
      <c r="P57" s="23" t="s">
        <v>3250</v>
      </c>
      <c r="Q57">
        <v>1</v>
      </c>
      <c r="R57" s="23" t="s">
        <v>3251</v>
      </c>
      <c r="S57">
        <v>1</v>
      </c>
      <c r="T57" t="s">
        <v>3246</v>
      </c>
    </row>
    <row r="58" spans="1:20">
      <c r="A58">
        <v>57</v>
      </c>
      <c r="B58">
        <v>4</v>
      </c>
      <c r="C58" t="s">
        <v>2993</v>
      </c>
      <c r="D58">
        <v>2</v>
      </c>
      <c r="E58" t="s">
        <v>2808</v>
      </c>
      <c r="F58" t="s">
        <v>2847</v>
      </c>
      <c r="G58">
        <f t="shared" si="2"/>
        <v>12</v>
      </c>
      <c r="J58" s="23" t="s">
        <v>3259</v>
      </c>
      <c r="K58">
        <f t="shared" si="3"/>
        <v>57</v>
      </c>
      <c r="L58" s="23" t="s">
        <v>3258</v>
      </c>
      <c r="M58" t="str">
        <f t="shared" si="0"/>
        <v>Bueno Madrid</v>
      </c>
      <c r="N58" s="23" t="s">
        <v>3260</v>
      </c>
      <c r="O58">
        <f t="shared" si="1"/>
        <v>4</v>
      </c>
      <c r="P58" s="23" t="s">
        <v>3250</v>
      </c>
      <c r="Q58">
        <v>1</v>
      </c>
      <c r="R58" s="23" t="s">
        <v>3251</v>
      </c>
      <c r="S58">
        <v>1</v>
      </c>
      <c r="T58" t="s">
        <v>3246</v>
      </c>
    </row>
    <row r="59" spans="1:20">
      <c r="A59">
        <v>58</v>
      </c>
      <c r="B59">
        <v>4</v>
      </c>
      <c r="C59" t="s">
        <v>2993</v>
      </c>
      <c r="D59">
        <v>2</v>
      </c>
      <c r="E59" t="s">
        <v>2808</v>
      </c>
      <c r="F59" t="s">
        <v>2410</v>
      </c>
      <c r="G59">
        <f t="shared" si="2"/>
        <v>6</v>
      </c>
      <c r="J59" s="23" t="s">
        <v>3259</v>
      </c>
      <c r="K59">
        <f t="shared" si="3"/>
        <v>58</v>
      </c>
      <c r="L59" s="23" t="s">
        <v>3258</v>
      </c>
      <c r="M59" t="str">
        <f t="shared" si="0"/>
        <v>Calima</v>
      </c>
      <c r="N59" s="23" t="s">
        <v>3260</v>
      </c>
      <c r="O59">
        <f t="shared" si="1"/>
        <v>4</v>
      </c>
      <c r="P59" s="23" t="s">
        <v>3250</v>
      </c>
      <c r="Q59">
        <v>1</v>
      </c>
      <c r="R59" s="23" t="s">
        <v>3251</v>
      </c>
      <c r="S59">
        <v>1</v>
      </c>
      <c r="T59" t="s">
        <v>3246</v>
      </c>
    </row>
    <row r="60" spans="1:20">
      <c r="A60">
        <v>59</v>
      </c>
      <c r="B60">
        <v>4</v>
      </c>
      <c r="C60" t="s">
        <v>2993</v>
      </c>
      <c r="D60">
        <v>2</v>
      </c>
      <c r="E60" t="s">
        <v>2808</v>
      </c>
      <c r="F60" t="s">
        <v>2406</v>
      </c>
      <c r="G60">
        <f t="shared" si="2"/>
        <v>15</v>
      </c>
      <c r="J60" s="23" t="s">
        <v>3259</v>
      </c>
      <c r="K60">
        <f t="shared" si="3"/>
        <v>59</v>
      </c>
      <c r="L60" s="23" t="s">
        <v>3258</v>
      </c>
      <c r="M60" t="str">
        <f t="shared" si="0"/>
        <v>Evaristo García</v>
      </c>
      <c r="N60" s="23" t="s">
        <v>3260</v>
      </c>
      <c r="O60">
        <f t="shared" si="1"/>
        <v>4</v>
      </c>
      <c r="P60" s="23" t="s">
        <v>3250</v>
      </c>
      <c r="Q60">
        <v>1</v>
      </c>
      <c r="R60" s="23" t="s">
        <v>3251</v>
      </c>
      <c r="S60">
        <v>1</v>
      </c>
      <c r="T60" t="s">
        <v>3246</v>
      </c>
    </row>
    <row r="61" spans="1:20">
      <c r="A61">
        <v>60</v>
      </c>
      <c r="B61">
        <v>4</v>
      </c>
      <c r="C61" t="s">
        <v>2993</v>
      </c>
      <c r="D61">
        <v>2</v>
      </c>
      <c r="E61" t="s">
        <v>2808</v>
      </c>
      <c r="F61" t="s">
        <v>2400</v>
      </c>
      <c r="G61">
        <f t="shared" si="2"/>
        <v>6</v>
      </c>
      <c r="J61" s="23" t="s">
        <v>3259</v>
      </c>
      <c r="K61">
        <f t="shared" si="3"/>
        <v>60</v>
      </c>
      <c r="L61" s="23" t="s">
        <v>3258</v>
      </c>
      <c r="M61" t="str">
        <f t="shared" si="0"/>
        <v>Fátima</v>
      </c>
      <c r="N61" s="23" t="s">
        <v>3260</v>
      </c>
      <c r="O61">
        <f t="shared" si="1"/>
        <v>4</v>
      </c>
      <c r="P61" s="23" t="s">
        <v>3250</v>
      </c>
      <c r="Q61">
        <v>1</v>
      </c>
      <c r="R61" s="23" t="s">
        <v>3251</v>
      </c>
      <c r="S61">
        <v>1</v>
      </c>
      <c r="T61" t="s">
        <v>3246</v>
      </c>
    </row>
    <row r="62" spans="1:20">
      <c r="A62">
        <v>61</v>
      </c>
      <c r="B62">
        <v>4</v>
      </c>
      <c r="C62" t="s">
        <v>2993</v>
      </c>
      <c r="D62">
        <v>2</v>
      </c>
      <c r="E62" t="s">
        <v>2808</v>
      </c>
      <c r="F62" t="s">
        <v>2409</v>
      </c>
      <c r="G62">
        <f t="shared" si="2"/>
        <v>16</v>
      </c>
      <c r="J62" s="23" t="s">
        <v>3259</v>
      </c>
      <c r="K62">
        <f t="shared" si="3"/>
        <v>61</v>
      </c>
      <c r="L62" s="23" t="s">
        <v>3258</v>
      </c>
      <c r="M62" t="str">
        <f t="shared" si="0"/>
        <v>Flora Industrial</v>
      </c>
      <c r="N62" s="23" t="s">
        <v>3260</v>
      </c>
      <c r="O62">
        <f t="shared" si="1"/>
        <v>4</v>
      </c>
      <c r="P62" s="23" t="s">
        <v>3250</v>
      </c>
      <c r="Q62">
        <v>1</v>
      </c>
      <c r="R62" s="23" t="s">
        <v>3251</v>
      </c>
      <c r="S62">
        <v>1</v>
      </c>
      <c r="T62" t="s">
        <v>3246</v>
      </c>
    </row>
    <row r="63" spans="1:20">
      <c r="A63">
        <v>62</v>
      </c>
      <c r="B63">
        <v>4</v>
      </c>
      <c r="C63" t="s">
        <v>2993</v>
      </c>
      <c r="D63">
        <v>2</v>
      </c>
      <c r="E63" t="s">
        <v>2808</v>
      </c>
      <c r="F63" t="s">
        <v>2403</v>
      </c>
      <c r="G63">
        <f t="shared" si="2"/>
        <v>18</v>
      </c>
      <c r="J63" s="23" t="s">
        <v>3259</v>
      </c>
      <c r="K63">
        <f t="shared" si="3"/>
        <v>62</v>
      </c>
      <c r="L63" s="23" t="s">
        <v>3258</v>
      </c>
      <c r="M63" t="str">
        <f t="shared" si="0"/>
        <v>Guillermo Valencia</v>
      </c>
      <c r="N63" s="23" t="s">
        <v>3260</v>
      </c>
      <c r="O63">
        <f t="shared" si="1"/>
        <v>4</v>
      </c>
      <c r="P63" s="23" t="s">
        <v>3250</v>
      </c>
      <c r="Q63">
        <v>1</v>
      </c>
      <c r="R63" s="23" t="s">
        <v>3251</v>
      </c>
      <c r="S63">
        <v>1</v>
      </c>
      <c r="T63" t="s">
        <v>3246</v>
      </c>
    </row>
    <row r="64" spans="1:20">
      <c r="A64">
        <v>63</v>
      </c>
      <c r="B64">
        <v>4</v>
      </c>
      <c r="C64" t="s">
        <v>2993</v>
      </c>
      <c r="D64">
        <v>2</v>
      </c>
      <c r="E64" t="s">
        <v>2808</v>
      </c>
      <c r="F64" t="s">
        <v>2402</v>
      </c>
      <c r="G64">
        <f t="shared" si="2"/>
        <v>15</v>
      </c>
      <c r="J64" s="23" t="s">
        <v>3259</v>
      </c>
      <c r="K64">
        <f t="shared" si="3"/>
        <v>63</v>
      </c>
      <c r="L64" s="23" t="s">
        <v>3258</v>
      </c>
      <c r="M64" t="str">
        <f t="shared" si="0"/>
        <v>Ignacio Rengifo</v>
      </c>
      <c r="N64" s="23" t="s">
        <v>3260</v>
      </c>
      <c r="O64">
        <f t="shared" si="1"/>
        <v>4</v>
      </c>
      <c r="P64" s="23" t="s">
        <v>3250</v>
      </c>
      <c r="Q64">
        <v>1</v>
      </c>
      <c r="R64" s="23" t="s">
        <v>3251</v>
      </c>
      <c r="S64">
        <v>1</v>
      </c>
      <c r="T64" t="s">
        <v>3246</v>
      </c>
    </row>
    <row r="65" spans="1:20">
      <c r="A65">
        <v>64</v>
      </c>
      <c r="B65">
        <v>4</v>
      </c>
      <c r="C65" t="s">
        <v>2993</v>
      </c>
      <c r="D65">
        <v>2</v>
      </c>
      <c r="E65" t="s">
        <v>2808</v>
      </c>
      <c r="F65" t="s">
        <v>2411</v>
      </c>
      <c r="G65">
        <f t="shared" si="2"/>
        <v>20</v>
      </c>
      <c r="J65" s="23" t="s">
        <v>3259</v>
      </c>
      <c r="K65">
        <f t="shared" si="3"/>
        <v>64</v>
      </c>
      <c r="L65" s="23" t="s">
        <v>3258</v>
      </c>
      <c r="M65" t="str">
        <f t="shared" si="0"/>
        <v>Industria de Licores</v>
      </c>
      <c r="N65" s="23" t="s">
        <v>3260</v>
      </c>
      <c r="O65">
        <f t="shared" si="1"/>
        <v>4</v>
      </c>
      <c r="P65" s="23" t="s">
        <v>3250</v>
      </c>
      <c r="Q65">
        <v>1</v>
      </c>
      <c r="R65" s="23" t="s">
        <v>3251</v>
      </c>
      <c r="S65">
        <v>1</v>
      </c>
      <c r="T65" t="s">
        <v>3246</v>
      </c>
    </row>
    <row r="66" spans="1:20">
      <c r="A66">
        <v>65</v>
      </c>
      <c r="B66">
        <v>4</v>
      </c>
      <c r="C66" t="s">
        <v>2993</v>
      </c>
      <c r="D66">
        <v>2</v>
      </c>
      <c r="E66" t="s">
        <v>2808</v>
      </c>
      <c r="F66" t="s">
        <v>2394</v>
      </c>
      <c r="G66">
        <f t="shared" si="2"/>
        <v>12</v>
      </c>
      <c r="J66" s="23" t="s">
        <v>3259</v>
      </c>
      <c r="K66">
        <f t="shared" si="3"/>
        <v>65</v>
      </c>
      <c r="L66" s="23" t="s">
        <v>3258</v>
      </c>
      <c r="M66" t="str">
        <f t="shared" ref="M66:M129" si="4">F66</f>
        <v>Jorge Isaacs</v>
      </c>
      <c r="N66" s="23" t="s">
        <v>3260</v>
      </c>
      <c r="O66">
        <f t="shared" ref="O66:O129" si="5">B66</f>
        <v>4</v>
      </c>
      <c r="P66" s="23" t="s">
        <v>3250</v>
      </c>
      <c r="Q66">
        <v>1</v>
      </c>
      <c r="R66" s="23" t="s">
        <v>3251</v>
      </c>
      <c r="S66">
        <v>1</v>
      </c>
      <c r="T66" t="s">
        <v>3246</v>
      </c>
    </row>
    <row r="67" spans="1:20">
      <c r="A67">
        <v>66</v>
      </c>
      <c r="B67">
        <v>4</v>
      </c>
      <c r="C67" t="s">
        <v>2993</v>
      </c>
      <c r="D67">
        <v>2</v>
      </c>
      <c r="E67" t="s">
        <v>2808</v>
      </c>
      <c r="F67" t="s">
        <v>2412</v>
      </c>
      <c r="G67">
        <f t="shared" ref="G67:G130" si="6">LEN(F67)</f>
        <v>10</v>
      </c>
      <c r="J67" s="23" t="s">
        <v>3259</v>
      </c>
      <c r="K67">
        <f t="shared" ref="K67:K130" si="7">A67</f>
        <v>66</v>
      </c>
      <c r="L67" s="23" t="s">
        <v>3258</v>
      </c>
      <c r="M67" t="str">
        <f t="shared" si="4"/>
        <v>La Alianza</v>
      </c>
      <c r="N67" s="23" t="s">
        <v>3260</v>
      </c>
      <c r="O67">
        <f t="shared" si="5"/>
        <v>4</v>
      </c>
      <c r="P67" s="23" t="s">
        <v>3250</v>
      </c>
      <c r="Q67">
        <v>1</v>
      </c>
      <c r="R67" s="23" t="s">
        <v>3251</v>
      </c>
      <c r="S67">
        <v>1</v>
      </c>
      <c r="T67" t="s">
        <v>3246</v>
      </c>
    </row>
    <row r="68" spans="1:20">
      <c r="A68">
        <v>67</v>
      </c>
      <c r="B68">
        <v>4</v>
      </c>
      <c r="C68" t="s">
        <v>2993</v>
      </c>
      <c r="D68">
        <v>2</v>
      </c>
      <c r="E68" t="s">
        <v>2808</v>
      </c>
      <c r="F68" t="s">
        <v>2407</v>
      </c>
      <c r="G68">
        <f t="shared" si="6"/>
        <v>12</v>
      </c>
      <c r="J68" s="23" t="s">
        <v>3259</v>
      </c>
      <c r="K68">
        <f t="shared" si="7"/>
        <v>67</v>
      </c>
      <c r="L68" s="23" t="s">
        <v>3258</v>
      </c>
      <c r="M68" t="str">
        <f t="shared" si="4"/>
        <v>La Esmeralda</v>
      </c>
      <c r="N68" s="23" t="s">
        <v>3260</v>
      </c>
      <c r="O68">
        <f t="shared" si="5"/>
        <v>4</v>
      </c>
      <c r="P68" s="23" t="s">
        <v>3250</v>
      </c>
      <c r="Q68">
        <v>1</v>
      </c>
      <c r="R68" s="23" t="s">
        <v>3251</v>
      </c>
      <c r="S68">
        <v>1</v>
      </c>
      <c r="T68" t="s">
        <v>3246</v>
      </c>
    </row>
    <row r="69" spans="1:20">
      <c r="A69">
        <v>68</v>
      </c>
      <c r="B69">
        <v>4</v>
      </c>
      <c r="C69" t="s">
        <v>2993</v>
      </c>
      <c r="D69">
        <v>2</v>
      </c>
      <c r="E69" t="s">
        <v>2808</v>
      </c>
      <c r="F69" t="s">
        <v>2404</v>
      </c>
      <c r="G69">
        <f t="shared" si="6"/>
        <v>7</v>
      </c>
      <c r="J69" s="23" t="s">
        <v>3259</v>
      </c>
      <c r="K69">
        <f t="shared" si="7"/>
        <v>68</v>
      </c>
      <c r="L69" s="23" t="s">
        <v>3258</v>
      </c>
      <c r="M69" t="str">
        <f t="shared" si="4"/>
        <v>La Isla</v>
      </c>
      <c r="N69" s="23" t="s">
        <v>3260</v>
      </c>
      <c r="O69">
        <f t="shared" si="5"/>
        <v>4</v>
      </c>
      <c r="P69" s="23" t="s">
        <v>3250</v>
      </c>
      <c r="Q69">
        <v>1</v>
      </c>
      <c r="R69" s="23" t="s">
        <v>3251</v>
      </c>
      <c r="S69">
        <v>1</v>
      </c>
      <c r="T69" t="s">
        <v>3246</v>
      </c>
    </row>
    <row r="70" spans="1:20">
      <c r="A70">
        <v>69</v>
      </c>
      <c r="B70">
        <v>4</v>
      </c>
      <c r="C70" t="s">
        <v>2993</v>
      </c>
      <c r="D70">
        <v>2</v>
      </c>
      <c r="E70" t="s">
        <v>2808</v>
      </c>
      <c r="F70" t="s">
        <v>2397</v>
      </c>
      <c r="G70">
        <f t="shared" si="6"/>
        <v>12</v>
      </c>
      <c r="J70" s="23" t="s">
        <v>3259</v>
      </c>
      <c r="K70">
        <f t="shared" si="7"/>
        <v>69</v>
      </c>
      <c r="L70" s="23" t="s">
        <v>3258</v>
      </c>
      <c r="M70" t="str">
        <f t="shared" si="4"/>
        <v>Las Delicias</v>
      </c>
      <c r="N70" s="23" t="s">
        <v>3260</v>
      </c>
      <c r="O70">
        <f t="shared" si="5"/>
        <v>4</v>
      </c>
      <c r="P70" s="23" t="s">
        <v>3250</v>
      </c>
      <c r="Q70">
        <v>1</v>
      </c>
      <c r="R70" s="23" t="s">
        <v>3251</v>
      </c>
      <c r="S70">
        <v>1</v>
      </c>
      <c r="T70" t="s">
        <v>3246</v>
      </c>
    </row>
    <row r="71" spans="1:20">
      <c r="A71">
        <v>70</v>
      </c>
      <c r="B71">
        <v>4</v>
      </c>
      <c r="C71" t="s">
        <v>2993</v>
      </c>
      <c r="D71">
        <v>2</v>
      </c>
      <c r="E71" t="s">
        <v>2808</v>
      </c>
      <c r="F71" t="s">
        <v>2398</v>
      </c>
      <c r="G71">
        <f t="shared" si="6"/>
        <v>10</v>
      </c>
      <c r="J71" s="23" t="s">
        <v>3259</v>
      </c>
      <c r="K71">
        <f t="shared" si="7"/>
        <v>70</v>
      </c>
      <c r="L71" s="23" t="s">
        <v>3258</v>
      </c>
      <c r="M71" t="str">
        <f t="shared" si="4"/>
        <v>Manzanares</v>
      </c>
      <c r="N71" s="23" t="s">
        <v>3260</v>
      </c>
      <c r="O71">
        <f t="shared" si="5"/>
        <v>4</v>
      </c>
      <c r="P71" s="23" t="s">
        <v>3250</v>
      </c>
      <c r="Q71">
        <v>1</v>
      </c>
      <c r="R71" s="23" t="s">
        <v>3251</v>
      </c>
      <c r="S71">
        <v>1</v>
      </c>
      <c r="T71" t="s">
        <v>3246</v>
      </c>
    </row>
    <row r="72" spans="1:20">
      <c r="A72">
        <v>71</v>
      </c>
      <c r="B72">
        <v>4</v>
      </c>
      <c r="C72" t="s">
        <v>2993</v>
      </c>
      <c r="D72">
        <v>2</v>
      </c>
      <c r="E72" t="s">
        <v>2808</v>
      </c>
      <c r="F72" t="s">
        <v>2405</v>
      </c>
      <c r="G72">
        <f t="shared" si="6"/>
        <v>18</v>
      </c>
      <c r="J72" s="23" t="s">
        <v>3259</v>
      </c>
      <c r="K72">
        <f t="shared" si="7"/>
        <v>71</v>
      </c>
      <c r="L72" s="23" t="s">
        <v>3258</v>
      </c>
      <c r="M72" t="str">
        <f t="shared" si="4"/>
        <v>Marco Fidel Suárez</v>
      </c>
      <c r="N72" s="23" t="s">
        <v>3260</v>
      </c>
      <c r="O72">
        <f t="shared" si="5"/>
        <v>4</v>
      </c>
      <c r="P72" s="23" t="s">
        <v>3250</v>
      </c>
      <c r="Q72">
        <v>1</v>
      </c>
      <c r="R72" s="23" t="s">
        <v>3251</v>
      </c>
      <c r="S72">
        <v>1</v>
      </c>
      <c r="T72" t="s">
        <v>3246</v>
      </c>
    </row>
    <row r="73" spans="1:20">
      <c r="A73">
        <v>72</v>
      </c>
      <c r="B73">
        <v>4</v>
      </c>
      <c r="C73" t="s">
        <v>2993</v>
      </c>
      <c r="D73">
        <v>2</v>
      </c>
      <c r="E73" t="s">
        <v>2808</v>
      </c>
      <c r="F73" t="s">
        <v>2846</v>
      </c>
      <c r="G73">
        <f t="shared" si="6"/>
        <v>13</v>
      </c>
      <c r="J73" s="23" t="s">
        <v>3259</v>
      </c>
      <c r="K73">
        <f t="shared" si="7"/>
        <v>72</v>
      </c>
      <c r="L73" s="23" t="s">
        <v>3258</v>
      </c>
      <c r="M73" t="str">
        <f t="shared" si="4"/>
        <v>Olaya Herrera</v>
      </c>
      <c r="N73" s="23" t="s">
        <v>3260</v>
      </c>
      <c r="O73">
        <f t="shared" si="5"/>
        <v>4</v>
      </c>
      <c r="P73" s="23" t="s">
        <v>3250</v>
      </c>
      <c r="Q73">
        <v>1</v>
      </c>
      <c r="R73" s="23" t="s">
        <v>3251</v>
      </c>
      <c r="S73">
        <v>1</v>
      </c>
      <c r="T73" t="s">
        <v>3246</v>
      </c>
    </row>
    <row r="74" spans="1:20">
      <c r="A74">
        <v>73</v>
      </c>
      <c r="B74">
        <v>4</v>
      </c>
      <c r="C74" t="s">
        <v>2993</v>
      </c>
      <c r="D74">
        <v>2</v>
      </c>
      <c r="E74" t="s">
        <v>2808</v>
      </c>
      <c r="F74" t="s">
        <v>2401</v>
      </c>
      <c r="G74">
        <f t="shared" si="6"/>
        <v>7</v>
      </c>
      <c r="J74" s="23" t="s">
        <v>3259</v>
      </c>
      <c r="K74">
        <f t="shared" si="7"/>
        <v>73</v>
      </c>
      <c r="L74" s="23" t="s">
        <v>3258</v>
      </c>
      <c r="M74" t="str">
        <f t="shared" si="4"/>
        <v>Popular</v>
      </c>
      <c r="N74" s="23" t="s">
        <v>3260</v>
      </c>
      <c r="O74">
        <f t="shared" si="5"/>
        <v>4</v>
      </c>
      <c r="P74" s="23" t="s">
        <v>3250</v>
      </c>
      <c r="Q74">
        <v>1</v>
      </c>
      <c r="R74" s="23" t="s">
        <v>3251</v>
      </c>
      <c r="S74">
        <v>1</v>
      </c>
      <c r="T74" t="s">
        <v>3246</v>
      </c>
    </row>
    <row r="75" spans="1:20">
      <c r="A75">
        <v>74</v>
      </c>
      <c r="B75">
        <v>4</v>
      </c>
      <c r="C75" t="s">
        <v>2993</v>
      </c>
      <c r="D75">
        <v>2</v>
      </c>
      <c r="E75" t="s">
        <v>2808</v>
      </c>
      <c r="F75" t="s">
        <v>2396</v>
      </c>
      <c r="G75">
        <f t="shared" si="6"/>
        <v>8</v>
      </c>
      <c r="J75" s="23" t="s">
        <v>3259</v>
      </c>
      <c r="K75">
        <f t="shared" si="7"/>
        <v>74</v>
      </c>
      <c r="L75" s="23" t="s">
        <v>3258</v>
      </c>
      <c r="M75" t="str">
        <f t="shared" si="4"/>
        <v>Porvenir</v>
      </c>
      <c r="N75" s="23" t="s">
        <v>3260</v>
      </c>
      <c r="O75">
        <f t="shared" si="5"/>
        <v>4</v>
      </c>
      <c r="P75" s="23" t="s">
        <v>3250</v>
      </c>
      <c r="Q75">
        <v>1</v>
      </c>
      <c r="R75" s="23" t="s">
        <v>3251</v>
      </c>
      <c r="S75">
        <v>1</v>
      </c>
      <c r="T75" t="s">
        <v>3246</v>
      </c>
    </row>
    <row r="76" spans="1:20">
      <c r="A76">
        <v>75</v>
      </c>
      <c r="B76">
        <v>4</v>
      </c>
      <c r="C76" t="s">
        <v>2993</v>
      </c>
      <c r="D76">
        <v>2</v>
      </c>
      <c r="E76" t="s">
        <v>2808</v>
      </c>
      <c r="F76" t="s">
        <v>2399</v>
      </c>
      <c r="G76">
        <f t="shared" si="6"/>
        <v>7</v>
      </c>
      <c r="J76" s="23" t="s">
        <v>3259</v>
      </c>
      <c r="K76">
        <f t="shared" si="7"/>
        <v>75</v>
      </c>
      <c r="L76" s="23" t="s">
        <v>3258</v>
      </c>
      <c r="M76" t="str">
        <f t="shared" si="4"/>
        <v>Salomia</v>
      </c>
      <c r="N76" s="23" t="s">
        <v>3260</v>
      </c>
      <c r="O76">
        <f t="shared" si="5"/>
        <v>4</v>
      </c>
      <c r="P76" s="23" t="s">
        <v>3250</v>
      </c>
      <c r="Q76">
        <v>1</v>
      </c>
      <c r="R76" s="23" t="s">
        <v>3251</v>
      </c>
      <c r="S76">
        <v>1</v>
      </c>
      <c r="T76" t="s">
        <v>3246</v>
      </c>
    </row>
    <row r="77" spans="1:20">
      <c r="A77">
        <v>76</v>
      </c>
      <c r="B77">
        <v>4</v>
      </c>
      <c r="C77" t="s">
        <v>2993</v>
      </c>
      <c r="D77">
        <v>2</v>
      </c>
      <c r="E77" t="s">
        <v>2808</v>
      </c>
      <c r="F77" t="s">
        <v>2395</v>
      </c>
      <c r="G77">
        <f t="shared" si="6"/>
        <v>9</v>
      </c>
      <c r="J77" s="23" t="s">
        <v>3259</v>
      </c>
      <c r="K77">
        <f t="shared" si="7"/>
        <v>76</v>
      </c>
      <c r="L77" s="23" t="s">
        <v>3258</v>
      </c>
      <c r="M77" t="str">
        <f t="shared" si="4"/>
        <v>Santander</v>
      </c>
      <c r="N77" s="23" t="s">
        <v>3260</v>
      </c>
      <c r="O77">
        <f t="shared" si="5"/>
        <v>4</v>
      </c>
      <c r="P77" s="23" t="s">
        <v>3250</v>
      </c>
      <c r="Q77">
        <v>1</v>
      </c>
      <c r="R77" s="23" t="s">
        <v>3251</v>
      </c>
      <c r="S77">
        <v>1</v>
      </c>
      <c r="T77" t="s">
        <v>3246</v>
      </c>
    </row>
    <row r="78" spans="1:20">
      <c r="A78">
        <v>77</v>
      </c>
      <c r="B78">
        <v>4</v>
      </c>
      <c r="C78" t="s">
        <v>2993</v>
      </c>
      <c r="D78">
        <v>2</v>
      </c>
      <c r="E78" t="s">
        <v>2808</v>
      </c>
      <c r="F78" t="s">
        <v>2845</v>
      </c>
      <c r="G78">
        <f t="shared" si="6"/>
        <v>28</v>
      </c>
      <c r="J78" s="23" t="s">
        <v>3259</v>
      </c>
      <c r="K78">
        <f t="shared" si="7"/>
        <v>77</v>
      </c>
      <c r="L78" s="23" t="s">
        <v>3258</v>
      </c>
      <c r="M78" t="str">
        <f t="shared" si="4"/>
        <v>Sultana-Berlín-San Francisco</v>
      </c>
      <c r="N78" s="23" t="s">
        <v>3260</v>
      </c>
      <c r="O78">
        <f t="shared" si="5"/>
        <v>4</v>
      </c>
      <c r="P78" s="23" t="s">
        <v>3250</v>
      </c>
      <c r="Q78">
        <v>1</v>
      </c>
      <c r="R78" s="23" t="s">
        <v>3251</v>
      </c>
      <c r="S78">
        <v>1</v>
      </c>
      <c r="T78" t="s">
        <v>3246</v>
      </c>
    </row>
    <row r="79" spans="1:20">
      <c r="A79">
        <v>78</v>
      </c>
      <c r="B79">
        <v>5</v>
      </c>
      <c r="C79" t="s">
        <v>2994</v>
      </c>
      <c r="D79">
        <v>2</v>
      </c>
      <c r="E79" t="s">
        <v>2808</v>
      </c>
      <c r="F79" t="s">
        <v>2860</v>
      </c>
      <c r="G79">
        <f t="shared" si="6"/>
        <v>12</v>
      </c>
      <c r="J79" s="23" t="s">
        <v>3259</v>
      </c>
      <c r="K79">
        <f t="shared" si="7"/>
        <v>78</v>
      </c>
      <c r="L79" s="23" t="s">
        <v>3258</v>
      </c>
      <c r="M79" t="str">
        <f t="shared" si="4"/>
        <v>Bajo Salomia</v>
      </c>
      <c r="N79" s="23" t="s">
        <v>3260</v>
      </c>
      <c r="O79">
        <f t="shared" si="5"/>
        <v>5</v>
      </c>
      <c r="P79" s="23" t="s">
        <v>3250</v>
      </c>
      <c r="Q79">
        <v>1</v>
      </c>
      <c r="R79" s="23" t="s">
        <v>3251</v>
      </c>
      <c r="S79">
        <v>1</v>
      </c>
      <c r="T79" t="s">
        <v>3246</v>
      </c>
    </row>
    <row r="80" spans="1:20">
      <c r="A80">
        <v>79</v>
      </c>
      <c r="B80">
        <v>5</v>
      </c>
      <c r="C80" t="s">
        <v>2994</v>
      </c>
      <c r="D80">
        <v>2</v>
      </c>
      <c r="E80" t="s">
        <v>2808</v>
      </c>
      <c r="F80" t="s">
        <v>2858</v>
      </c>
      <c r="G80">
        <f t="shared" si="6"/>
        <v>28</v>
      </c>
      <c r="J80" s="23" t="s">
        <v>3259</v>
      </c>
      <c r="K80">
        <f t="shared" si="7"/>
        <v>79</v>
      </c>
      <c r="L80" s="23" t="s">
        <v>3258</v>
      </c>
      <c r="M80" t="str">
        <f t="shared" si="4"/>
        <v>Barrio Residencial el Bosque</v>
      </c>
      <c r="N80" s="23" t="s">
        <v>3260</v>
      </c>
      <c r="O80">
        <f t="shared" si="5"/>
        <v>5</v>
      </c>
      <c r="P80" s="23" t="s">
        <v>3250</v>
      </c>
      <c r="Q80">
        <v>1</v>
      </c>
      <c r="R80" s="23" t="s">
        <v>3251</v>
      </c>
      <c r="S80">
        <v>1</v>
      </c>
      <c r="T80" t="s">
        <v>3246</v>
      </c>
    </row>
    <row r="81" spans="1:20">
      <c r="A81">
        <v>80</v>
      </c>
      <c r="B81">
        <v>5</v>
      </c>
      <c r="C81" t="s">
        <v>2994</v>
      </c>
      <c r="D81">
        <v>2</v>
      </c>
      <c r="E81" t="s">
        <v>2808</v>
      </c>
      <c r="F81" t="s">
        <v>2859</v>
      </c>
      <c r="G81">
        <f t="shared" si="6"/>
        <v>19</v>
      </c>
      <c r="J81" s="23" t="s">
        <v>3259</v>
      </c>
      <c r="K81">
        <f t="shared" si="7"/>
        <v>80</v>
      </c>
      <c r="L81" s="23" t="s">
        <v>3258</v>
      </c>
      <c r="M81" t="str">
        <f t="shared" si="4"/>
        <v>Brisas de los Andes</v>
      </c>
      <c r="N81" s="23" t="s">
        <v>3260</v>
      </c>
      <c r="O81">
        <f t="shared" si="5"/>
        <v>5</v>
      </c>
      <c r="P81" s="23" t="s">
        <v>3250</v>
      </c>
      <c r="Q81">
        <v>1</v>
      </c>
      <c r="R81" s="23" t="s">
        <v>3251</v>
      </c>
      <c r="S81">
        <v>1</v>
      </c>
      <c r="T81" t="s">
        <v>3246</v>
      </c>
    </row>
    <row r="82" spans="1:20">
      <c r="A82">
        <v>81</v>
      </c>
      <c r="B82">
        <v>5</v>
      </c>
      <c r="C82" t="s">
        <v>2994</v>
      </c>
      <c r="D82">
        <v>2</v>
      </c>
      <c r="E82" t="s">
        <v>2808</v>
      </c>
      <c r="F82" t="s">
        <v>2857</v>
      </c>
      <c r="G82">
        <f t="shared" si="6"/>
        <v>18</v>
      </c>
      <c r="J82" s="23" t="s">
        <v>3259</v>
      </c>
      <c r="K82">
        <f t="shared" si="7"/>
        <v>81</v>
      </c>
      <c r="L82" s="23" t="s">
        <v>3258</v>
      </c>
      <c r="M82" t="str">
        <f t="shared" si="4"/>
        <v>Brisas del Guabito</v>
      </c>
      <c r="N82" s="23" t="s">
        <v>3260</v>
      </c>
      <c r="O82">
        <f t="shared" si="5"/>
        <v>5</v>
      </c>
      <c r="P82" s="23" t="s">
        <v>3250</v>
      </c>
      <c r="Q82">
        <v>1</v>
      </c>
      <c r="R82" s="23" t="s">
        <v>3251</v>
      </c>
      <c r="S82">
        <v>1</v>
      </c>
      <c r="T82" t="s">
        <v>3246</v>
      </c>
    </row>
    <row r="83" spans="1:20">
      <c r="A83">
        <v>82</v>
      </c>
      <c r="B83">
        <v>5</v>
      </c>
      <c r="C83" t="s">
        <v>2994</v>
      </c>
      <c r="D83">
        <v>2</v>
      </c>
      <c r="E83" t="s">
        <v>2808</v>
      </c>
      <c r="F83" t="s">
        <v>2850</v>
      </c>
      <c r="G83">
        <f t="shared" si="6"/>
        <v>21</v>
      </c>
      <c r="J83" s="23" t="s">
        <v>3259</v>
      </c>
      <c r="K83">
        <f t="shared" si="7"/>
        <v>82</v>
      </c>
      <c r="L83" s="23" t="s">
        <v>3258</v>
      </c>
      <c r="M83" t="str">
        <f t="shared" si="4"/>
        <v>Chiminangos 1.ª Etapa</v>
      </c>
      <c r="N83" s="23" t="s">
        <v>3260</v>
      </c>
      <c r="O83">
        <f t="shared" si="5"/>
        <v>5</v>
      </c>
      <c r="P83" s="23" t="s">
        <v>3250</v>
      </c>
      <c r="Q83">
        <v>1</v>
      </c>
      <c r="R83" s="23" t="s">
        <v>3251</v>
      </c>
      <c r="S83">
        <v>1</v>
      </c>
      <c r="T83" t="s">
        <v>3246</v>
      </c>
    </row>
    <row r="84" spans="1:20">
      <c r="A84">
        <v>83</v>
      </c>
      <c r="B84">
        <v>5</v>
      </c>
      <c r="C84" t="s">
        <v>2994</v>
      </c>
      <c r="D84">
        <v>2</v>
      </c>
      <c r="E84" t="s">
        <v>2808</v>
      </c>
      <c r="F84" t="s">
        <v>2851</v>
      </c>
      <c r="G84">
        <f t="shared" si="6"/>
        <v>21</v>
      </c>
      <c r="J84" s="23" t="s">
        <v>3259</v>
      </c>
      <c r="K84">
        <f t="shared" si="7"/>
        <v>83</v>
      </c>
      <c r="L84" s="23" t="s">
        <v>3258</v>
      </c>
      <c r="M84" t="str">
        <f t="shared" si="4"/>
        <v>Chiminangos 2.ª Etapa</v>
      </c>
      <c r="N84" s="23" t="s">
        <v>3260</v>
      </c>
      <c r="O84">
        <f t="shared" si="5"/>
        <v>5</v>
      </c>
      <c r="P84" s="23" t="s">
        <v>3250</v>
      </c>
      <c r="Q84">
        <v>1</v>
      </c>
      <c r="R84" s="23" t="s">
        <v>3251</v>
      </c>
      <c r="S84">
        <v>1</v>
      </c>
      <c r="T84" t="s">
        <v>3246</v>
      </c>
    </row>
    <row r="85" spans="1:20">
      <c r="A85">
        <v>84</v>
      </c>
      <c r="B85">
        <v>5</v>
      </c>
      <c r="C85" t="s">
        <v>2994</v>
      </c>
      <c r="D85">
        <v>2</v>
      </c>
      <c r="E85" t="s">
        <v>2808</v>
      </c>
      <c r="F85" t="s">
        <v>2413</v>
      </c>
      <c r="G85">
        <f t="shared" si="6"/>
        <v>7</v>
      </c>
      <c r="J85" s="23" t="s">
        <v>3259</v>
      </c>
      <c r="K85">
        <f t="shared" si="7"/>
        <v>84</v>
      </c>
      <c r="L85" s="23" t="s">
        <v>3258</v>
      </c>
      <c r="M85" t="str">
        <f t="shared" si="4"/>
        <v>El Sena</v>
      </c>
      <c r="N85" s="23" t="s">
        <v>3260</v>
      </c>
      <c r="O85">
        <f t="shared" si="5"/>
        <v>5</v>
      </c>
      <c r="P85" s="23" t="s">
        <v>3250</v>
      </c>
      <c r="Q85">
        <v>1</v>
      </c>
      <c r="R85" s="23" t="s">
        <v>3251</v>
      </c>
      <c r="S85">
        <v>1</v>
      </c>
      <c r="T85" t="s">
        <v>3246</v>
      </c>
    </row>
    <row r="86" spans="1:20">
      <c r="A86">
        <v>85</v>
      </c>
      <c r="B86">
        <v>5</v>
      </c>
      <c r="C86" t="s">
        <v>2994</v>
      </c>
      <c r="D86">
        <v>2</v>
      </c>
      <c r="E86" t="s">
        <v>2808</v>
      </c>
      <c r="F86" t="s">
        <v>2849</v>
      </c>
      <c r="G86">
        <f t="shared" si="6"/>
        <v>12</v>
      </c>
      <c r="J86" s="23" t="s">
        <v>3259</v>
      </c>
      <c r="K86">
        <f t="shared" si="7"/>
        <v>85</v>
      </c>
      <c r="L86" s="23" t="s">
        <v>3258</v>
      </c>
      <c r="M86" t="str">
        <f t="shared" si="4"/>
        <v>La Rivera II</v>
      </c>
      <c r="N86" s="23" t="s">
        <v>3260</v>
      </c>
      <c r="O86">
        <f t="shared" si="5"/>
        <v>5</v>
      </c>
      <c r="P86" s="23" t="s">
        <v>3250</v>
      </c>
      <c r="Q86">
        <v>1</v>
      </c>
      <c r="R86" s="23" t="s">
        <v>3251</v>
      </c>
      <c r="S86">
        <v>1</v>
      </c>
      <c r="T86" t="s">
        <v>3246</v>
      </c>
    </row>
    <row r="87" spans="1:20">
      <c r="A87">
        <v>86</v>
      </c>
      <c r="B87">
        <v>5</v>
      </c>
      <c r="C87" t="s">
        <v>2994</v>
      </c>
      <c r="D87">
        <v>2</v>
      </c>
      <c r="E87" t="s">
        <v>2808</v>
      </c>
      <c r="F87" t="s">
        <v>2414</v>
      </c>
      <c r="G87">
        <f t="shared" si="6"/>
        <v>9</v>
      </c>
      <c r="J87" s="23" t="s">
        <v>3259</v>
      </c>
      <c r="K87">
        <f t="shared" si="7"/>
        <v>86</v>
      </c>
      <c r="L87" s="23" t="s">
        <v>3258</v>
      </c>
      <c r="M87" t="str">
        <f t="shared" si="4"/>
        <v>Los Andes</v>
      </c>
      <c r="N87" s="23" t="s">
        <v>3260</v>
      </c>
      <c r="O87">
        <f t="shared" si="5"/>
        <v>5</v>
      </c>
      <c r="P87" s="23" t="s">
        <v>3250</v>
      </c>
      <c r="Q87">
        <v>1</v>
      </c>
      <c r="R87" s="23" t="s">
        <v>3251</v>
      </c>
      <c r="S87">
        <v>1</v>
      </c>
      <c r="T87" t="s">
        <v>3246</v>
      </c>
    </row>
    <row r="88" spans="1:20">
      <c r="A88">
        <v>87</v>
      </c>
      <c r="B88">
        <v>5</v>
      </c>
      <c r="C88" t="s">
        <v>2994</v>
      </c>
      <c r="D88">
        <v>2</v>
      </c>
      <c r="E88" t="s">
        <v>2808</v>
      </c>
      <c r="F88" t="s">
        <v>2415</v>
      </c>
      <c r="G88">
        <f t="shared" si="6"/>
        <v>14</v>
      </c>
      <c r="J88" s="23" t="s">
        <v>3259</v>
      </c>
      <c r="K88">
        <f t="shared" si="7"/>
        <v>87</v>
      </c>
      <c r="L88" s="23" t="s">
        <v>3258</v>
      </c>
      <c r="M88" t="str">
        <f t="shared" si="4"/>
        <v>Los Guayacanes</v>
      </c>
      <c r="N88" s="23" t="s">
        <v>3260</v>
      </c>
      <c r="O88">
        <f t="shared" si="5"/>
        <v>5</v>
      </c>
      <c r="P88" s="23" t="s">
        <v>3250</v>
      </c>
      <c r="Q88">
        <v>1</v>
      </c>
      <c r="R88" s="23" t="s">
        <v>3251</v>
      </c>
      <c r="S88">
        <v>1</v>
      </c>
      <c r="T88" t="s">
        <v>3246</v>
      </c>
    </row>
    <row r="89" spans="1:20">
      <c r="A89">
        <v>88</v>
      </c>
      <c r="B89">
        <v>5</v>
      </c>
      <c r="C89" t="s">
        <v>2994</v>
      </c>
      <c r="D89">
        <v>2</v>
      </c>
      <c r="E89" t="s">
        <v>2808</v>
      </c>
      <c r="F89" t="s">
        <v>2416</v>
      </c>
      <c r="G89">
        <f t="shared" si="6"/>
        <v>23</v>
      </c>
      <c r="J89" s="23" t="s">
        <v>3259</v>
      </c>
      <c r="K89">
        <f t="shared" si="7"/>
        <v>88</v>
      </c>
      <c r="L89" s="23" t="s">
        <v>3258</v>
      </c>
      <c r="M89" t="str">
        <f t="shared" si="4"/>
        <v>Metropolitano del Norte</v>
      </c>
      <c r="N89" s="23" t="s">
        <v>3260</v>
      </c>
      <c r="O89">
        <f t="shared" si="5"/>
        <v>5</v>
      </c>
      <c r="P89" s="23" t="s">
        <v>3250</v>
      </c>
      <c r="Q89">
        <v>1</v>
      </c>
      <c r="R89" s="23" t="s">
        <v>3251</v>
      </c>
      <c r="S89">
        <v>1</v>
      </c>
      <c r="T89" t="s">
        <v>3246</v>
      </c>
    </row>
    <row r="90" spans="1:20">
      <c r="A90">
        <v>89</v>
      </c>
      <c r="B90">
        <v>5</v>
      </c>
      <c r="C90" t="s">
        <v>2994</v>
      </c>
      <c r="D90">
        <v>2</v>
      </c>
      <c r="E90" t="s">
        <v>2808</v>
      </c>
      <c r="F90" t="s">
        <v>2848</v>
      </c>
      <c r="G90">
        <f t="shared" si="6"/>
        <v>18</v>
      </c>
      <c r="J90" s="23" t="s">
        <v>3259</v>
      </c>
      <c r="K90">
        <f t="shared" si="7"/>
        <v>89</v>
      </c>
      <c r="L90" s="23" t="s">
        <v>3258</v>
      </c>
      <c r="M90" t="str">
        <f t="shared" si="4"/>
        <v>Palmeras del norte</v>
      </c>
      <c r="N90" s="23" t="s">
        <v>3260</v>
      </c>
      <c r="O90">
        <f t="shared" si="5"/>
        <v>5</v>
      </c>
      <c r="P90" s="23" t="s">
        <v>3250</v>
      </c>
      <c r="Q90">
        <v>1</v>
      </c>
      <c r="R90" s="23" t="s">
        <v>3251</v>
      </c>
      <c r="S90">
        <v>1</v>
      </c>
      <c r="T90" t="s">
        <v>3246</v>
      </c>
    </row>
    <row r="91" spans="1:20">
      <c r="A91">
        <v>90</v>
      </c>
      <c r="B91">
        <v>5</v>
      </c>
      <c r="C91" t="s">
        <v>2994</v>
      </c>
      <c r="D91">
        <v>2</v>
      </c>
      <c r="E91" t="s">
        <v>2808</v>
      </c>
      <c r="F91" t="s">
        <v>2854</v>
      </c>
      <c r="G91">
        <f t="shared" si="6"/>
        <v>22</v>
      </c>
      <c r="J91" s="23" t="s">
        <v>3259</v>
      </c>
      <c r="K91">
        <f t="shared" si="7"/>
        <v>90</v>
      </c>
      <c r="L91" s="23" t="s">
        <v>3258</v>
      </c>
      <c r="M91" t="str">
        <f t="shared" si="4"/>
        <v>Paseo de los Almendros</v>
      </c>
      <c r="N91" s="23" t="s">
        <v>3260</v>
      </c>
      <c r="O91">
        <f t="shared" si="5"/>
        <v>5</v>
      </c>
      <c r="P91" s="23" t="s">
        <v>3250</v>
      </c>
      <c r="Q91">
        <v>1</v>
      </c>
      <c r="R91" s="23" t="s">
        <v>3251</v>
      </c>
      <c r="S91">
        <v>1</v>
      </c>
      <c r="T91" t="s">
        <v>3246</v>
      </c>
    </row>
    <row r="92" spans="1:20">
      <c r="A92">
        <v>91</v>
      </c>
      <c r="B92">
        <v>5</v>
      </c>
      <c r="C92" t="s">
        <v>2994</v>
      </c>
      <c r="D92">
        <v>2</v>
      </c>
      <c r="E92" t="s">
        <v>2808</v>
      </c>
      <c r="F92" t="s">
        <v>2852</v>
      </c>
      <c r="G92">
        <f t="shared" si="6"/>
        <v>13</v>
      </c>
      <c r="J92" s="23" t="s">
        <v>3259</v>
      </c>
      <c r="K92">
        <f t="shared" si="7"/>
        <v>91</v>
      </c>
      <c r="L92" s="23" t="s">
        <v>3258</v>
      </c>
      <c r="M92" t="str">
        <f t="shared" si="4"/>
        <v>Plazas Verdes</v>
      </c>
      <c r="N92" s="23" t="s">
        <v>3260</v>
      </c>
      <c r="O92">
        <f t="shared" si="5"/>
        <v>5</v>
      </c>
      <c r="P92" s="23" t="s">
        <v>3250</v>
      </c>
      <c r="Q92">
        <v>1</v>
      </c>
      <c r="R92" s="23" t="s">
        <v>3251</v>
      </c>
      <c r="S92">
        <v>1</v>
      </c>
      <c r="T92" t="s">
        <v>3246</v>
      </c>
    </row>
    <row r="93" spans="1:20">
      <c r="A93">
        <v>92</v>
      </c>
      <c r="B93">
        <v>5</v>
      </c>
      <c r="C93" t="s">
        <v>2994</v>
      </c>
      <c r="D93">
        <v>2</v>
      </c>
      <c r="E93" t="s">
        <v>2808</v>
      </c>
      <c r="F93" t="s">
        <v>2547</v>
      </c>
      <c r="G93">
        <f t="shared" si="6"/>
        <v>13</v>
      </c>
      <c r="J93" s="23" t="s">
        <v>3259</v>
      </c>
      <c r="K93">
        <f t="shared" si="7"/>
        <v>92</v>
      </c>
      <c r="L93" s="23" t="s">
        <v>3258</v>
      </c>
      <c r="M93" t="str">
        <f t="shared" si="4"/>
        <v>Santa Bárbara</v>
      </c>
      <c r="N93" s="23" t="s">
        <v>3260</v>
      </c>
      <c r="O93">
        <f t="shared" si="5"/>
        <v>5</v>
      </c>
      <c r="P93" s="23" t="s">
        <v>3250</v>
      </c>
      <c r="Q93">
        <v>1</v>
      </c>
      <c r="R93" s="23" t="s">
        <v>3251</v>
      </c>
      <c r="S93">
        <v>1</v>
      </c>
      <c r="T93" t="s">
        <v>3246</v>
      </c>
    </row>
    <row r="94" spans="1:20">
      <c r="A94">
        <v>93</v>
      </c>
      <c r="B94">
        <v>5</v>
      </c>
      <c r="C94" t="s">
        <v>2994</v>
      </c>
      <c r="D94">
        <v>2</v>
      </c>
      <c r="E94" t="s">
        <v>2808</v>
      </c>
      <c r="F94" t="s">
        <v>2418</v>
      </c>
      <c r="G94">
        <f t="shared" si="6"/>
        <v>18</v>
      </c>
      <c r="J94" s="23" t="s">
        <v>3259</v>
      </c>
      <c r="K94">
        <f t="shared" si="7"/>
        <v>93</v>
      </c>
      <c r="L94" s="23" t="s">
        <v>3258</v>
      </c>
      <c r="M94" t="str">
        <f t="shared" si="4"/>
        <v>Torres de Comfandi</v>
      </c>
      <c r="N94" s="23" t="s">
        <v>3260</v>
      </c>
      <c r="O94">
        <f t="shared" si="5"/>
        <v>5</v>
      </c>
      <c r="P94" s="23" t="s">
        <v>3250</v>
      </c>
      <c r="Q94">
        <v>1</v>
      </c>
      <c r="R94" s="23" t="s">
        <v>3251</v>
      </c>
      <c r="S94">
        <v>1</v>
      </c>
      <c r="T94" t="s">
        <v>3246</v>
      </c>
    </row>
    <row r="95" spans="1:20">
      <c r="A95">
        <v>94</v>
      </c>
      <c r="B95">
        <v>5</v>
      </c>
      <c r="C95" t="s">
        <v>2994</v>
      </c>
      <c r="D95">
        <v>2</v>
      </c>
      <c r="E95" t="s">
        <v>2808</v>
      </c>
      <c r="F95" t="s">
        <v>2853</v>
      </c>
      <c r="G95">
        <f t="shared" si="6"/>
        <v>25</v>
      </c>
      <c r="J95" s="23" t="s">
        <v>3259</v>
      </c>
      <c r="K95">
        <f t="shared" si="7"/>
        <v>94</v>
      </c>
      <c r="L95" s="23" t="s">
        <v>3258</v>
      </c>
      <c r="M95" t="str">
        <f t="shared" si="4"/>
        <v>Urbanización Barranquilla</v>
      </c>
      <c r="N95" s="23" t="s">
        <v>3260</v>
      </c>
      <c r="O95">
        <f t="shared" si="5"/>
        <v>5</v>
      </c>
      <c r="P95" s="23" t="s">
        <v>3250</v>
      </c>
      <c r="Q95">
        <v>1</v>
      </c>
      <c r="R95" s="23" t="s">
        <v>3251</v>
      </c>
      <c r="S95">
        <v>1</v>
      </c>
      <c r="T95" t="s">
        <v>3246</v>
      </c>
    </row>
    <row r="96" spans="1:20">
      <c r="A96">
        <v>95</v>
      </c>
      <c r="B96">
        <v>5</v>
      </c>
      <c r="C96" t="s">
        <v>2994</v>
      </c>
      <c r="D96">
        <v>2</v>
      </c>
      <c r="E96" t="s">
        <v>2808</v>
      </c>
      <c r="F96" t="s">
        <v>2856</v>
      </c>
      <c r="G96">
        <f t="shared" si="6"/>
        <v>15</v>
      </c>
      <c r="J96" s="23" t="s">
        <v>3259</v>
      </c>
      <c r="K96">
        <f t="shared" si="7"/>
        <v>95</v>
      </c>
      <c r="L96" s="23" t="s">
        <v>3258</v>
      </c>
      <c r="M96" t="str">
        <f t="shared" si="4"/>
        <v>Villa del Prado</v>
      </c>
      <c r="N96" s="23" t="s">
        <v>3260</v>
      </c>
      <c r="O96">
        <f t="shared" si="5"/>
        <v>5</v>
      </c>
      <c r="P96" s="23" t="s">
        <v>3250</v>
      </c>
      <c r="Q96">
        <v>1</v>
      </c>
      <c r="R96" s="23" t="s">
        <v>3251</v>
      </c>
      <c r="S96">
        <v>1</v>
      </c>
      <c r="T96" t="s">
        <v>3246</v>
      </c>
    </row>
    <row r="97" spans="1:20">
      <c r="A97">
        <v>96</v>
      </c>
      <c r="B97">
        <v>5</v>
      </c>
      <c r="C97" t="s">
        <v>2994</v>
      </c>
      <c r="D97">
        <v>2</v>
      </c>
      <c r="E97" t="s">
        <v>2808</v>
      </c>
      <c r="F97" t="s">
        <v>2417</v>
      </c>
      <c r="G97">
        <f t="shared" si="6"/>
        <v>13</v>
      </c>
      <c r="J97" s="23" t="s">
        <v>3259</v>
      </c>
      <c r="K97">
        <f t="shared" si="7"/>
        <v>96</v>
      </c>
      <c r="L97" s="23" t="s">
        <v>3258</v>
      </c>
      <c r="M97" t="str">
        <f t="shared" si="4"/>
        <v>Villa del Sol</v>
      </c>
      <c r="N97" s="23" t="s">
        <v>3260</v>
      </c>
      <c r="O97">
        <f t="shared" si="5"/>
        <v>5</v>
      </c>
      <c r="P97" s="23" t="s">
        <v>3250</v>
      </c>
      <c r="Q97">
        <v>1</v>
      </c>
      <c r="R97" s="23" t="s">
        <v>3251</v>
      </c>
      <c r="S97">
        <v>1</v>
      </c>
      <c r="T97" t="s">
        <v>3246</v>
      </c>
    </row>
    <row r="98" spans="1:20">
      <c r="A98">
        <v>97</v>
      </c>
      <c r="B98">
        <v>5</v>
      </c>
      <c r="C98" t="s">
        <v>2994</v>
      </c>
      <c r="D98">
        <v>2</v>
      </c>
      <c r="E98" t="s">
        <v>2808</v>
      </c>
      <c r="F98" t="s">
        <v>2855</v>
      </c>
      <c r="G98">
        <f t="shared" si="6"/>
        <v>18</v>
      </c>
      <c r="J98" s="23" t="s">
        <v>3259</v>
      </c>
      <c r="K98">
        <f t="shared" si="7"/>
        <v>97</v>
      </c>
      <c r="L98" s="23" t="s">
        <v>3258</v>
      </c>
      <c r="M98" t="str">
        <f t="shared" si="4"/>
        <v>Villas de Veracruz</v>
      </c>
      <c r="N98" s="23" t="s">
        <v>3260</v>
      </c>
      <c r="O98">
        <f t="shared" si="5"/>
        <v>5</v>
      </c>
      <c r="P98" s="23" t="s">
        <v>3250</v>
      </c>
      <c r="Q98">
        <v>1</v>
      </c>
      <c r="R98" s="23" t="s">
        <v>3251</v>
      </c>
      <c r="S98">
        <v>1</v>
      </c>
      <c r="T98" t="s">
        <v>3246</v>
      </c>
    </row>
    <row r="99" spans="1:20">
      <c r="A99">
        <v>98</v>
      </c>
      <c r="B99">
        <v>6</v>
      </c>
      <c r="C99" t="s">
        <v>2995</v>
      </c>
      <c r="D99">
        <v>2</v>
      </c>
      <c r="E99" t="s">
        <v>2808</v>
      </c>
      <c r="F99" t="s">
        <v>2876</v>
      </c>
      <c r="G99">
        <f t="shared" si="6"/>
        <v>6</v>
      </c>
      <c r="J99" s="23" t="s">
        <v>3259</v>
      </c>
      <c r="K99">
        <f t="shared" si="7"/>
        <v>98</v>
      </c>
      <c r="L99" s="23" t="s">
        <v>3258</v>
      </c>
      <c r="M99" t="str">
        <f t="shared" si="4"/>
        <v>Álamos</v>
      </c>
      <c r="N99" s="23" t="s">
        <v>3260</v>
      </c>
      <c r="O99">
        <f t="shared" si="5"/>
        <v>6</v>
      </c>
      <c r="P99" s="23" t="s">
        <v>3250</v>
      </c>
      <c r="Q99">
        <v>1</v>
      </c>
      <c r="R99" s="23" t="s">
        <v>3251</v>
      </c>
      <c r="S99">
        <v>1</v>
      </c>
      <c r="T99" t="s">
        <v>3246</v>
      </c>
    </row>
    <row r="100" spans="1:20">
      <c r="A100">
        <v>99</v>
      </c>
      <c r="B100">
        <v>6</v>
      </c>
      <c r="C100" t="s">
        <v>2995</v>
      </c>
      <c r="D100">
        <v>2</v>
      </c>
      <c r="E100" t="s">
        <v>2808</v>
      </c>
      <c r="F100" t="s">
        <v>2875</v>
      </c>
      <c r="G100">
        <f t="shared" si="6"/>
        <v>7</v>
      </c>
      <c r="J100" s="23" t="s">
        <v>3259</v>
      </c>
      <c r="K100">
        <f t="shared" si="7"/>
        <v>99</v>
      </c>
      <c r="L100" s="23" t="s">
        <v>3258</v>
      </c>
      <c r="M100" t="str">
        <f t="shared" si="4"/>
        <v>Calimio</v>
      </c>
      <c r="N100" s="23" t="s">
        <v>3260</v>
      </c>
      <c r="O100">
        <f t="shared" si="5"/>
        <v>6</v>
      </c>
      <c r="P100" s="23" t="s">
        <v>3250</v>
      </c>
      <c r="Q100">
        <v>1</v>
      </c>
      <c r="R100" s="23" t="s">
        <v>3251</v>
      </c>
      <c r="S100">
        <v>1</v>
      </c>
      <c r="T100" t="s">
        <v>3246</v>
      </c>
    </row>
    <row r="101" spans="1:20">
      <c r="A101">
        <v>100</v>
      </c>
      <c r="B101">
        <v>6</v>
      </c>
      <c r="C101" t="s">
        <v>2995</v>
      </c>
      <c r="D101">
        <v>2</v>
      </c>
      <c r="E101" t="s">
        <v>2808</v>
      </c>
      <c r="F101" t="s">
        <v>2870</v>
      </c>
      <c r="G101">
        <f t="shared" si="6"/>
        <v>9</v>
      </c>
      <c r="J101" s="23" t="s">
        <v>3259</v>
      </c>
      <c r="K101">
        <f t="shared" si="7"/>
        <v>100</v>
      </c>
      <c r="L101" s="23" t="s">
        <v>3258</v>
      </c>
      <c r="M101" t="str">
        <f t="shared" si="4"/>
        <v>FloraliaI</v>
      </c>
      <c r="N101" s="23" t="s">
        <v>3260</v>
      </c>
      <c r="O101">
        <f t="shared" si="5"/>
        <v>6</v>
      </c>
      <c r="P101" s="23" t="s">
        <v>3250</v>
      </c>
      <c r="Q101">
        <v>1</v>
      </c>
      <c r="R101" s="23" t="s">
        <v>3251</v>
      </c>
      <c r="S101">
        <v>1</v>
      </c>
      <c r="T101" t="s">
        <v>3246</v>
      </c>
    </row>
    <row r="102" spans="1:20">
      <c r="A102">
        <v>101</v>
      </c>
      <c r="B102">
        <v>6</v>
      </c>
      <c r="C102" t="s">
        <v>2995</v>
      </c>
      <c r="D102">
        <v>2</v>
      </c>
      <c r="E102" t="s">
        <v>2808</v>
      </c>
      <c r="F102" t="s">
        <v>2872</v>
      </c>
      <c r="G102">
        <f t="shared" si="6"/>
        <v>19</v>
      </c>
      <c r="J102" s="23" t="s">
        <v>3259</v>
      </c>
      <c r="K102">
        <f t="shared" si="7"/>
        <v>101</v>
      </c>
      <c r="L102" s="23" t="s">
        <v>3258</v>
      </c>
      <c r="M102" t="str">
        <f t="shared" si="4"/>
        <v>FloraliaI Sector II</v>
      </c>
      <c r="N102" s="23" t="s">
        <v>3260</v>
      </c>
      <c r="O102">
        <f t="shared" si="5"/>
        <v>6</v>
      </c>
      <c r="P102" s="23" t="s">
        <v>3250</v>
      </c>
      <c r="Q102">
        <v>1</v>
      </c>
      <c r="R102" s="23" t="s">
        <v>3251</v>
      </c>
      <c r="S102">
        <v>1</v>
      </c>
      <c r="T102" t="s">
        <v>3246</v>
      </c>
    </row>
    <row r="103" spans="1:20">
      <c r="A103">
        <v>102</v>
      </c>
      <c r="B103">
        <v>6</v>
      </c>
      <c r="C103" t="s">
        <v>2995</v>
      </c>
      <c r="D103">
        <v>2</v>
      </c>
      <c r="E103" t="s">
        <v>2808</v>
      </c>
      <c r="F103" t="s">
        <v>2871</v>
      </c>
      <c r="G103">
        <f t="shared" si="6"/>
        <v>10</v>
      </c>
      <c r="J103" s="23" t="s">
        <v>3259</v>
      </c>
      <c r="K103">
        <f t="shared" si="7"/>
        <v>102</v>
      </c>
      <c r="L103" s="23" t="s">
        <v>3258</v>
      </c>
      <c r="M103" t="str">
        <f t="shared" si="4"/>
        <v>FloraliaIA</v>
      </c>
      <c r="N103" s="23" t="s">
        <v>3260</v>
      </c>
      <c r="O103">
        <f t="shared" si="5"/>
        <v>6</v>
      </c>
      <c r="P103" s="23" t="s">
        <v>3250</v>
      </c>
      <c r="Q103">
        <v>1</v>
      </c>
      <c r="R103" s="23" t="s">
        <v>3251</v>
      </c>
      <c r="S103">
        <v>1</v>
      </c>
      <c r="T103" t="s">
        <v>3246</v>
      </c>
    </row>
    <row r="104" spans="1:20">
      <c r="A104">
        <v>103</v>
      </c>
      <c r="B104">
        <v>6</v>
      </c>
      <c r="C104" t="s">
        <v>2995</v>
      </c>
      <c r="D104">
        <v>2</v>
      </c>
      <c r="E104" t="s">
        <v>2808</v>
      </c>
      <c r="F104" t="s">
        <v>2873</v>
      </c>
      <c r="G104">
        <f t="shared" si="6"/>
        <v>10</v>
      </c>
      <c r="J104" s="23" t="s">
        <v>3259</v>
      </c>
      <c r="K104">
        <f t="shared" si="7"/>
        <v>103</v>
      </c>
      <c r="L104" s="23" t="s">
        <v>3258</v>
      </c>
      <c r="M104" t="str">
        <f t="shared" si="4"/>
        <v>FloraliaII</v>
      </c>
      <c r="N104" s="23" t="s">
        <v>3260</v>
      </c>
      <c r="O104">
        <f t="shared" si="5"/>
        <v>6</v>
      </c>
      <c r="P104" s="23" t="s">
        <v>3250</v>
      </c>
      <c r="Q104">
        <v>1</v>
      </c>
      <c r="R104" s="23" t="s">
        <v>3251</v>
      </c>
      <c r="S104">
        <v>1</v>
      </c>
      <c r="T104" t="s">
        <v>3246</v>
      </c>
    </row>
    <row r="105" spans="1:20">
      <c r="A105">
        <v>104</v>
      </c>
      <c r="B105">
        <v>6</v>
      </c>
      <c r="C105" t="s">
        <v>2995</v>
      </c>
      <c r="D105">
        <v>2</v>
      </c>
      <c r="E105" t="s">
        <v>2808</v>
      </c>
      <c r="F105" t="s">
        <v>2874</v>
      </c>
      <c r="G105">
        <f t="shared" si="6"/>
        <v>11</v>
      </c>
      <c r="J105" s="23" t="s">
        <v>3259</v>
      </c>
      <c r="K105">
        <f t="shared" si="7"/>
        <v>104</v>
      </c>
      <c r="L105" s="23" t="s">
        <v>3258</v>
      </c>
      <c r="M105" t="str">
        <f t="shared" si="4"/>
        <v>FloraliaIII</v>
      </c>
      <c r="N105" s="23" t="s">
        <v>3260</v>
      </c>
      <c r="O105">
        <f t="shared" si="5"/>
        <v>6</v>
      </c>
      <c r="P105" s="23" t="s">
        <v>3250</v>
      </c>
      <c r="Q105">
        <v>1</v>
      </c>
      <c r="R105" s="23" t="s">
        <v>3251</v>
      </c>
      <c r="S105">
        <v>1</v>
      </c>
      <c r="T105" t="s">
        <v>3246</v>
      </c>
    </row>
    <row r="106" spans="1:20">
      <c r="A106">
        <v>105</v>
      </c>
      <c r="B106">
        <v>6</v>
      </c>
      <c r="C106" t="s">
        <v>2995</v>
      </c>
      <c r="D106">
        <v>2</v>
      </c>
      <c r="E106" t="s">
        <v>2808</v>
      </c>
      <c r="F106" t="s">
        <v>2421</v>
      </c>
      <c r="G106">
        <f t="shared" si="6"/>
        <v>12</v>
      </c>
      <c r="J106" s="23" t="s">
        <v>3259</v>
      </c>
      <c r="K106">
        <f t="shared" si="7"/>
        <v>105</v>
      </c>
      <c r="L106" s="23" t="s">
        <v>3258</v>
      </c>
      <c r="M106" t="str">
        <f t="shared" si="4"/>
        <v>Fonaviemcali</v>
      </c>
      <c r="N106" s="23" t="s">
        <v>3260</v>
      </c>
      <c r="O106">
        <f t="shared" si="5"/>
        <v>6</v>
      </c>
      <c r="P106" s="23" t="s">
        <v>3250</v>
      </c>
      <c r="Q106">
        <v>1</v>
      </c>
      <c r="R106" s="23" t="s">
        <v>3251</v>
      </c>
      <c r="S106">
        <v>1</v>
      </c>
      <c r="T106" t="s">
        <v>3246</v>
      </c>
    </row>
    <row r="107" spans="1:20">
      <c r="A107">
        <v>106</v>
      </c>
      <c r="B107">
        <v>6</v>
      </c>
      <c r="C107" t="s">
        <v>2995</v>
      </c>
      <c r="D107">
        <v>2</v>
      </c>
      <c r="E107" t="s">
        <v>2808</v>
      </c>
      <c r="F107" t="s">
        <v>2862</v>
      </c>
      <c r="G107">
        <f t="shared" si="6"/>
        <v>20</v>
      </c>
      <c r="J107" s="23" t="s">
        <v>3259</v>
      </c>
      <c r="K107">
        <f t="shared" si="7"/>
        <v>106</v>
      </c>
      <c r="L107" s="23" t="s">
        <v>3258</v>
      </c>
      <c r="M107" t="str">
        <f t="shared" si="4"/>
        <v>Jorge Eliécer Gaitán</v>
      </c>
      <c r="N107" s="23" t="s">
        <v>3260</v>
      </c>
      <c r="O107">
        <f t="shared" si="5"/>
        <v>6</v>
      </c>
      <c r="P107" s="23" t="s">
        <v>3250</v>
      </c>
      <c r="Q107">
        <v>1</v>
      </c>
      <c r="R107" s="23" t="s">
        <v>3251</v>
      </c>
      <c r="S107">
        <v>1</v>
      </c>
      <c r="T107" t="s">
        <v>3246</v>
      </c>
    </row>
    <row r="108" spans="1:20">
      <c r="A108">
        <v>107</v>
      </c>
      <c r="B108">
        <v>6</v>
      </c>
      <c r="C108" t="s">
        <v>2995</v>
      </c>
      <c r="D108">
        <v>2</v>
      </c>
      <c r="E108" t="s">
        <v>2808</v>
      </c>
      <c r="F108" t="s">
        <v>2420</v>
      </c>
      <c r="G108">
        <f t="shared" si="6"/>
        <v>11</v>
      </c>
      <c r="J108" s="23" t="s">
        <v>3259</v>
      </c>
      <c r="K108">
        <f t="shared" si="7"/>
        <v>107</v>
      </c>
      <c r="L108" s="23" t="s">
        <v>3258</v>
      </c>
      <c r="M108" t="str">
        <f t="shared" si="4"/>
        <v>La Rivera I</v>
      </c>
      <c r="N108" s="23" t="s">
        <v>3260</v>
      </c>
      <c r="O108">
        <f t="shared" si="5"/>
        <v>6</v>
      </c>
      <c r="P108" s="23" t="s">
        <v>3250</v>
      </c>
      <c r="Q108">
        <v>1</v>
      </c>
      <c r="R108" s="23" t="s">
        <v>3251</v>
      </c>
      <c r="S108">
        <v>1</v>
      </c>
      <c r="T108" t="s">
        <v>3246</v>
      </c>
    </row>
    <row r="109" spans="1:20">
      <c r="A109">
        <v>108</v>
      </c>
      <c r="B109">
        <v>6</v>
      </c>
      <c r="C109" t="s">
        <v>2995</v>
      </c>
      <c r="D109">
        <v>2</v>
      </c>
      <c r="E109" t="s">
        <v>2808</v>
      </c>
      <c r="F109" t="s">
        <v>2863</v>
      </c>
      <c r="G109">
        <f t="shared" si="6"/>
        <v>15</v>
      </c>
      <c r="J109" s="23" t="s">
        <v>3259</v>
      </c>
      <c r="K109">
        <f t="shared" si="7"/>
        <v>108</v>
      </c>
      <c r="L109" s="23" t="s">
        <v>3258</v>
      </c>
      <c r="M109" t="str">
        <f t="shared" si="4"/>
        <v>Los Alcázares I</v>
      </c>
      <c r="N109" s="23" t="s">
        <v>3260</v>
      </c>
      <c r="O109">
        <f t="shared" si="5"/>
        <v>6</v>
      </c>
      <c r="P109" s="23" t="s">
        <v>3250</v>
      </c>
      <c r="Q109">
        <v>1</v>
      </c>
      <c r="R109" s="23" t="s">
        <v>3251</v>
      </c>
      <c r="S109">
        <v>1</v>
      </c>
      <c r="T109" t="s">
        <v>3246</v>
      </c>
    </row>
    <row r="110" spans="1:20">
      <c r="A110">
        <v>109</v>
      </c>
      <c r="B110">
        <v>6</v>
      </c>
      <c r="C110" t="s">
        <v>2995</v>
      </c>
      <c r="D110">
        <v>2</v>
      </c>
      <c r="E110" t="s">
        <v>2808</v>
      </c>
      <c r="F110" t="s">
        <v>2864</v>
      </c>
      <c r="G110">
        <f t="shared" si="6"/>
        <v>16</v>
      </c>
      <c r="J110" s="23" t="s">
        <v>3259</v>
      </c>
      <c r="K110">
        <f t="shared" si="7"/>
        <v>109</v>
      </c>
      <c r="L110" s="23" t="s">
        <v>3258</v>
      </c>
      <c r="M110" t="str">
        <f t="shared" si="4"/>
        <v>Los Alcázares II</v>
      </c>
      <c r="N110" s="23" t="s">
        <v>3260</v>
      </c>
      <c r="O110">
        <f t="shared" si="5"/>
        <v>6</v>
      </c>
      <c r="P110" s="23" t="s">
        <v>3250</v>
      </c>
      <c r="Q110">
        <v>1</v>
      </c>
      <c r="R110" s="23" t="s">
        <v>3251</v>
      </c>
      <c r="S110">
        <v>1</v>
      </c>
      <c r="T110" t="s">
        <v>3246</v>
      </c>
    </row>
    <row r="111" spans="1:20">
      <c r="A111">
        <v>110</v>
      </c>
      <c r="B111">
        <v>6</v>
      </c>
      <c r="C111" t="s">
        <v>2995</v>
      </c>
      <c r="D111">
        <v>2</v>
      </c>
      <c r="E111" t="s">
        <v>2808</v>
      </c>
      <c r="F111" t="s">
        <v>2867</v>
      </c>
      <c r="G111">
        <f t="shared" si="6"/>
        <v>12</v>
      </c>
      <c r="J111" s="23" t="s">
        <v>3259</v>
      </c>
      <c r="K111">
        <f t="shared" si="7"/>
        <v>110</v>
      </c>
      <c r="L111" s="23" t="s">
        <v>3258</v>
      </c>
      <c r="M111" t="str">
        <f t="shared" si="4"/>
        <v>Los Guadales</v>
      </c>
      <c r="N111" s="23" t="s">
        <v>3260</v>
      </c>
      <c r="O111">
        <f t="shared" si="5"/>
        <v>6</v>
      </c>
      <c r="P111" s="23" t="s">
        <v>3250</v>
      </c>
      <c r="Q111">
        <v>1</v>
      </c>
      <c r="R111" s="23" t="s">
        <v>3251</v>
      </c>
      <c r="S111">
        <v>1</v>
      </c>
      <c r="T111" t="s">
        <v>3246</v>
      </c>
    </row>
    <row r="112" spans="1:20">
      <c r="A112">
        <v>111</v>
      </c>
      <c r="B112">
        <v>6</v>
      </c>
      <c r="C112" t="s">
        <v>2995</v>
      </c>
      <c r="D112">
        <v>2</v>
      </c>
      <c r="E112" t="s">
        <v>2808</v>
      </c>
      <c r="F112" t="s">
        <v>2868</v>
      </c>
      <c r="G112">
        <f t="shared" si="6"/>
        <v>17</v>
      </c>
      <c r="J112" s="23" t="s">
        <v>3259</v>
      </c>
      <c r="K112">
        <f t="shared" si="7"/>
        <v>111</v>
      </c>
      <c r="L112" s="23" t="s">
        <v>3258</v>
      </c>
      <c r="M112" t="str">
        <f t="shared" si="4"/>
        <v>oasis de comfandi</v>
      </c>
      <c r="N112" s="23" t="s">
        <v>3260</v>
      </c>
      <c r="O112">
        <f t="shared" si="5"/>
        <v>6</v>
      </c>
      <c r="P112" s="23" t="s">
        <v>3250</v>
      </c>
      <c r="Q112">
        <v>1</v>
      </c>
      <c r="R112" s="23" t="s">
        <v>3251</v>
      </c>
      <c r="S112">
        <v>1</v>
      </c>
      <c r="T112" t="s">
        <v>3246</v>
      </c>
    </row>
    <row r="113" spans="1:20">
      <c r="A113">
        <v>112</v>
      </c>
      <c r="B113">
        <v>6</v>
      </c>
      <c r="C113" t="s">
        <v>2995</v>
      </c>
      <c r="D113">
        <v>2</v>
      </c>
      <c r="E113" t="s">
        <v>2808</v>
      </c>
      <c r="F113" t="s">
        <v>2419</v>
      </c>
      <c r="G113">
        <f t="shared" si="6"/>
        <v>17</v>
      </c>
      <c r="J113" s="23" t="s">
        <v>3259</v>
      </c>
      <c r="K113">
        <f t="shared" si="7"/>
        <v>112</v>
      </c>
      <c r="L113" s="23" t="s">
        <v>3258</v>
      </c>
      <c r="M113" t="str">
        <f t="shared" si="4"/>
        <v>Paso del Comercio</v>
      </c>
      <c r="N113" s="23" t="s">
        <v>3260</v>
      </c>
      <c r="O113">
        <f t="shared" si="5"/>
        <v>6</v>
      </c>
      <c r="P113" s="23" t="s">
        <v>3250</v>
      </c>
      <c r="Q113">
        <v>1</v>
      </c>
      <c r="R113" s="23" t="s">
        <v>3251</v>
      </c>
      <c r="S113">
        <v>1</v>
      </c>
      <c r="T113" t="s">
        <v>3246</v>
      </c>
    </row>
    <row r="114" spans="1:20">
      <c r="A114">
        <v>113</v>
      </c>
      <c r="B114">
        <v>6</v>
      </c>
      <c r="C114" t="s">
        <v>2995</v>
      </c>
      <c r="D114">
        <v>2</v>
      </c>
      <c r="E114" t="s">
        <v>2808</v>
      </c>
      <c r="F114" t="s">
        <v>2865</v>
      </c>
      <c r="G114">
        <f t="shared" si="6"/>
        <v>14</v>
      </c>
      <c r="J114" s="23" t="s">
        <v>3259</v>
      </c>
      <c r="K114">
        <f t="shared" si="7"/>
        <v>113</v>
      </c>
      <c r="L114" s="23" t="s">
        <v>3258</v>
      </c>
      <c r="M114" t="str">
        <f t="shared" si="4"/>
        <v>PetecuyI etapa</v>
      </c>
      <c r="N114" s="23" t="s">
        <v>3260</v>
      </c>
      <c r="O114">
        <f t="shared" si="5"/>
        <v>6</v>
      </c>
      <c r="P114" s="23" t="s">
        <v>3250</v>
      </c>
      <c r="Q114">
        <v>1</v>
      </c>
      <c r="R114" s="23" t="s">
        <v>3251</v>
      </c>
      <c r="S114">
        <v>1</v>
      </c>
      <c r="T114" t="s">
        <v>3246</v>
      </c>
    </row>
    <row r="115" spans="1:20">
      <c r="A115">
        <v>114</v>
      </c>
      <c r="B115">
        <v>6</v>
      </c>
      <c r="C115" t="s">
        <v>2995</v>
      </c>
      <c r="D115">
        <v>2</v>
      </c>
      <c r="E115" t="s">
        <v>2808</v>
      </c>
      <c r="F115" t="s">
        <v>2866</v>
      </c>
      <c r="G115">
        <f t="shared" si="6"/>
        <v>15</v>
      </c>
      <c r="J115" s="23" t="s">
        <v>3259</v>
      </c>
      <c r="K115">
        <f t="shared" si="7"/>
        <v>114</v>
      </c>
      <c r="L115" s="23" t="s">
        <v>3258</v>
      </c>
      <c r="M115" t="str">
        <f t="shared" si="4"/>
        <v>PetecuyII etapa</v>
      </c>
      <c r="N115" s="23" t="s">
        <v>3260</v>
      </c>
      <c r="O115">
        <f t="shared" si="5"/>
        <v>6</v>
      </c>
      <c r="P115" s="23" t="s">
        <v>3250</v>
      </c>
      <c r="Q115">
        <v>1</v>
      </c>
      <c r="R115" s="23" t="s">
        <v>3251</v>
      </c>
      <c r="S115">
        <v>1</v>
      </c>
      <c r="T115" t="s">
        <v>3246</v>
      </c>
    </row>
    <row r="116" spans="1:20">
      <c r="A116">
        <v>115</v>
      </c>
      <c r="B116">
        <v>6</v>
      </c>
      <c r="C116" t="s">
        <v>2995</v>
      </c>
      <c r="D116">
        <v>2</v>
      </c>
      <c r="E116" t="s">
        <v>2808</v>
      </c>
      <c r="F116" t="s">
        <v>2869</v>
      </c>
      <c r="G116">
        <f t="shared" si="6"/>
        <v>16</v>
      </c>
      <c r="J116" s="23" t="s">
        <v>3259</v>
      </c>
      <c r="K116">
        <f t="shared" si="7"/>
        <v>115</v>
      </c>
      <c r="L116" s="23" t="s">
        <v>3258</v>
      </c>
      <c r="M116" t="str">
        <f t="shared" si="4"/>
        <v>PetecuyIII etapa</v>
      </c>
      <c r="N116" s="23" t="s">
        <v>3260</v>
      </c>
      <c r="O116">
        <f t="shared" si="5"/>
        <v>6</v>
      </c>
      <c r="P116" s="23" t="s">
        <v>3250</v>
      </c>
      <c r="Q116">
        <v>1</v>
      </c>
      <c r="R116" s="23" t="s">
        <v>3251</v>
      </c>
      <c r="S116">
        <v>1</v>
      </c>
      <c r="T116" t="s">
        <v>3246</v>
      </c>
    </row>
    <row r="117" spans="1:20">
      <c r="A117">
        <v>116</v>
      </c>
      <c r="B117">
        <v>6</v>
      </c>
      <c r="C117" t="s">
        <v>2995</v>
      </c>
      <c r="D117">
        <v>2</v>
      </c>
      <c r="E117" t="s">
        <v>2808</v>
      </c>
      <c r="F117" t="s">
        <v>2877</v>
      </c>
      <c r="G117">
        <f t="shared" si="6"/>
        <v>7</v>
      </c>
      <c r="J117" s="23" t="s">
        <v>3259</v>
      </c>
      <c r="K117">
        <f t="shared" si="7"/>
        <v>116</v>
      </c>
      <c r="L117" s="23" t="s">
        <v>3258</v>
      </c>
      <c r="M117" t="str">
        <f t="shared" si="4"/>
        <v>popular</v>
      </c>
      <c r="N117" s="23" t="s">
        <v>3260</v>
      </c>
      <c r="O117">
        <f t="shared" si="5"/>
        <v>6</v>
      </c>
      <c r="P117" s="23" t="s">
        <v>3250</v>
      </c>
      <c r="Q117">
        <v>1</v>
      </c>
      <c r="R117" s="23" t="s">
        <v>3251</v>
      </c>
      <c r="S117">
        <v>1</v>
      </c>
      <c r="T117" t="s">
        <v>3246</v>
      </c>
    </row>
    <row r="118" spans="1:20">
      <c r="A118">
        <v>117</v>
      </c>
      <c r="B118">
        <v>6</v>
      </c>
      <c r="C118" t="s">
        <v>2995</v>
      </c>
      <c r="D118">
        <v>2</v>
      </c>
      <c r="E118" t="s">
        <v>2808</v>
      </c>
      <c r="F118" t="s">
        <v>2861</v>
      </c>
      <c r="G118">
        <f t="shared" si="6"/>
        <v>10</v>
      </c>
      <c r="J118" s="23" t="s">
        <v>3259</v>
      </c>
      <c r="K118">
        <f t="shared" si="7"/>
        <v>117</v>
      </c>
      <c r="L118" s="23" t="s">
        <v>3258</v>
      </c>
      <c r="M118" t="str">
        <f t="shared" si="4"/>
        <v>San Luís I</v>
      </c>
      <c r="N118" s="23" t="s">
        <v>3260</v>
      </c>
      <c r="O118">
        <f t="shared" si="5"/>
        <v>6</v>
      </c>
      <c r="P118" s="23" t="s">
        <v>3250</v>
      </c>
      <c r="Q118">
        <v>1</v>
      </c>
      <c r="R118" s="23" t="s">
        <v>3251</v>
      </c>
      <c r="S118">
        <v>1</v>
      </c>
      <c r="T118" t="s">
        <v>3246</v>
      </c>
    </row>
    <row r="119" spans="1:20">
      <c r="A119">
        <v>118</v>
      </c>
      <c r="B119">
        <v>6</v>
      </c>
      <c r="C119" t="s">
        <v>2995</v>
      </c>
      <c r="D119">
        <v>2</v>
      </c>
      <c r="E119" t="s">
        <v>2808</v>
      </c>
      <c r="F119" t="s">
        <v>2422</v>
      </c>
      <c r="G119">
        <f t="shared" si="6"/>
        <v>11</v>
      </c>
      <c r="J119" s="23" t="s">
        <v>3259</v>
      </c>
      <c r="K119">
        <f t="shared" si="7"/>
        <v>118</v>
      </c>
      <c r="L119" s="23" t="s">
        <v>3258</v>
      </c>
      <c r="M119" t="str">
        <f t="shared" si="4"/>
        <v>San Luís II</v>
      </c>
      <c r="N119" s="23" t="s">
        <v>3260</v>
      </c>
      <c r="O119">
        <f t="shared" si="5"/>
        <v>6</v>
      </c>
      <c r="P119" s="23" t="s">
        <v>3250</v>
      </c>
      <c r="Q119">
        <v>1</v>
      </c>
      <c r="R119" s="23" t="s">
        <v>3251</v>
      </c>
      <c r="S119">
        <v>1</v>
      </c>
      <c r="T119" t="s">
        <v>3246</v>
      </c>
    </row>
    <row r="120" spans="1:20">
      <c r="A120">
        <v>119</v>
      </c>
      <c r="B120">
        <v>7</v>
      </c>
      <c r="C120" t="s">
        <v>2992</v>
      </c>
      <c r="D120">
        <v>2</v>
      </c>
      <c r="E120" t="s">
        <v>2808</v>
      </c>
      <c r="F120" t="s">
        <v>2878</v>
      </c>
      <c r="G120">
        <f t="shared" si="6"/>
        <v>24</v>
      </c>
      <c r="J120" s="23" t="s">
        <v>3259</v>
      </c>
      <c r="K120">
        <f t="shared" si="7"/>
        <v>119</v>
      </c>
      <c r="L120" s="23" t="s">
        <v>3258</v>
      </c>
      <c r="M120" t="str">
        <f t="shared" si="4"/>
        <v>Alfonzo López 1.ª Etapa.</v>
      </c>
      <c r="N120" s="23" t="s">
        <v>3260</v>
      </c>
      <c r="O120">
        <f t="shared" si="5"/>
        <v>7</v>
      </c>
      <c r="P120" s="23" t="s">
        <v>3250</v>
      </c>
      <c r="Q120">
        <v>1</v>
      </c>
      <c r="R120" s="23" t="s">
        <v>3251</v>
      </c>
      <c r="S120">
        <v>1</v>
      </c>
      <c r="T120" t="s">
        <v>3246</v>
      </c>
    </row>
    <row r="121" spans="1:20">
      <c r="A121">
        <v>120</v>
      </c>
      <c r="B121">
        <v>7</v>
      </c>
      <c r="C121" t="s">
        <v>2992</v>
      </c>
      <c r="D121">
        <v>2</v>
      </c>
      <c r="E121" t="s">
        <v>2808</v>
      </c>
      <c r="F121" t="s">
        <v>2879</v>
      </c>
      <c r="G121">
        <f t="shared" si="6"/>
        <v>24</v>
      </c>
      <c r="J121" s="23" t="s">
        <v>3259</v>
      </c>
      <c r="K121">
        <f t="shared" si="7"/>
        <v>120</v>
      </c>
      <c r="L121" s="23" t="s">
        <v>3258</v>
      </c>
      <c r="M121" t="str">
        <f t="shared" si="4"/>
        <v>Alfonzo López 2.ª Etapa.</v>
      </c>
      <c r="N121" s="23" t="s">
        <v>3260</v>
      </c>
      <c r="O121">
        <f t="shared" si="5"/>
        <v>7</v>
      </c>
      <c r="P121" s="23" t="s">
        <v>3250</v>
      </c>
      <c r="Q121">
        <v>1</v>
      </c>
      <c r="R121" s="23" t="s">
        <v>3251</v>
      </c>
      <c r="S121">
        <v>1</v>
      </c>
      <c r="T121" t="s">
        <v>3246</v>
      </c>
    </row>
    <row r="122" spans="1:20">
      <c r="A122">
        <v>121</v>
      </c>
      <c r="B122">
        <v>7</v>
      </c>
      <c r="C122" t="s">
        <v>2992</v>
      </c>
      <c r="D122">
        <v>2</v>
      </c>
      <c r="E122" t="s">
        <v>2808</v>
      </c>
      <c r="F122" t="s">
        <v>2880</v>
      </c>
      <c r="G122">
        <f t="shared" si="6"/>
        <v>24</v>
      </c>
      <c r="J122" s="23" t="s">
        <v>3259</v>
      </c>
      <c r="K122">
        <f t="shared" si="7"/>
        <v>121</v>
      </c>
      <c r="L122" s="23" t="s">
        <v>3258</v>
      </c>
      <c r="M122" t="str">
        <f t="shared" si="4"/>
        <v>Alfonzo López 3.ª Etapa.</v>
      </c>
      <c r="N122" s="23" t="s">
        <v>3260</v>
      </c>
      <c r="O122">
        <f t="shared" si="5"/>
        <v>7</v>
      </c>
      <c r="P122" s="23" t="s">
        <v>3250</v>
      </c>
      <c r="Q122">
        <v>1</v>
      </c>
      <c r="R122" s="23" t="s">
        <v>3251</v>
      </c>
      <c r="S122">
        <v>1</v>
      </c>
      <c r="T122" t="s">
        <v>3246</v>
      </c>
    </row>
    <row r="123" spans="1:20">
      <c r="A123">
        <v>122</v>
      </c>
      <c r="B123">
        <v>7</v>
      </c>
      <c r="C123" t="s">
        <v>2992</v>
      </c>
      <c r="D123">
        <v>2</v>
      </c>
      <c r="E123" t="s">
        <v>2808</v>
      </c>
      <c r="F123" t="s">
        <v>2883</v>
      </c>
      <c r="G123">
        <f t="shared" si="6"/>
        <v>13</v>
      </c>
      <c r="J123" s="23" t="s">
        <v>3259</v>
      </c>
      <c r="K123">
        <f t="shared" si="7"/>
        <v>122</v>
      </c>
      <c r="L123" s="23" t="s">
        <v>3258</v>
      </c>
      <c r="M123" t="str">
        <f t="shared" si="4"/>
        <v>Andrés Sanin.</v>
      </c>
      <c r="N123" s="23" t="s">
        <v>3260</v>
      </c>
      <c r="O123">
        <f t="shared" si="5"/>
        <v>7</v>
      </c>
      <c r="P123" s="23" t="s">
        <v>3250</v>
      </c>
      <c r="Q123">
        <v>1</v>
      </c>
      <c r="R123" s="23" t="s">
        <v>3251</v>
      </c>
      <c r="S123">
        <v>1</v>
      </c>
      <c r="T123" t="s">
        <v>3246</v>
      </c>
    </row>
    <row r="124" spans="1:20">
      <c r="A124">
        <v>123</v>
      </c>
      <c r="B124">
        <v>7</v>
      </c>
      <c r="C124" t="s">
        <v>2992</v>
      </c>
      <c r="D124">
        <v>2</v>
      </c>
      <c r="E124" t="s">
        <v>2808</v>
      </c>
      <c r="F124" t="s">
        <v>2889</v>
      </c>
      <c r="G124">
        <f t="shared" si="6"/>
        <v>11</v>
      </c>
      <c r="J124" s="23" t="s">
        <v>3259</v>
      </c>
      <c r="K124">
        <f t="shared" si="7"/>
        <v>123</v>
      </c>
      <c r="L124" s="23" t="s">
        <v>3258</v>
      </c>
      <c r="M124" t="str">
        <f t="shared" si="4"/>
        <v>Base Aérea.</v>
      </c>
      <c r="N124" s="23" t="s">
        <v>3260</v>
      </c>
      <c r="O124">
        <f t="shared" si="5"/>
        <v>7</v>
      </c>
      <c r="P124" s="23" t="s">
        <v>3250</v>
      </c>
      <c r="Q124">
        <v>1</v>
      </c>
      <c r="R124" s="23" t="s">
        <v>3251</v>
      </c>
      <c r="S124">
        <v>1</v>
      </c>
      <c r="T124" t="s">
        <v>3246</v>
      </c>
    </row>
    <row r="125" spans="1:20">
      <c r="A125">
        <v>124</v>
      </c>
      <c r="B125">
        <v>7</v>
      </c>
      <c r="C125" t="s">
        <v>2992</v>
      </c>
      <c r="D125">
        <v>2</v>
      </c>
      <c r="E125" t="s">
        <v>2808</v>
      </c>
      <c r="F125" t="s">
        <v>2892</v>
      </c>
      <c r="G125">
        <f t="shared" si="6"/>
        <v>9</v>
      </c>
      <c r="J125" s="23" t="s">
        <v>3259</v>
      </c>
      <c r="K125">
        <f t="shared" si="7"/>
        <v>124</v>
      </c>
      <c r="L125" s="23" t="s">
        <v>3258</v>
      </c>
      <c r="M125" t="str">
        <f t="shared" si="4"/>
        <v>El Vivero</v>
      </c>
      <c r="N125" s="23" t="s">
        <v>3260</v>
      </c>
      <c r="O125">
        <f t="shared" si="5"/>
        <v>7</v>
      </c>
      <c r="P125" s="23" t="s">
        <v>3250</v>
      </c>
      <c r="Q125">
        <v>1</v>
      </c>
      <c r="R125" s="23" t="s">
        <v>3251</v>
      </c>
      <c r="S125">
        <v>1</v>
      </c>
      <c r="T125" t="s">
        <v>3246</v>
      </c>
    </row>
    <row r="126" spans="1:20">
      <c r="A126">
        <v>125</v>
      </c>
      <c r="B126">
        <v>7</v>
      </c>
      <c r="C126" t="s">
        <v>2992</v>
      </c>
      <c r="D126">
        <v>2</v>
      </c>
      <c r="E126" t="s">
        <v>2808</v>
      </c>
      <c r="F126" t="s">
        <v>2890</v>
      </c>
      <c r="G126">
        <f t="shared" si="6"/>
        <v>8</v>
      </c>
      <c r="J126" s="23" t="s">
        <v>3259</v>
      </c>
      <c r="K126">
        <f t="shared" si="7"/>
        <v>125</v>
      </c>
      <c r="L126" s="23" t="s">
        <v>3258</v>
      </c>
      <c r="M126" t="str">
        <f t="shared" si="4"/>
        <v>Fepicol.</v>
      </c>
      <c r="N126" s="23" t="s">
        <v>3260</v>
      </c>
      <c r="O126">
        <f t="shared" si="5"/>
        <v>7</v>
      </c>
      <c r="P126" s="23" t="s">
        <v>3250</v>
      </c>
      <c r="Q126">
        <v>1</v>
      </c>
      <c r="R126" s="23" t="s">
        <v>3251</v>
      </c>
      <c r="S126">
        <v>1</v>
      </c>
      <c r="T126" t="s">
        <v>3246</v>
      </c>
    </row>
    <row r="127" spans="1:20">
      <c r="A127">
        <v>126</v>
      </c>
      <c r="B127">
        <v>7</v>
      </c>
      <c r="C127" t="s">
        <v>2992</v>
      </c>
      <c r="D127">
        <v>2</v>
      </c>
      <c r="E127" t="s">
        <v>2808</v>
      </c>
      <c r="F127" t="s">
        <v>2891</v>
      </c>
      <c r="G127">
        <f t="shared" si="6"/>
        <v>9</v>
      </c>
      <c r="J127" s="23" t="s">
        <v>3259</v>
      </c>
      <c r="K127">
        <f t="shared" si="7"/>
        <v>126</v>
      </c>
      <c r="L127" s="23" t="s">
        <v>3258</v>
      </c>
      <c r="M127" t="str">
        <f t="shared" si="4"/>
        <v>La Playa.</v>
      </c>
      <c r="N127" s="23" t="s">
        <v>3260</v>
      </c>
      <c r="O127">
        <f t="shared" si="5"/>
        <v>7</v>
      </c>
      <c r="P127" s="23" t="s">
        <v>3250</v>
      </c>
      <c r="Q127">
        <v>1</v>
      </c>
      <c r="R127" s="23" t="s">
        <v>3251</v>
      </c>
      <c r="S127">
        <v>1</v>
      </c>
      <c r="T127" t="s">
        <v>3246</v>
      </c>
    </row>
    <row r="128" spans="1:20">
      <c r="A128">
        <v>127</v>
      </c>
      <c r="B128">
        <v>7</v>
      </c>
      <c r="C128" t="s">
        <v>2992</v>
      </c>
      <c r="D128">
        <v>2</v>
      </c>
      <c r="E128" t="s">
        <v>2808</v>
      </c>
      <c r="F128" t="s">
        <v>2887</v>
      </c>
      <c r="G128">
        <f t="shared" si="6"/>
        <v>11</v>
      </c>
      <c r="J128" s="23" t="s">
        <v>3259</v>
      </c>
      <c r="K128">
        <f t="shared" si="7"/>
        <v>127</v>
      </c>
      <c r="L128" s="23" t="s">
        <v>3258</v>
      </c>
      <c r="M128" t="str">
        <f t="shared" si="4"/>
        <v>Las Ceibas.</v>
      </c>
      <c r="N128" s="23" t="s">
        <v>3260</v>
      </c>
      <c r="O128">
        <f t="shared" si="5"/>
        <v>7</v>
      </c>
      <c r="P128" s="23" t="s">
        <v>3250</v>
      </c>
      <c r="Q128">
        <v>1</v>
      </c>
      <c r="R128" s="23" t="s">
        <v>3251</v>
      </c>
      <c r="S128">
        <v>1</v>
      </c>
      <c r="T128" t="s">
        <v>3246</v>
      </c>
    </row>
    <row r="129" spans="1:20">
      <c r="A129">
        <v>128</v>
      </c>
      <c r="B129">
        <v>7</v>
      </c>
      <c r="C129" t="s">
        <v>2992</v>
      </c>
      <c r="D129">
        <v>2</v>
      </c>
      <c r="E129" t="s">
        <v>2808</v>
      </c>
      <c r="F129" t="s">
        <v>2888</v>
      </c>
      <c r="G129">
        <f t="shared" si="6"/>
        <v>14</v>
      </c>
      <c r="J129" s="23" t="s">
        <v>3259</v>
      </c>
      <c r="K129">
        <f t="shared" si="7"/>
        <v>128</v>
      </c>
      <c r="L129" s="23" t="s">
        <v>3258</v>
      </c>
      <c r="M129" t="str">
        <f t="shared" si="4"/>
        <v>Las Veraneras.</v>
      </c>
      <c r="N129" s="23" t="s">
        <v>3260</v>
      </c>
      <c r="O129">
        <f t="shared" si="5"/>
        <v>7</v>
      </c>
      <c r="P129" s="23" t="s">
        <v>3250</v>
      </c>
      <c r="Q129">
        <v>1</v>
      </c>
      <c r="R129" s="23" t="s">
        <v>3251</v>
      </c>
      <c r="S129">
        <v>1</v>
      </c>
      <c r="T129" t="s">
        <v>3246</v>
      </c>
    </row>
    <row r="130" spans="1:20">
      <c r="A130">
        <v>129</v>
      </c>
      <c r="B130">
        <v>7</v>
      </c>
      <c r="C130" t="s">
        <v>2992</v>
      </c>
      <c r="D130">
        <v>2</v>
      </c>
      <c r="E130" t="s">
        <v>2808</v>
      </c>
      <c r="F130" t="s">
        <v>2885</v>
      </c>
      <c r="G130">
        <f t="shared" si="6"/>
        <v>10</v>
      </c>
      <c r="J130" s="23" t="s">
        <v>3259</v>
      </c>
      <c r="K130">
        <f t="shared" si="7"/>
        <v>129</v>
      </c>
      <c r="L130" s="23" t="s">
        <v>3258</v>
      </c>
      <c r="M130" t="str">
        <f t="shared" ref="M130:M193" si="8">F130</f>
        <v>Los Pinos.</v>
      </c>
      <c r="N130" s="23" t="s">
        <v>3260</v>
      </c>
      <c r="O130">
        <f t="shared" ref="O130:O193" si="9">B130</f>
        <v>7</v>
      </c>
      <c r="P130" s="23" t="s">
        <v>3250</v>
      </c>
      <c r="Q130">
        <v>1</v>
      </c>
      <c r="R130" s="23" t="s">
        <v>3251</v>
      </c>
      <c r="S130">
        <v>1</v>
      </c>
      <c r="T130" t="s">
        <v>3246</v>
      </c>
    </row>
    <row r="131" spans="1:20">
      <c r="A131">
        <v>130</v>
      </c>
      <c r="B131">
        <v>7</v>
      </c>
      <c r="C131" t="s">
        <v>2992</v>
      </c>
      <c r="D131">
        <v>2</v>
      </c>
      <c r="E131" t="s">
        <v>2808</v>
      </c>
      <c r="F131" t="s">
        <v>2882</v>
      </c>
      <c r="G131">
        <f t="shared" ref="G131:G194" si="10">LEN(F131)</f>
        <v>17</v>
      </c>
      <c r="J131" s="23" t="s">
        <v>3259</v>
      </c>
      <c r="K131">
        <f t="shared" ref="K131:K194" si="11">A131</f>
        <v>130</v>
      </c>
      <c r="L131" s="23" t="s">
        <v>3258</v>
      </c>
      <c r="M131" t="str">
        <f t="shared" si="8"/>
        <v>Puerto Mallarino.</v>
      </c>
      <c r="N131" s="23" t="s">
        <v>3260</v>
      </c>
      <c r="O131">
        <f t="shared" si="9"/>
        <v>7</v>
      </c>
      <c r="P131" s="23" t="s">
        <v>3250</v>
      </c>
      <c r="Q131">
        <v>1</v>
      </c>
      <c r="R131" s="23" t="s">
        <v>3251</v>
      </c>
      <c r="S131">
        <v>1</v>
      </c>
      <c r="T131" t="s">
        <v>3246</v>
      </c>
    </row>
    <row r="132" spans="1:20">
      <c r="A132">
        <v>131</v>
      </c>
      <c r="B132">
        <v>7</v>
      </c>
      <c r="C132" t="s">
        <v>2992</v>
      </c>
      <c r="D132">
        <v>2</v>
      </c>
      <c r="E132" t="s">
        <v>2808</v>
      </c>
      <c r="F132" t="s">
        <v>2881</v>
      </c>
      <c r="G132">
        <f t="shared" si="10"/>
        <v>13</v>
      </c>
      <c r="J132" s="23" t="s">
        <v>3259</v>
      </c>
      <c r="K132">
        <f t="shared" si="11"/>
        <v>131</v>
      </c>
      <c r="L132" s="23" t="s">
        <v>3258</v>
      </c>
      <c r="M132" t="str">
        <f t="shared" si="8"/>
        <v>Puerto Nuevo.</v>
      </c>
      <c r="N132" s="23" t="s">
        <v>3260</v>
      </c>
      <c r="O132">
        <f t="shared" si="9"/>
        <v>7</v>
      </c>
      <c r="P132" s="23" t="s">
        <v>3250</v>
      </c>
      <c r="Q132">
        <v>1</v>
      </c>
      <c r="R132" s="23" t="s">
        <v>3251</v>
      </c>
      <c r="S132">
        <v>1</v>
      </c>
      <c r="T132" t="s">
        <v>3246</v>
      </c>
    </row>
    <row r="133" spans="1:20">
      <c r="A133">
        <v>132</v>
      </c>
      <c r="B133">
        <v>7</v>
      </c>
      <c r="C133" t="s">
        <v>2992</v>
      </c>
      <c r="D133">
        <v>2</v>
      </c>
      <c r="E133" t="s">
        <v>2808</v>
      </c>
      <c r="F133" t="s">
        <v>2886</v>
      </c>
      <c r="G133">
        <f t="shared" si="10"/>
        <v>11</v>
      </c>
      <c r="J133" s="23" t="s">
        <v>3259</v>
      </c>
      <c r="K133">
        <f t="shared" si="11"/>
        <v>132</v>
      </c>
      <c r="L133" s="23" t="s">
        <v>3258</v>
      </c>
      <c r="M133" t="str">
        <f t="shared" si="8"/>
        <v>San Marino.</v>
      </c>
      <c r="N133" s="23" t="s">
        <v>3260</v>
      </c>
      <c r="O133">
        <f t="shared" si="9"/>
        <v>7</v>
      </c>
      <c r="P133" s="23" t="s">
        <v>3250</v>
      </c>
      <c r="Q133">
        <v>1</v>
      </c>
      <c r="R133" s="23" t="s">
        <v>3251</v>
      </c>
      <c r="S133">
        <v>1</v>
      </c>
      <c r="T133" t="s">
        <v>3246</v>
      </c>
    </row>
    <row r="134" spans="1:20">
      <c r="A134">
        <v>133</v>
      </c>
      <c r="B134">
        <v>7</v>
      </c>
      <c r="C134" t="s">
        <v>2992</v>
      </c>
      <c r="D134">
        <v>2</v>
      </c>
      <c r="E134" t="s">
        <v>2808</v>
      </c>
      <c r="F134" t="s">
        <v>2884</v>
      </c>
      <c r="G134">
        <f t="shared" si="10"/>
        <v>16</v>
      </c>
      <c r="J134" s="23" t="s">
        <v>3259</v>
      </c>
      <c r="K134">
        <f t="shared" si="11"/>
        <v>133</v>
      </c>
      <c r="L134" s="23" t="s">
        <v>3258</v>
      </c>
      <c r="M134" t="str">
        <f t="shared" si="8"/>
        <v>Siete de Agosto.</v>
      </c>
      <c r="N134" s="23" t="s">
        <v>3260</v>
      </c>
      <c r="O134">
        <f t="shared" si="9"/>
        <v>7</v>
      </c>
      <c r="P134" s="23" t="s">
        <v>3250</v>
      </c>
      <c r="Q134">
        <v>1</v>
      </c>
      <c r="R134" s="23" t="s">
        <v>3251</v>
      </c>
      <c r="S134">
        <v>1</v>
      </c>
      <c r="T134" t="s">
        <v>3246</v>
      </c>
    </row>
    <row r="135" spans="1:20">
      <c r="A135">
        <v>134</v>
      </c>
      <c r="B135">
        <v>8</v>
      </c>
      <c r="C135" t="s">
        <v>2996</v>
      </c>
      <c r="D135">
        <v>2</v>
      </c>
      <c r="E135" t="s">
        <v>2808</v>
      </c>
      <c r="F135" t="s">
        <v>2433</v>
      </c>
      <c r="G135">
        <f t="shared" si="10"/>
        <v>17</v>
      </c>
      <c r="J135" s="23" t="s">
        <v>3259</v>
      </c>
      <c r="K135">
        <f t="shared" si="11"/>
        <v>134</v>
      </c>
      <c r="L135" s="23" t="s">
        <v>3258</v>
      </c>
      <c r="M135" t="str">
        <f t="shared" si="8"/>
        <v>Atanasio Girardot</v>
      </c>
      <c r="N135" s="23" t="s">
        <v>3260</v>
      </c>
      <c r="O135">
        <f t="shared" si="9"/>
        <v>8</v>
      </c>
      <c r="P135" s="23" t="s">
        <v>3250</v>
      </c>
      <c r="Q135">
        <v>1</v>
      </c>
      <c r="R135" s="23" t="s">
        <v>3251</v>
      </c>
      <c r="S135">
        <v>1</v>
      </c>
      <c r="T135" t="s">
        <v>3246</v>
      </c>
    </row>
    <row r="136" spans="1:20">
      <c r="A136">
        <v>135</v>
      </c>
      <c r="B136">
        <v>8</v>
      </c>
      <c r="C136" t="s">
        <v>2996</v>
      </c>
      <c r="D136">
        <v>2</v>
      </c>
      <c r="E136" t="s">
        <v>2808</v>
      </c>
      <c r="F136" t="s">
        <v>2429</v>
      </c>
      <c r="G136">
        <f t="shared" si="10"/>
        <v>16</v>
      </c>
      <c r="J136" s="23" t="s">
        <v>3259</v>
      </c>
      <c r="K136">
        <f t="shared" si="11"/>
        <v>135</v>
      </c>
      <c r="L136" s="23" t="s">
        <v>3258</v>
      </c>
      <c r="M136" t="str">
        <f t="shared" si="8"/>
        <v>Benjamín Herrera</v>
      </c>
      <c r="N136" s="23" t="s">
        <v>3260</v>
      </c>
      <c r="O136">
        <f t="shared" si="9"/>
        <v>8</v>
      </c>
      <c r="P136" s="23" t="s">
        <v>3250</v>
      </c>
      <c r="Q136">
        <v>1</v>
      </c>
      <c r="R136" s="23" t="s">
        <v>3251</v>
      </c>
      <c r="S136">
        <v>1</v>
      </c>
      <c r="T136" t="s">
        <v>3246</v>
      </c>
    </row>
    <row r="137" spans="1:20">
      <c r="A137">
        <v>136</v>
      </c>
      <c r="B137">
        <v>8</v>
      </c>
      <c r="C137" t="s">
        <v>2996</v>
      </c>
      <c r="D137">
        <v>2</v>
      </c>
      <c r="E137" t="s">
        <v>2808</v>
      </c>
      <c r="F137" t="s">
        <v>2435</v>
      </c>
      <c r="G137">
        <f t="shared" si="10"/>
        <v>9</v>
      </c>
      <c r="J137" s="23" t="s">
        <v>3259</v>
      </c>
      <c r="K137">
        <f t="shared" si="11"/>
        <v>136</v>
      </c>
      <c r="L137" s="23" t="s">
        <v>3258</v>
      </c>
      <c r="M137" t="str">
        <f t="shared" si="8"/>
        <v>Chapinero</v>
      </c>
      <c r="N137" s="23" t="s">
        <v>3260</v>
      </c>
      <c r="O137">
        <f t="shared" si="9"/>
        <v>8</v>
      </c>
      <c r="P137" s="23" t="s">
        <v>3250</v>
      </c>
      <c r="Q137">
        <v>1</v>
      </c>
      <c r="R137" s="23" t="s">
        <v>3251</v>
      </c>
      <c r="S137">
        <v>1</v>
      </c>
      <c r="T137" t="s">
        <v>3246</v>
      </c>
    </row>
    <row r="138" spans="1:20">
      <c r="A138">
        <v>137</v>
      </c>
      <c r="B138">
        <v>8</v>
      </c>
      <c r="C138" t="s">
        <v>2996</v>
      </c>
      <c r="D138">
        <v>2</v>
      </c>
      <c r="E138" t="s">
        <v>2808</v>
      </c>
      <c r="F138" t="s">
        <v>2893</v>
      </c>
      <c r="G138">
        <f t="shared" si="10"/>
        <v>9</v>
      </c>
      <c r="J138" s="23" t="s">
        <v>3259</v>
      </c>
      <c r="K138">
        <f t="shared" si="11"/>
        <v>137</v>
      </c>
      <c r="L138" s="23" t="s">
        <v>3258</v>
      </c>
      <c r="M138" t="str">
        <f t="shared" si="8"/>
        <v>El trébol</v>
      </c>
      <c r="N138" s="23" t="s">
        <v>3260</v>
      </c>
      <c r="O138">
        <f t="shared" si="9"/>
        <v>8</v>
      </c>
      <c r="P138" s="23" t="s">
        <v>3250</v>
      </c>
      <c r="Q138">
        <v>1</v>
      </c>
      <c r="R138" s="23" t="s">
        <v>3251</v>
      </c>
      <c r="S138">
        <v>1</v>
      </c>
      <c r="T138" t="s">
        <v>3246</v>
      </c>
    </row>
    <row r="139" spans="1:20">
      <c r="A139">
        <v>138</v>
      </c>
      <c r="B139">
        <v>8</v>
      </c>
      <c r="C139" t="s">
        <v>2996</v>
      </c>
      <c r="D139">
        <v>2</v>
      </c>
      <c r="E139" t="s">
        <v>2808</v>
      </c>
      <c r="F139" t="s">
        <v>2894</v>
      </c>
      <c r="G139">
        <f t="shared" si="10"/>
        <v>10</v>
      </c>
      <c r="J139" s="23" t="s">
        <v>3259</v>
      </c>
      <c r="K139">
        <f t="shared" si="11"/>
        <v>138</v>
      </c>
      <c r="L139" s="23" t="s">
        <v>3258</v>
      </c>
      <c r="M139" t="str">
        <f t="shared" si="8"/>
        <v>El troncal</v>
      </c>
      <c r="N139" s="23" t="s">
        <v>3260</v>
      </c>
      <c r="O139">
        <f t="shared" si="9"/>
        <v>8</v>
      </c>
      <c r="P139" s="23" t="s">
        <v>3250</v>
      </c>
      <c r="Q139">
        <v>1</v>
      </c>
      <c r="R139" s="23" t="s">
        <v>3251</v>
      </c>
      <c r="S139">
        <v>1</v>
      </c>
      <c r="T139" t="s">
        <v>3246</v>
      </c>
    </row>
    <row r="140" spans="1:20">
      <c r="A140">
        <v>139</v>
      </c>
      <c r="B140">
        <v>8</v>
      </c>
      <c r="C140" t="s">
        <v>2996</v>
      </c>
      <c r="D140">
        <v>2</v>
      </c>
      <c r="E140" t="s">
        <v>2808</v>
      </c>
      <c r="F140" t="s">
        <v>2431</v>
      </c>
      <c r="G140">
        <f t="shared" si="10"/>
        <v>10</v>
      </c>
      <c r="J140" s="23" t="s">
        <v>3259</v>
      </c>
      <c r="K140">
        <f t="shared" si="11"/>
        <v>139</v>
      </c>
      <c r="L140" s="23" t="s">
        <v>3258</v>
      </c>
      <c r="M140" t="str">
        <f t="shared" si="8"/>
        <v>Industrial</v>
      </c>
      <c r="N140" s="23" t="s">
        <v>3260</v>
      </c>
      <c r="O140">
        <f t="shared" si="9"/>
        <v>8</v>
      </c>
      <c r="P140" s="23" t="s">
        <v>3250</v>
      </c>
      <c r="Q140">
        <v>1</v>
      </c>
      <c r="R140" s="23" t="s">
        <v>3251</v>
      </c>
      <c r="S140">
        <v>1</v>
      </c>
      <c r="T140" t="s">
        <v>3246</v>
      </c>
    </row>
    <row r="141" spans="1:20">
      <c r="A141">
        <v>140</v>
      </c>
      <c r="B141">
        <v>8</v>
      </c>
      <c r="C141" t="s">
        <v>2996</v>
      </c>
      <c r="D141">
        <v>2</v>
      </c>
      <c r="E141" t="s">
        <v>2808</v>
      </c>
      <c r="F141" t="s">
        <v>2436</v>
      </c>
      <c r="G141">
        <f t="shared" si="10"/>
        <v>7</v>
      </c>
      <c r="J141" s="23" t="s">
        <v>3259</v>
      </c>
      <c r="K141">
        <f t="shared" si="11"/>
        <v>140</v>
      </c>
      <c r="L141" s="23" t="s">
        <v>3258</v>
      </c>
      <c r="M141" t="str">
        <f t="shared" si="8"/>
        <v>La Base</v>
      </c>
      <c r="N141" s="23" t="s">
        <v>3260</v>
      </c>
      <c r="O141">
        <f t="shared" si="9"/>
        <v>8</v>
      </c>
      <c r="P141" s="23" t="s">
        <v>3250</v>
      </c>
      <c r="Q141">
        <v>1</v>
      </c>
      <c r="R141" s="23" t="s">
        <v>3251</v>
      </c>
      <c r="S141">
        <v>1</v>
      </c>
      <c r="T141" t="s">
        <v>3246</v>
      </c>
    </row>
    <row r="142" spans="1:20">
      <c r="A142">
        <v>141</v>
      </c>
      <c r="B142">
        <v>8</v>
      </c>
      <c r="C142" t="s">
        <v>2996</v>
      </c>
      <c r="D142">
        <v>2</v>
      </c>
      <c r="E142" t="s">
        <v>2808</v>
      </c>
      <c r="F142" t="s">
        <v>2428</v>
      </c>
      <c r="G142">
        <f t="shared" si="10"/>
        <v>11</v>
      </c>
      <c r="J142" s="23" t="s">
        <v>3259</v>
      </c>
      <c r="K142">
        <f t="shared" si="11"/>
        <v>141</v>
      </c>
      <c r="L142" s="23" t="s">
        <v>3258</v>
      </c>
      <c r="M142" t="str">
        <f t="shared" si="8"/>
        <v>La Floresta</v>
      </c>
      <c r="N142" s="23" t="s">
        <v>3260</v>
      </c>
      <c r="O142">
        <f t="shared" si="9"/>
        <v>8</v>
      </c>
      <c r="P142" s="23" t="s">
        <v>3250</v>
      </c>
      <c r="Q142">
        <v>1</v>
      </c>
      <c r="R142" s="23" t="s">
        <v>3251</v>
      </c>
      <c r="S142">
        <v>1</v>
      </c>
      <c r="T142" t="s">
        <v>3246</v>
      </c>
    </row>
    <row r="143" spans="1:20">
      <c r="A143">
        <v>142</v>
      </c>
      <c r="B143">
        <v>8</v>
      </c>
      <c r="C143" t="s">
        <v>2996</v>
      </c>
      <c r="D143">
        <v>2</v>
      </c>
      <c r="E143" t="s">
        <v>2808</v>
      </c>
      <c r="F143" t="s">
        <v>2897</v>
      </c>
      <c r="G143">
        <f t="shared" si="10"/>
        <v>13</v>
      </c>
      <c r="J143" s="23" t="s">
        <v>3259</v>
      </c>
      <c r="K143">
        <f t="shared" si="11"/>
        <v>142</v>
      </c>
      <c r="L143" s="23" t="s">
        <v>3258</v>
      </c>
      <c r="M143" t="str">
        <f t="shared" si="8"/>
        <v>La Nueva Base</v>
      </c>
      <c r="N143" s="23" t="s">
        <v>3260</v>
      </c>
      <c r="O143">
        <f t="shared" si="9"/>
        <v>8</v>
      </c>
      <c r="P143" s="23" t="s">
        <v>3250</v>
      </c>
      <c r="Q143">
        <v>1</v>
      </c>
      <c r="R143" s="23" t="s">
        <v>3251</v>
      </c>
      <c r="S143">
        <v>1</v>
      </c>
      <c r="T143" t="s">
        <v>3246</v>
      </c>
    </row>
    <row r="144" spans="1:20">
      <c r="A144">
        <v>143</v>
      </c>
      <c r="B144">
        <v>8</v>
      </c>
      <c r="C144" t="s">
        <v>2996</v>
      </c>
      <c r="D144">
        <v>2</v>
      </c>
      <c r="E144" t="s">
        <v>2808</v>
      </c>
      <c r="F144" t="s">
        <v>2432</v>
      </c>
      <c r="G144">
        <f t="shared" si="10"/>
        <v>12</v>
      </c>
      <c r="J144" s="23" t="s">
        <v>3259</v>
      </c>
      <c r="K144">
        <f t="shared" si="11"/>
        <v>143</v>
      </c>
      <c r="L144" s="23" t="s">
        <v>3258</v>
      </c>
      <c r="M144" t="str">
        <f t="shared" si="8"/>
        <v>Las Américas</v>
      </c>
      <c r="N144" s="23" t="s">
        <v>3260</v>
      </c>
      <c r="O144">
        <f t="shared" si="9"/>
        <v>8</v>
      </c>
      <c r="P144" s="23" t="s">
        <v>3250</v>
      </c>
      <c r="Q144">
        <v>1</v>
      </c>
      <c r="R144" s="23" t="s">
        <v>3251</v>
      </c>
      <c r="S144">
        <v>1</v>
      </c>
      <c r="T144" t="s">
        <v>3246</v>
      </c>
    </row>
    <row r="145" spans="1:20">
      <c r="A145">
        <v>144</v>
      </c>
      <c r="B145">
        <v>8</v>
      </c>
      <c r="C145" t="s">
        <v>2996</v>
      </c>
      <c r="D145">
        <v>2</v>
      </c>
      <c r="E145" t="s">
        <v>2808</v>
      </c>
      <c r="F145" t="s">
        <v>2430</v>
      </c>
      <c r="G145">
        <f t="shared" si="10"/>
        <v>9</v>
      </c>
      <c r="J145" s="23" t="s">
        <v>3259</v>
      </c>
      <c r="K145">
        <f t="shared" si="11"/>
        <v>144</v>
      </c>
      <c r="L145" s="23" t="s">
        <v>3258</v>
      </c>
      <c r="M145" t="str">
        <f t="shared" si="8"/>
        <v>Municipal</v>
      </c>
      <c r="N145" s="23" t="s">
        <v>3260</v>
      </c>
      <c r="O145">
        <f t="shared" si="9"/>
        <v>8</v>
      </c>
      <c r="P145" s="23" t="s">
        <v>3250</v>
      </c>
      <c r="Q145">
        <v>1</v>
      </c>
      <c r="R145" s="23" t="s">
        <v>3251</v>
      </c>
      <c r="S145">
        <v>1</v>
      </c>
      <c r="T145" t="s">
        <v>3246</v>
      </c>
    </row>
    <row r="146" spans="1:20">
      <c r="A146">
        <v>145</v>
      </c>
      <c r="B146">
        <v>8</v>
      </c>
      <c r="C146" t="s">
        <v>2996</v>
      </c>
      <c r="D146">
        <v>2</v>
      </c>
      <c r="E146" t="s">
        <v>2808</v>
      </c>
      <c r="F146" t="s">
        <v>2423</v>
      </c>
      <c r="G146">
        <f t="shared" si="10"/>
        <v>16</v>
      </c>
      <c r="J146" s="23" t="s">
        <v>3259</v>
      </c>
      <c r="K146">
        <f t="shared" si="11"/>
        <v>145</v>
      </c>
      <c r="L146" s="23" t="s">
        <v>3258</v>
      </c>
      <c r="M146" t="str">
        <f t="shared" si="8"/>
        <v>Primitivo Crespo</v>
      </c>
      <c r="N146" s="23" t="s">
        <v>3260</v>
      </c>
      <c r="O146">
        <f t="shared" si="9"/>
        <v>8</v>
      </c>
      <c r="P146" s="23" t="s">
        <v>3250</v>
      </c>
      <c r="Q146">
        <v>1</v>
      </c>
      <c r="R146" s="23" t="s">
        <v>3251</v>
      </c>
      <c r="S146">
        <v>1</v>
      </c>
      <c r="T146" t="s">
        <v>3246</v>
      </c>
    </row>
    <row r="147" spans="1:20">
      <c r="A147">
        <v>146</v>
      </c>
      <c r="B147">
        <v>8</v>
      </c>
      <c r="C147" t="s">
        <v>2996</v>
      </c>
      <c r="D147">
        <v>2</v>
      </c>
      <c r="E147" t="s">
        <v>2808</v>
      </c>
      <c r="F147" t="s">
        <v>2426</v>
      </c>
      <c r="G147">
        <f t="shared" si="10"/>
        <v>18</v>
      </c>
      <c r="J147" s="23" t="s">
        <v>3259</v>
      </c>
      <c r="K147">
        <f t="shared" si="11"/>
        <v>146</v>
      </c>
      <c r="L147" s="23" t="s">
        <v>3258</v>
      </c>
      <c r="M147" t="str">
        <f t="shared" si="8"/>
        <v>Rafael Uribe Uribe</v>
      </c>
      <c r="N147" s="23" t="s">
        <v>3260</v>
      </c>
      <c r="O147">
        <f t="shared" si="9"/>
        <v>8</v>
      </c>
      <c r="P147" s="23" t="s">
        <v>3250</v>
      </c>
      <c r="Q147">
        <v>1</v>
      </c>
      <c r="R147" s="23" t="s">
        <v>3251</v>
      </c>
      <c r="S147">
        <v>1</v>
      </c>
      <c r="T147" t="s">
        <v>3246</v>
      </c>
    </row>
    <row r="148" spans="1:20">
      <c r="A148">
        <v>147</v>
      </c>
      <c r="B148">
        <v>8</v>
      </c>
      <c r="C148" t="s">
        <v>2996</v>
      </c>
      <c r="D148">
        <v>2</v>
      </c>
      <c r="E148" t="s">
        <v>2808</v>
      </c>
      <c r="F148" t="s">
        <v>2425</v>
      </c>
      <c r="G148">
        <f t="shared" si="10"/>
        <v>16</v>
      </c>
      <c r="J148" s="23" t="s">
        <v>3259</v>
      </c>
      <c r="K148">
        <f t="shared" si="11"/>
        <v>147</v>
      </c>
      <c r="L148" s="23" t="s">
        <v>3258</v>
      </c>
      <c r="M148" t="str">
        <f t="shared" si="8"/>
        <v>Saavedra Galindo</v>
      </c>
      <c r="N148" s="23" t="s">
        <v>3260</v>
      </c>
      <c r="O148">
        <f t="shared" si="9"/>
        <v>8</v>
      </c>
      <c r="P148" s="23" t="s">
        <v>3250</v>
      </c>
      <c r="Q148">
        <v>1</v>
      </c>
      <c r="R148" s="23" t="s">
        <v>3251</v>
      </c>
      <c r="S148">
        <v>1</v>
      </c>
      <c r="T148" t="s">
        <v>3246</v>
      </c>
    </row>
    <row r="149" spans="1:20">
      <c r="A149">
        <v>148</v>
      </c>
      <c r="B149">
        <v>8</v>
      </c>
      <c r="C149" t="s">
        <v>2996</v>
      </c>
      <c r="D149">
        <v>2</v>
      </c>
      <c r="E149" t="s">
        <v>2808</v>
      </c>
      <c r="F149" t="s">
        <v>2434</v>
      </c>
      <c r="G149">
        <f t="shared" si="10"/>
        <v>8</v>
      </c>
      <c r="J149" s="23" t="s">
        <v>3259</v>
      </c>
      <c r="K149">
        <f t="shared" si="11"/>
        <v>148</v>
      </c>
      <c r="L149" s="23" t="s">
        <v>3258</v>
      </c>
      <c r="M149" t="str">
        <f t="shared" si="8"/>
        <v>Santa Fe</v>
      </c>
      <c r="N149" s="23" t="s">
        <v>3260</v>
      </c>
      <c r="O149">
        <f t="shared" si="9"/>
        <v>8</v>
      </c>
      <c r="P149" s="23" t="s">
        <v>3250</v>
      </c>
      <c r="Q149">
        <v>1</v>
      </c>
      <c r="R149" s="23" t="s">
        <v>3251</v>
      </c>
      <c r="S149">
        <v>1</v>
      </c>
      <c r="T149" t="s">
        <v>3246</v>
      </c>
    </row>
    <row r="150" spans="1:20">
      <c r="A150">
        <v>149</v>
      </c>
      <c r="B150">
        <v>8</v>
      </c>
      <c r="C150" t="s">
        <v>2996</v>
      </c>
      <c r="D150">
        <v>2</v>
      </c>
      <c r="E150" t="s">
        <v>2808</v>
      </c>
      <c r="F150" t="s">
        <v>2427</v>
      </c>
      <c r="G150">
        <f t="shared" si="10"/>
        <v>20</v>
      </c>
      <c r="J150" s="23" t="s">
        <v>3259</v>
      </c>
      <c r="K150">
        <f t="shared" si="11"/>
        <v>149</v>
      </c>
      <c r="L150" s="23" t="s">
        <v>3258</v>
      </c>
      <c r="M150" t="str">
        <f t="shared" si="8"/>
        <v>Santa Mónica Popular</v>
      </c>
      <c r="N150" s="23" t="s">
        <v>3260</v>
      </c>
      <c r="O150">
        <f t="shared" si="9"/>
        <v>8</v>
      </c>
      <c r="P150" s="23" t="s">
        <v>3250</v>
      </c>
      <c r="Q150">
        <v>1</v>
      </c>
      <c r="R150" s="23" t="s">
        <v>3251</v>
      </c>
      <c r="S150">
        <v>1</v>
      </c>
      <c r="T150" t="s">
        <v>3246</v>
      </c>
    </row>
    <row r="151" spans="1:20">
      <c r="A151">
        <v>150</v>
      </c>
      <c r="B151">
        <v>8</v>
      </c>
      <c r="C151" t="s">
        <v>2996</v>
      </c>
      <c r="D151">
        <v>2</v>
      </c>
      <c r="E151" t="s">
        <v>2808</v>
      </c>
      <c r="F151" t="s">
        <v>2424</v>
      </c>
      <c r="G151">
        <f t="shared" si="10"/>
        <v>13</v>
      </c>
      <c r="J151" s="23" t="s">
        <v>3259</v>
      </c>
      <c r="K151">
        <f t="shared" si="11"/>
        <v>150</v>
      </c>
      <c r="L151" s="23" t="s">
        <v>3258</v>
      </c>
      <c r="M151" t="str">
        <f t="shared" si="8"/>
        <v>Simón Bolívar</v>
      </c>
      <c r="N151" s="23" t="s">
        <v>3260</v>
      </c>
      <c r="O151">
        <f t="shared" si="9"/>
        <v>8</v>
      </c>
      <c r="P151" s="23" t="s">
        <v>3250</v>
      </c>
      <c r="Q151">
        <v>1</v>
      </c>
      <c r="R151" s="23" t="s">
        <v>3251</v>
      </c>
      <c r="S151">
        <v>1</v>
      </c>
      <c r="T151" t="s">
        <v>3246</v>
      </c>
    </row>
    <row r="152" spans="1:20">
      <c r="A152">
        <v>151</v>
      </c>
      <c r="B152">
        <v>8</v>
      </c>
      <c r="C152" t="s">
        <v>2996</v>
      </c>
      <c r="D152">
        <v>2</v>
      </c>
      <c r="E152" t="s">
        <v>2808</v>
      </c>
      <c r="F152" t="s">
        <v>2895</v>
      </c>
      <c r="G152">
        <f t="shared" si="10"/>
        <v>20</v>
      </c>
      <c r="J152" s="23" t="s">
        <v>3259</v>
      </c>
      <c r="K152">
        <f t="shared" si="11"/>
        <v>151</v>
      </c>
      <c r="L152" s="23" t="s">
        <v>3258</v>
      </c>
      <c r="M152" t="str">
        <f t="shared" si="8"/>
        <v>Urbanización La Base</v>
      </c>
      <c r="N152" s="23" t="s">
        <v>3260</v>
      </c>
      <c r="O152">
        <f t="shared" si="9"/>
        <v>8</v>
      </c>
      <c r="P152" s="23" t="s">
        <v>3250</v>
      </c>
      <c r="Q152">
        <v>1</v>
      </c>
      <c r="R152" s="23" t="s">
        <v>3251</v>
      </c>
      <c r="S152">
        <v>1</v>
      </c>
      <c r="T152" t="s">
        <v>3246</v>
      </c>
    </row>
    <row r="153" spans="1:20">
      <c r="A153">
        <v>152</v>
      </c>
      <c r="B153">
        <v>8</v>
      </c>
      <c r="C153" t="s">
        <v>2996</v>
      </c>
      <c r="D153">
        <v>2</v>
      </c>
      <c r="E153" t="s">
        <v>2808</v>
      </c>
      <c r="F153" t="s">
        <v>2896</v>
      </c>
      <c r="G153">
        <f t="shared" si="10"/>
        <v>13</v>
      </c>
      <c r="J153" s="23" t="s">
        <v>3259</v>
      </c>
      <c r="K153">
        <f t="shared" si="11"/>
        <v>152</v>
      </c>
      <c r="L153" s="23" t="s">
        <v>3258</v>
      </c>
      <c r="M153" t="str">
        <f t="shared" si="8"/>
        <v>Villacolombia</v>
      </c>
      <c r="N153" s="23" t="s">
        <v>3260</v>
      </c>
      <c r="O153">
        <f t="shared" si="9"/>
        <v>8</v>
      </c>
      <c r="P153" s="23" t="s">
        <v>3250</v>
      </c>
      <c r="Q153">
        <v>1</v>
      </c>
      <c r="R153" s="23" t="s">
        <v>3251</v>
      </c>
      <c r="S153">
        <v>1</v>
      </c>
      <c r="T153" t="s">
        <v>3246</v>
      </c>
    </row>
    <row r="154" spans="1:20">
      <c r="A154">
        <v>153</v>
      </c>
      <c r="B154">
        <v>9</v>
      </c>
      <c r="C154" t="s">
        <v>2991</v>
      </c>
      <c r="D154">
        <v>1</v>
      </c>
      <c r="E154" t="s">
        <v>2807</v>
      </c>
      <c r="F154" t="s">
        <v>2437</v>
      </c>
      <c r="G154">
        <f t="shared" si="10"/>
        <v>7</v>
      </c>
      <c r="J154" s="23" t="s">
        <v>3259</v>
      </c>
      <c r="K154">
        <f t="shared" si="11"/>
        <v>153</v>
      </c>
      <c r="L154" s="23" t="s">
        <v>3258</v>
      </c>
      <c r="M154" t="str">
        <f t="shared" si="8"/>
        <v>Alameda</v>
      </c>
      <c r="N154" s="23" t="s">
        <v>3260</v>
      </c>
      <c r="O154">
        <f t="shared" si="9"/>
        <v>9</v>
      </c>
      <c r="P154" s="23" t="s">
        <v>3250</v>
      </c>
      <c r="Q154">
        <v>1</v>
      </c>
      <c r="R154" s="23" t="s">
        <v>3251</v>
      </c>
      <c r="S154">
        <v>1</v>
      </c>
      <c r="T154" t="s">
        <v>3246</v>
      </c>
    </row>
    <row r="155" spans="1:20">
      <c r="A155">
        <v>154</v>
      </c>
      <c r="B155">
        <v>9</v>
      </c>
      <c r="C155" t="s">
        <v>2991</v>
      </c>
      <c r="D155">
        <v>1</v>
      </c>
      <c r="E155" t="s">
        <v>2807</v>
      </c>
      <c r="F155" t="s">
        <v>2441</v>
      </c>
      <c r="G155">
        <f t="shared" si="10"/>
        <v>8</v>
      </c>
      <c r="J155" s="23" t="s">
        <v>3259</v>
      </c>
      <c r="K155">
        <f t="shared" si="11"/>
        <v>154</v>
      </c>
      <c r="L155" s="23" t="s">
        <v>3258</v>
      </c>
      <c r="M155" t="str">
        <f t="shared" si="8"/>
        <v>Aranjuez</v>
      </c>
      <c r="N155" s="23" t="s">
        <v>3260</v>
      </c>
      <c r="O155">
        <f t="shared" si="9"/>
        <v>9</v>
      </c>
      <c r="P155" s="23" t="s">
        <v>3250</v>
      </c>
      <c r="Q155">
        <v>1</v>
      </c>
      <c r="R155" s="23" t="s">
        <v>3251</v>
      </c>
      <c r="S155">
        <v>1</v>
      </c>
      <c r="T155" t="s">
        <v>3246</v>
      </c>
    </row>
    <row r="156" spans="1:20">
      <c r="A156">
        <v>155</v>
      </c>
      <c r="B156">
        <v>9</v>
      </c>
      <c r="C156" t="s">
        <v>2991</v>
      </c>
      <c r="D156">
        <v>1</v>
      </c>
      <c r="E156" t="s">
        <v>2807</v>
      </c>
      <c r="F156" t="s">
        <v>2444</v>
      </c>
      <c r="G156">
        <f t="shared" si="10"/>
        <v>10</v>
      </c>
      <c r="J156" s="23" t="s">
        <v>3259</v>
      </c>
      <c r="K156">
        <f t="shared" si="11"/>
        <v>155</v>
      </c>
      <c r="L156" s="23" t="s">
        <v>3258</v>
      </c>
      <c r="M156" t="str">
        <f t="shared" si="8"/>
        <v>Belalcázar</v>
      </c>
      <c r="N156" s="23" t="s">
        <v>3260</v>
      </c>
      <c r="O156">
        <f t="shared" si="9"/>
        <v>9</v>
      </c>
      <c r="P156" s="23" t="s">
        <v>3250</v>
      </c>
      <c r="Q156">
        <v>1</v>
      </c>
      <c r="R156" s="23" t="s">
        <v>3251</v>
      </c>
      <c r="S156">
        <v>1</v>
      </c>
      <c r="T156" t="s">
        <v>3246</v>
      </c>
    </row>
    <row r="157" spans="1:20">
      <c r="A157">
        <v>156</v>
      </c>
      <c r="B157">
        <v>9</v>
      </c>
      <c r="C157" t="s">
        <v>2991</v>
      </c>
      <c r="D157">
        <v>1</v>
      </c>
      <c r="E157" t="s">
        <v>2807</v>
      </c>
      <c r="F157" t="s">
        <v>2438</v>
      </c>
      <c r="G157">
        <f t="shared" si="10"/>
        <v>7</v>
      </c>
      <c r="J157" s="23" t="s">
        <v>3259</v>
      </c>
      <c r="K157">
        <f t="shared" si="11"/>
        <v>156</v>
      </c>
      <c r="L157" s="23" t="s">
        <v>3258</v>
      </c>
      <c r="M157" t="str">
        <f t="shared" si="8"/>
        <v>Bretaña</v>
      </c>
      <c r="N157" s="23" t="s">
        <v>3260</v>
      </c>
      <c r="O157">
        <f t="shared" si="9"/>
        <v>9</v>
      </c>
      <c r="P157" s="23" t="s">
        <v>3250</v>
      </c>
      <c r="Q157">
        <v>1</v>
      </c>
      <c r="R157" s="23" t="s">
        <v>3251</v>
      </c>
      <c r="S157">
        <v>1</v>
      </c>
      <c r="T157" t="s">
        <v>3246</v>
      </c>
    </row>
    <row r="158" spans="1:20">
      <c r="A158">
        <v>157</v>
      </c>
      <c r="B158">
        <v>9</v>
      </c>
      <c r="C158" t="s">
        <v>2991</v>
      </c>
      <c r="D158">
        <v>1</v>
      </c>
      <c r="E158" t="s">
        <v>2807</v>
      </c>
      <c r="F158" t="s">
        <v>2440</v>
      </c>
      <c r="G158">
        <f t="shared" si="10"/>
        <v>9</v>
      </c>
      <c r="J158" s="23" t="s">
        <v>3259</v>
      </c>
      <c r="K158">
        <f t="shared" si="11"/>
        <v>157</v>
      </c>
      <c r="L158" s="23" t="s">
        <v>3258</v>
      </c>
      <c r="M158" t="str">
        <f t="shared" si="8"/>
        <v>Guayaquil</v>
      </c>
      <c r="N158" s="23" t="s">
        <v>3260</v>
      </c>
      <c r="O158">
        <f t="shared" si="9"/>
        <v>9</v>
      </c>
      <c r="P158" s="23" t="s">
        <v>3250</v>
      </c>
      <c r="Q158">
        <v>1</v>
      </c>
      <c r="R158" s="23" t="s">
        <v>3251</v>
      </c>
      <c r="S158">
        <v>1</v>
      </c>
      <c r="T158" t="s">
        <v>3246</v>
      </c>
    </row>
    <row r="159" spans="1:20">
      <c r="A159">
        <v>158</v>
      </c>
      <c r="B159">
        <v>9</v>
      </c>
      <c r="C159" t="s">
        <v>2991</v>
      </c>
      <c r="D159">
        <v>1</v>
      </c>
      <c r="E159" t="s">
        <v>2807</v>
      </c>
      <c r="F159" t="s">
        <v>2439</v>
      </c>
      <c r="G159">
        <f t="shared" si="10"/>
        <v>5</v>
      </c>
      <c r="J159" s="23" t="s">
        <v>3259</v>
      </c>
      <c r="K159">
        <f t="shared" si="11"/>
        <v>158</v>
      </c>
      <c r="L159" s="23" t="s">
        <v>3258</v>
      </c>
      <c r="M159" t="str">
        <f t="shared" si="8"/>
        <v>Junín</v>
      </c>
      <c r="N159" s="23" t="s">
        <v>3260</v>
      </c>
      <c r="O159">
        <f t="shared" si="9"/>
        <v>9</v>
      </c>
      <c r="P159" s="23" t="s">
        <v>3250</v>
      </c>
      <c r="Q159">
        <v>1</v>
      </c>
      <c r="R159" s="23" t="s">
        <v>3251</v>
      </c>
      <c r="S159">
        <v>1</v>
      </c>
      <c r="T159" t="s">
        <v>3246</v>
      </c>
    </row>
    <row r="160" spans="1:20">
      <c r="A160">
        <v>159</v>
      </c>
      <c r="B160">
        <v>9</v>
      </c>
      <c r="C160" t="s">
        <v>2991</v>
      </c>
      <c r="D160">
        <v>1</v>
      </c>
      <c r="E160" t="s">
        <v>2807</v>
      </c>
      <c r="F160" t="s">
        <v>2442</v>
      </c>
      <c r="G160">
        <f t="shared" si="10"/>
        <v>25</v>
      </c>
      <c r="J160" s="23" t="s">
        <v>3259</v>
      </c>
      <c r="K160">
        <f t="shared" si="11"/>
        <v>159</v>
      </c>
      <c r="L160" s="23" t="s">
        <v>3258</v>
      </c>
      <c r="M160" t="str">
        <f t="shared" si="8"/>
        <v>Manuel María Buenaventura</v>
      </c>
      <c r="N160" s="23" t="s">
        <v>3260</v>
      </c>
      <c r="O160">
        <f t="shared" si="9"/>
        <v>9</v>
      </c>
      <c r="P160" s="23" t="s">
        <v>3250</v>
      </c>
      <c r="Q160">
        <v>1</v>
      </c>
      <c r="R160" s="23" t="s">
        <v>3251</v>
      </c>
      <c r="S160">
        <v>1</v>
      </c>
      <c r="T160" t="s">
        <v>3246</v>
      </c>
    </row>
    <row r="161" spans="1:20">
      <c r="A161">
        <v>160</v>
      </c>
      <c r="B161">
        <v>9</v>
      </c>
      <c r="C161" t="s">
        <v>2991</v>
      </c>
      <c r="D161">
        <v>1</v>
      </c>
      <c r="E161" t="s">
        <v>2807</v>
      </c>
      <c r="F161" t="s">
        <v>2898</v>
      </c>
      <c r="G161">
        <f t="shared" si="10"/>
        <v>6</v>
      </c>
      <c r="J161" s="23" t="s">
        <v>3259</v>
      </c>
      <c r="K161">
        <f t="shared" si="11"/>
        <v>160</v>
      </c>
      <c r="L161" s="23" t="s">
        <v>3258</v>
      </c>
      <c r="M161" t="str">
        <f t="shared" si="8"/>
        <v>Obrero</v>
      </c>
      <c r="N161" s="23" t="s">
        <v>3260</v>
      </c>
      <c r="O161">
        <f t="shared" si="9"/>
        <v>9</v>
      </c>
      <c r="P161" s="23" t="s">
        <v>3250</v>
      </c>
      <c r="Q161">
        <v>1</v>
      </c>
      <c r="R161" s="23" t="s">
        <v>3251</v>
      </c>
      <c r="S161">
        <v>1</v>
      </c>
      <c r="T161" t="s">
        <v>3246</v>
      </c>
    </row>
    <row r="162" spans="1:20">
      <c r="A162">
        <v>161</v>
      </c>
      <c r="B162">
        <v>9</v>
      </c>
      <c r="C162" t="s">
        <v>2991</v>
      </c>
      <c r="D162">
        <v>1</v>
      </c>
      <c r="E162" t="s">
        <v>2807</v>
      </c>
      <c r="F162" t="s">
        <v>2443</v>
      </c>
      <c r="G162">
        <f t="shared" si="10"/>
        <v>23</v>
      </c>
      <c r="J162" s="23" t="s">
        <v>3259</v>
      </c>
      <c r="K162">
        <f t="shared" si="11"/>
        <v>161</v>
      </c>
      <c r="L162" s="23" t="s">
        <v>3258</v>
      </c>
      <c r="M162" t="str">
        <f t="shared" si="8"/>
        <v>Santa Mónica Belalcázar</v>
      </c>
      <c r="N162" s="23" t="s">
        <v>3260</v>
      </c>
      <c r="O162">
        <f t="shared" si="9"/>
        <v>9</v>
      </c>
      <c r="P162" s="23" t="s">
        <v>3250</v>
      </c>
      <c r="Q162">
        <v>1</v>
      </c>
      <c r="R162" s="23" t="s">
        <v>3251</v>
      </c>
      <c r="S162">
        <v>1</v>
      </c>
      <c r="T162" t="s">
        <v>3246</v>
      </c>
    </row>
    <row r="163" spans="1:20">
      <c r="A163">
        <v>162</v>
      </c>
      <c r="B163">
        <v>9</v>
      </c>
      <c r="C163" t="s">
        <v>2991</v>
      </c>
      <c r="D163">
        <v>1</v>
      </c>
      <c r="E163" t="s">
        <v>2807</v>
      </c>
      <c r="F163" t="s">
        <v>2899</v>
      </c>
      <c r="G163">
        <f t="shared" si="10"/>
        <v>14</v>
      </c>
      <c r="J163" s="23" t="s">
        <v>3259</v>
      </c>
      <c r="K163">
        <f t="shared" si="11"/>
        <v>162</v>
      </c>
      <c r="L163" s="23" t="s">
        <v>3258</v>
      </c>
      <c r="M163" t="str">
        <f t="shared" si="8"/>
        <v>Sector La Luna</v>
      </c>
      <c r="N163" s="23" t="s">
        <v>3260</v>
      </c>
      <c r="O163">
        <f t="shared" si="9"/>
        <v>9</v>
      </c>
      <c r="P163" s="23" t="s">
        <v>3250</v>
      </c>
      <c r="Q163">
        <v>1</v>
      </c>
      <c r="R163" s="23" t="s">
        <v>3251</v>
      </c>
      <c r="S163">
        <v>1</v>
      </c>
      <c r="T163" t="s">
        <v>3246</v>
      </c>
    </row>
    <row r="164" spans="1:20">
      <c r="A164">
        <v>163</v>
      </c>
      <c r="B164">
        <v>9</v>
      </c>
      <c r="C164" t="s">
        <v>2991</v>
      </c>
      <c r="D164">
        <v>1</v>
      </c>
      <c r="E164" t="s">
        <v>2807</v>
      </c>
      <c r="F164" t="s">
        <v>2445</v>
      </c>
      <c r="G164">
        <f t="shared" si="10"/>
        <v>5</v>
      </c>
      <c r="J164" s="23" t="s">
        <v>3259</v>
      </c>
      <c r="K164">
        <f t="shared" si="11"/>
        <v>163</v>
      </c>
      <c r="L164" s="23" t="s">
        <v>3258</v>
      </c>
      <c r="M164" t="str">
        <f t="shared" si="8"/>
        <v>Sucre</v>
      </c>
      <c r="N164" s="23" t="s">
        <v>3260</v>
      </c>
      <c r="O164">
        <f t="shared" si="9"/>
        <v>9</v>
      </c>
      <c r="P164" s="23" t="s">
        <v>3250</v>
      </c>
      <c r="Q164">
        <v>1</v>
      </c>
      <c r="R164" s="23" t="s">
        <v>3251</v>
      </c>
      <c r="S164">
        <v>1</v>
      </c>
      <c r="T164" t="s">
        <v>3246</v>
      </c>
    </row>
    <row r="165" spans="1:20">
      <c r="A165">
        <v>164</v>
      </c>
      <c r="B165">
        <v>10</v>
      </c>
      <c r="C165" t="s">
        <v>3000</v>
      </c>
      <c r="D165">
        <v>5</v>
      </c>
      <c r="E165" t="s">
        <v>2811</v>
      </c>
      <c r="F165" t="s">
        <v>2455</v>
      </c>
      <c r="G165">
        <f t="shared" si="10"/>
        <v>16</v>
      </c>
      <c r="J165" s="23" t="s">
        <v>3259</v>
      </c>
      <c r="K165">
        <f t="shared" si="11"/>
        <v>164</v>
      </c>
      <c r="L165" s="23" t="s">
        <v>3258</v>
      </c>
      <c r="M165" t="str">
        <f t="shared" si="8"/>
        <v>Colseguros Andes</v>
      </c>
      <c r="N165" s="23" t="s">
        <v>3260</v>
      </c>
      <c r="O165">
        <f t="shared" si="9"/>
        <v>10</v>
      </c>
      <c r="P165" s="23" t="s">
        <v>3250</v>
      </c>
      <c r="Q165">
        <v>1</v>
      </c>
      <c r="R165" s="23" t="s">
        <v>3251</v>
      </c>
      <c r="S165">
        <v>1</v>
      </c>
      <c r="T165" t="s">
        <v>3246</v>
      </c>
    </row>
    <row r="166" spans="1:20">
      <c r="A166">
        <v>165</v>
      </c>
      <c r="B166">
        <v>10</v>
      </c>
      <c r="C166" t="s">
        <v>3000</v>
      </c>
      <c r="D166">
        <v>5</v>
      </c>
      <c r="E166" t="s">
        <v>2811</v>
      </c>
      <c r="F166" t="s">
        <v>2901</v>
      </c>
      <c r="G166">
        <f t="shared" si="10"/>
        <v>15</v>
      </c>
      <c r="J166" s="23" t="s">
        <v>3259</v>
      </c>
      <c r="K166">
        <f t="shared" si="11"/>
        <v>165</v>
      </c>
      <c r="L166" s="23" t="s">
        <v>3258</v>
      </c>
      <c r="M166" t="str">
        <f t="shared" si="8"/>
        <v>Cristóbal Colon</v>
      </c>
      <c r="N166" s="23" t="s">
        <v>3260</v>
      </c>
      <c r="O166">
        <f t="shared" si="9"/>
        <v>10</v>
      </c>
      <c r="P166" s="23" t="s">
        <v>3250</v>
      </c>
      <c r="Q166">
        <v>1</v>
      </c>
      <c r="R166" s="23" t="s">
        <v>3251</v>
      </c>
      <c r="S166">
        <v>1</v>
      </c>
      <c r="T166" t="s">
        <v>3246</v>
      </c>
    </row>
    <row r="167" spans="1:20">
      <c r="A167">
        <v>166</v>
      </c>
      <c r="B167">
        <v>10</v>
      </c>
      <c r="C167" t="s">
        <v>3000</v>
      </c>
      <c r="D167">
        <v>5</v>
      </c>
      <c r="E167" t="s">
        <v>2811</v>
      </c>
      <c r="F167" t="s">
        <v>2902</v>
      </c>
      <c r="G167">
        <f t="shared" si="10"/>
        <v>13</v>
      </c>
      <c r="J167" s="23" t="s">
        <v>3259</v>
      </c>
      <c r="K167">
        <f t="shared" si="11"/>
        <v>166</v>
      </c>
      <c r="L167" s="23" t="s">
        <v>3258</v>
      </c>
      <c r="M167" t="str">
        <f t="shared" si="8"/>
        <v>Departamental</v>
      </c>
      <c r="N167" s="23" t="s">
        <v>3260</v>
      </c>
      <c r="O167">
        <f t="shared" si="9"/>
        <v>10</v>
      </c>
      <c r="P167" s="23" t="s">
        <v>3250</v>
      </c>
      <c r="Q167">
        <v>1</v>
      </c>
      <c r="R167" s="23" t="s">
        <v>3251</v>
      </c>
      <c r="S167">
        <v>1</v>
      </c>
      <c r="T167" t="s">
        <v>3246</v>
      </c>
    </row>
    <row r="168" spans="1:20">
      <c r="A168">
        <v>167</v>
      </c>
      <c r="B168">
        <v>10</v>
      </c>
      <c r="C168" t="s">
        <v>3000</v>
      </c>
      <c r="D168">
        <v>5</v>
      </c>
      <c r="E168" t="s">
        <v>2811</v>
      </c>
      <c r="F168" t="s">
        <v>2446</v>
      </c>
      <c r="G168">
        <f t="shared" si="10"/>
        <v>9</v>
      </c>
      <c r="J168" s="23" t="s">
        <v>3259</v>
      </c>
      <c r="K168">
        <f t="shared" si="11"/>
        <v>167</v>
      </c>
      <c r="L168" s="23" t="s">
        <v>3258</v>
      </c>
      <c r="M168" t="str">
        <f t="shared" si="8"/>
        <v>El Dorado</v>
      </c>
      <c r="N168" s="23" t="s">
        <v>3260</v>
      </c>
      <c r="O168">
        <f t="shared" si="9"/>
        <v>10</v>
      </c>
      <c r="P168" s="23" t="s">
        <v>3250</v>
      </c>
      <c r="Q168">
        <v>1</v>
      </c>
      <c r="R168" s="23" t="s">
        <v>3251</v>
      </c>
      <c r="S168">
        <v>1</v>
      </c>
      <c r="T168" t="s">
        <v>3246</v>
      </c>
    </row>
    <row r="169" spans="1:20">
      <c r="A169">
        <v>168</v>
      </c>
      <c r="B169">
        <v>10</v>
      </c>
      <c r="C169" t="s">
        <v>3000</v>
      </c>
      <c r="D169">
        <v>5</v>
      </c>
      <c r="E169" t="s">
        <v>2811</v>
      </c>
      <c r="F169" t="s">
        <v>2900</v>
      </c>
      <c r="G169">
        <f t="shared" si="10"/>
        <v>6</v>
      </c>
      <c r="J169" s="23" t="s">
        <v>3259</v>
      </c>
      <c r="K169">
        <f t="shared" si="11"/>
        <v>168</v>
      </c>
      <c r="L169" s="23" t="s">
        <v>3258</v>
      </c>
      <c r="M169" t="str">
        <f t="shared" si="8"/>
        <v>Guabal</v>
      </c>
      <c r="N169" s="23" t="s">
        <v>3260</v>
      </c>
      <c r="O169">
        <f t="shared" si="9"/>
        <v>10</v>
      </c>
      <c r="P169" s="23" t="s">
        <v>3250</v>
      </c>
      <c r="Q169">
        <v>1</v>
      </c>
      <c r="R169" s="23" t="s">
        <v>3251</v>
      </c>
      <c r="S169">
        <v>1</v>
      </c>
      <c r="T169" t="s">
        <v>3246</v>
      </c>
    </row>
    <row r="170" spans="1:20">
      <c r="A170">
        <v>169</v>
      </c>
      <c r="B170">
        <v>10</v>
      </c>
      <c r="C170" t="s">
        <v>3000</v>
      </c>
      <c r="D170">
        <v>5</v>
      </c>
      <c r="E170" t="s">
        <v>2811</v>
      </c>
      <c r="F170" t="s">
        <v>2451</v>
      </c>
      <c r="G170">
        <f t="shared" si="10"/>
        <v>14</v>
      </c>
      <c r="J170" s="23" t="s">
        <v>3259</v>
      </c>
      <c r="K170">
        <f t="shared" si="11"/>
        <v>169</v>
      </c>
      <c r="L170" s="23" t="s">
        <v>3258</v>
      </c>
      <c r="M170" t="str">
        <f t="shared" si="8"/>
        <v>Jorge Zawadsky</v>
      </c>
      <c r="N170" s="23" t="s">
        <v>3260</v>
      </c>
      <c r="O170">
        <f t="shared" si="9"/>
        <v>10</v>
      </c>
      <c r="P170" s="23" t="s">
        <v>3250</v>
      </c>
      <c r="Q170">
        <v>1</v>
      </c>
      <c r="R170" s="23" t="s">
        <v>3251</v>
      </c>
      <c r="S170">
        <v>1</v>
      </c>
      <c r="T170" t="s">
        <v>3246</v>
      </c>
    </row>
    <row r="171" spans="1:20">
      <c r="A171">
        <v>170</v>
      </c>
      <c r="B171">
        <v>10</v>
      </c>
      <c r="C171" t="s">
        <v>3000</v>
      </c>
      <c r="D171">
        <v>5</v>
      </c>
      <c r="E171" t="s">
        <v>2811</v>
      </c>
      <c r="F171" t="s">
        <v>2447</v>
      </c>
      <c r="G171">
        <f t="shared" si="10"/>
        <v>11</v>
      </c>
      <c r="J171" s="23" t="s">
        <v>3259</v>
      </c>
      <c r="K171">
        <f t="shared" si="11"/>
        <v>170</v>
      </c>
      <c r="L171" s="23" t="s">
        <v>3258</v>
      </c>
      <c r="M171" t="str">
        <f t="shared" si="8"/>
        <v>La Libertad</v>
      </c>
      <c r="N171" s="23" t="s">
        <v>3260</v>
      </c>
      <c r="O171">
        <f t="shared" si="9"/>
        <v>10</v>
      </c>
      <c r="P171" s="23" t="s">
        <v>3250</v>
      </c>
      <c r="Q171">
        <v>1</v>
      </c>
      <c r="R171" s="23" t="s">
        <v>3251</v>
      </c>
      <c r="S171">
        <v>1</v>
      </c>
      <c r="T171" t="s">
        <v>3246</v>
      </c>
    </row>
    <row r="172" spans="1:20">
      <c r="A172">
        <v>171</v>
      </c>
      <c r="B172">
        <v>10</v>
      </c>
      <c r="C172" t="s">
        <v>3000</v>
      </c>
      <c r="D172">
        <v>5</v>
      </c>
      <c r="E172" t="s">
        <v>2811</v>
      </c>
      <c r="F172" t="s">
        <v>2453</v>
      </c>
      <c r="G172">
        <f t="shared" si="10"/>
        <v>8</v>
      </c>
      <c r="J172" s="23" t="s">
        <v>3259</v>
      </c>
      <c r="K172">
        <f t="shared" si="11"/>
        <v>171</v>
      </c>
      <c r="L172" s="23" t="s">
        <v>3258</v>
      </c>
      <c r="M172" t="str">
        <f t="shared" si="8"/>
        <v>La Selva</v>
      </c>
      <c r="N172" s="23" t="s">
        <v>3260</v>
      </c>
      <c r="O172">
        <f t="shared" si="9"/>
        <v>10</v>
      </c>
      <c r="P172" s="23" t="s">
        <v>3250</v>
      </c>
      <c r="Q172">
        <v>1</v>
      </c>
      <c r="R172" s="23" t="s">
        <v>3251</v>
      </c>
      <c r="S172">
        <v>1</v>
      </c>
      <c r="T172" t="s">
        <v>3246</v>
      </c>
    </row>
    <row r="173" spans="1:20">
      <c r="A173">
        <v>172</v>
      </c>
      <c r="B173">
        <v>10</v>
      </c>
      <c r="C173" t="s">
        <v>3000</v>
      </c>
      <c r="D173">
        <v>5</v>
      </c>
      <c r="E173" t="s">
        <v>2811</v>
      </c>
      <c r="F173" t="s">
        <v>2449</v>
      </c>
      <c r="G173">
        <f t="shared" si="10"/>
        <v>11</v>
      </c>
      <c r="J173" s="23" t="s">
        <v>3259</v>
      </c>
      <c r="K173">
        <f t="shared" si="11"/>
        <v>172</v>
      </c>
      <c r="L173" s="23" t="s">
        <v>3258</v>
      </c>
      <c r="M173" t="str">
        <f t="shared" si="8"/>
        <v>Las Acacias</v>
      </c>
      <c r="N173" s="23" t="s">
        <v>3260</v>
      </c>
      <c r="O173">
        <f t="shared" si="9"/>
        <v>10</v>
      </c>
      <c r="P173" s="23" t="s">
        <v>3250</v>
      </c>
      <c r="Q173">
        <v>1</v>
      </c>
      <c r="R173" s="23" t="s">
        <v>3251</v>
      </c>
      <c r="S173">
        <v>1</v>
      </c>
      <c r="T173" t="s">
        <v>3246</v>
      </c>
    </row>
    <row r="174" spans="1:20">
      <c r="A174">
        <v>173</v>
      </c>
      <c r="B174">
        <v>10</v>
      </c>
      <c r="C174" t="s">
        <v>3000</v>
      </c>
      <c r="D174">
        <v>5</v>
      </c>
      <c r="E174" t="s">
        <v>2811</v>
      </c>
      <c r="F174" t="s">
        <v>2457</v>
      </c>
      <c r="G174">
        <f t="shared" si="10"/>
        <v>11</v>
      </c>
      <c r="J174" s="23" t="s">
        <v>3259</v>
      </c>
      <c r="K174">
        <f t="shared" si="11"/>
        <v>173</v>
      </c>
      <c r="L174" s="23" t="s">
        <v>3258</v>
      </c>
      <c r="M174" t="str">
        <f t="shared" si="8"/>
        <v>Las Granjas</v>
      </c>
      <c r="N174" s="23" t="s">
        <v>3260</v>
      </c>
      <c r="O174">
        <f t="shared" si="9"/>
        <v>10</v>
      </c>
      <c r="P174" s="23" t="s">
        <v>3250</v>
      </c>
      <c r="Q174">
        <v>1</v>
      </c>
      <c r="R174" s="23" t="s">
        <v>3251</v>
      </c>
      <c r="S174">
        <v>1</v>
      </c>
      <c r="T174" t="s">
        <v>3246</v>
      </c>
    </row>
    <row r="175" spans="1:20">
      <c r="A175">
        <v>174</v>
      </c>
      <c r="B175">
        <v>10</v>
      </c>
      <c r="C175" t="s">
        <v>3000</v>
      </c>
      <c r="D175">
        <v>5</v>
      </c>
      <c r="E175" t="s">
        <v>2811</v>
      </c>
      <c r="F175" t="s">
        <v>2452</v>
      </c>
      <c r="G175">
        <f t="shared" si="10"/>
        <v>8</v>
      </c>
      <c r="J175" s="23" t="s">
        <v>3259</v>
      </c>
      <c r="K175">
        <f t="shared" si="11"/>
        <v>174</v>
      </c>
      <c r="L175" s="23" t="s">
        <v>3258</v>
      </c>
      <c r="M175" t="str">
        <f t="shared" si="8"/>
        <v>Olímpico</v>
      </c>
      <c r="N175" s="23" t="s">
        <v>3260</v>
      </c>
      <c r="O175">
        <f t="shared" si="9"/>
        <v>10</v>
      </c>
      <c r="P175" s="23" t="s">
        <v>3250</v>
      </c>
      <c r="Q175">
        <v>1</v>
      </c>
      <c r="R175" s="23" t="s">
        <v>3251</v>
      </c>
      <c r="S175">
        <v>1</v>
      </c>
      <c r="T175" t="s">
        <v>3246</v>
      </c>
    </row>
    <row r="176" spans="1:20">
      <c r="A176">
        <v>175</v>
      </c>
      <c r="B176">
        <v>10</v>
      </c>
      <c r="C176" t="s">
        <v>3000</v>
      </c>
      <c r="D176">
        <v>5</v>
      </c>
      <c r="E176" t="s">
        <v>2811</v>
      </c>
      <c r="F176" t="s">
        <v>2454</v>
      </c>
      <c r="G176">
        <f t="shared" si="10"/>
        <v>12</v>
      </c>
      <c r="J176" s="23" t="s">
        <v>3259</v>
      </c>
      <c r="K176">
        <f t="shared" si="11"/>
        <v>175</v>
      </c>
      <c r="L176" s="23" t="s">
        <v>3258</v>
      </c>
      <c r="M176" t="str">
        <f t="shared" si="8"/>
        <v>Panamericano</v>
      </c>
      <c r="N176" s="23" t="s">
        <v>3260</v>
      </c>
      <c r="O176">
        <f t="shared" si="9"/>
        <v>10</v>
      </c>
      <c r="P176" s="23" t="s">
        <v>3250</v>
      </c>
      <c r="Q176">
        <v>1</v>
      </c>
      <c r="R176" s="23" t="s">
        <v>3251</v>
      </c>
      <c r="S176">
        <v>1</v>
      </c>
      <c r="T176" t="s">
        <v>3246</v>
      </c>
    </row>
    <row r="177" spans="1:20">
      <c r="A177">
        <v>176</v>
      </c>
      <c r="B177">
        <v>10</v>
      </c>
      <c r="C177" t="s">
        <v>3000</v>
      </c>
      <c r="D177">
        <v>5</v>
      </c>
      <c r="E177" t="s">
        <v>2811</v>
      </c>
      <c r="F177" t="s">
        <v>2903</v>
      </c>
      <c r="G177">
        <f t="shared" si="10"/>
        <v>9</v>
      </c>
      <c r="J177" s="23" t="s">
        <v>3259</v>
      </c>
      <c r="K177">
        <f t="shared" si="11"/>
        <v>176</v>
      </c>
      <c r="L177" s="23" t="s">
        <v>3258</v>
      </c>
      <c r="M177" t="str">
        <f t="shared" si="8"/>
        <v>Pasamacho</v>
      </c>
      <c r="N177" s="23" t="s">
        <v>3260</v>
      </c>
      <c r="O177">
        <f t="shared" si="9"/>
        <v>10</v>
      </c>
      <c r="P177" s="23" t="s">
        <v>3250</v>
      </c>
      <c r="Q177">
        <v>1</v>
      </c>
      <c r="R177" s="23" t="s">
        <v>3251</v>
      </c>
      <c r="S177">
        <v>1</v>
      </c>
      <c r="T177" t="s">
        <v>3246</v>
      </c>
    </row>
    <row r="178" spans="1:20">
      <c r="A178">
        <v>177</v>
      </c>
      <c r="B178">
        <v>10</v>
      </c>
      <c r="C178" t="s">
        <v>3000</v>
      </c>
      <c r="D178">
        <v>5</v>
      </c>
      <c r="E178" t="s">
        <v>2811</v>
      </c>
      <c r="F178" t="s">
        <v>2456</v>
      </c>
      <c r="G178">
        <f t="shared" si="10"/>
        <v>13</v>
      </c>
      <c r="J178" s="23" t="s">
        <v>3259</v>
      </c>
      <c r="K178">
        <f t="shared" si="11"/>
        <v>177</v>
      </c>
      <c r="L178" s="23" t="s">
        <v>3258</v>
      </c>
      <c r="M178" t="str">
        <f t="shared" si="8"/>
        <v>San Cristóbal</v>
      </c>
      <c r="N178" s="23" t="s">
        <v>3260</v>
      </c>
      <c r="O178">
        <f t="shared" si="9"/>
        <v>10</v>
      </c>
      <c r="P178" s="23" t="s">
        <v>3250</v>
      </c>
      <c r="Q178">
        <v>1</v>
      </c>
      <c r="R178" s="23" t="s">
        <v>3251</v>
      </c>
      <c r="S178">
        <v>1</v>
      </c>
      <c r="T178" t="s">
        <v>3246</v>
      </c>
    </row>
    <row r="179" spans="1:20">
      <c r="A179">
        <v>178</v>
      </c>
      <c r="B179">
        <v>10</v>
      </c>
      <c r="C179" t="s">
        <v>3000</v>
      </c>
      <c r="D179">
        <v>5</v>
      </c>
      <c r="E179" t="s">
        <v>2811</v>
      </c>
      <c r="F179" t="s">
        <v>2904</v>
      </c>
      <c r="G179">
        <f t="shared" si="10"/>
        <v>17</v>
      </c>
      <c r="J179" s="23" t="s">
        <v>3259</v>
      </c>
      <c r="K179">
        <f t="shared" si="11"/>
        <v>178</v>
      </c>
      <c r="L179" s="23" t="s">
        <v>3258</v>
      </c>
      <c r="M179" t="str">
        <f t="shared" si="8"/>
        <v>San Judas Tadeo 1</v>
      </c>
      <c r="N179" s="23" t="s">
        <v>3260</v>
      </c>
      <c r="O179">
        <f t="shared" si="9"/>
        <v>10</v>
      </c>
      <c r="P179" s="23" t="s">
        <v>3250</v>
      </c>
      <c r="Q179">
        <v>1</v>
      </c>
      <c r="R179" s="23" t="s">
        <v>3251</v>
      </c>
      <c r="S179">
        <v>1</v>
      </c>
      <c r="T179" t="s">
        <v>3246</v>
      </c>
    </row>
    <row r="180" spans="1:20">
      <c r="A180">
        <v>179</v>
      </c>
      <c r="B180">
        <v>10</v>
      </c>
      <c r="C180" t="s">
        <v>3000</v>
      </c>
      <c r="D180">
        <v>5</v>
      </c>
      <c r="E180" t="s">
        <v>2811</v>
      </c>
      <c r="F180" t="s">
        <v>2905</v>
      </c>
      <c r="G180">
        <f t="shared" si="10"/>
        <v>17</v>
      </c>
      <c r="J180" s="23" t="s">
        <v>3259</v>
      </c>
      <c r="K180">
        <f t="shared" si="11"/>
        <v>179</v>
      </c>
      <c r="L180" s="23" t="s">
        <v>3258</v>
      </c>
      <c r="M180" t="str">
        <f t="shared" si="8"/>
        <v>San Judas Tadeo 2</v>
      </c>
      <c r="N180" s="23" t="s">
        <v>3260</v>
      </c>
      <c r="O180">
        <f t="shared" si="9"/>
        <v>10</v>
      </c>
      <c r="P180" s="23" t="s">
        <v>3250</v>
      </c>
      <c r="Q180">
        <v>1</v>
      </c>
      <c r="R180" s="23" t="s">
        <v>3251</v>
      </c>
      <c r="S180">
        <v>1</v>
      </c>
      <c r="T180" t="s">
        <v>3246</v>
      </c>
    </row>
    <row r="181" spans="1:20">
      <c r="A181">
        <v>180</v>
      </c>
      <c r="B181">
        <v>10</v>
      </c>
      <c r="C181" t="s">
        <v>3000</v>
      </c>
      <c r="D181">
        <v>5</v>
      </c>
      <c r="E181" t="s">
        <v>2811</v>
      </c>
      <c r="F181" t="s">
        <v>2448</v>
      </c>
      <c r="G181">
        <f t="shared" si="10"/>
        <v>11</v>
      </c>
      <c r="J181" s="23" t="s">
        <v>3259</v>
      </c>
      <c r="K181">
        <f t="shared" si="11"/>
        <v>180</v>
      </c>
      <c r="L181" s="23" t="s">
        <v>3258</v>
      </c>
      <c r="M181" t="str">
        <f t="shared" si="8"/>
        <v>Santa Elena</v>
      </c>
      <c r="N181" s="23" t="s">
        <v>3260</v>
      </c>
      <c r="O181">
        <f t="shared" si="9"/>
        <v>10</v>
      </c>
      <c r="P181" s="23" t="s">
        <v>3250</v>
      </c>
      <c r="Q181">
        <v>1</v>
      </c>
      <c r="R181" s="23" t="s">
        <v>3251</v>
      </c>
      <c r="S181">
        <v>1</v>
      </c>
      <c r="T181" t="s">
        <v>3246</v>
      </c>
    </row>
    <row r="182" spans="1:20">
      <c r="A182">
        <v>181</v>
      </c>
      <c r="B182">
        <v>10</v>
      </c>
      <c r="C182" t="s">
        <v>3000</v>
      </c>
      <c r="D182">
        <v>5</v>
      </c>
      <c r="E182" t="s">
        <v>2811</v>
      </c>
      <c r="F182" t="s">
        <v>2450</v>
      </c>
      <c r="G182">
        <f t="shared" si="10"/>
        <v>13</v>
      </c>
      <c r="J182" s="23" t="s">
        <v>3259</v>
      </c>
      <c r="K182">
        <f t="shared" si="11"/>
        <v>181</v>
      </c>
      <c r="L182" s="23" t="s">
        <v>3258</v>
      </c>
      <c r="M182" t="str">
        <f t="shared" si="8"/>
        <v>Santo Domingo</v>
      </c>
      <c r="N182" s="23" t="s">
        <v>3260</v>
      </c>
      <c r="O182">
        <f t="shared" si="9"/>
        <v>10</v>
      </c>
      <c r="P182" s="23" t="s">
        <v>3250</v>
      </c>
      <c r="Q182">
        <v>1</v>
      </c>
      <c r="R182" s="23" t="s">
        <v>3251</v>
      </c>
      <c r="S182">
        <v>1</v>
      </c>
      <c r="T182" t="s">
        <v>3246</v>
      </c>
    </row>
    <row r="183" spans="1:20">
      <c r="A183">
        <v>182</v>
      </c>
      <c r="B183">
        <v>11</v>
      </c>
      <c r="C183" t="s">
        <v>2997</v>
      </c>
      <c r="D183">
        <v>4</v>
      </c>
      <c r="E183" t="s">
        <v>2810</v>
      </c>
      <c r="F183" t="s">
        <v>2906</v>
      </c>
      <c r="G183">
        <f t="shared" si="10"/>
        <v>11</v>
      </c>
      <c r="J183" s="23" t="s">
        <v>3259</v>
      </c>
      <c r="K183">
        <f t="shared" si="11"/>
        <v>182</v>
      </c>
      <c r="L183" s="23" t="s">
        <v>3258</v>
      </c>
      <c r="M183" t="str">
        <f t="shared" si="8"/>
        <v>20 de julio</v>
      </c>
      <c r="N183" s="23" t="s">
        <v>3260</v>
      </c>
      <c r="O183">
        <f t="shared" si="9"/>
        <v>11</v>
      </c>
      <c r="P183" s="23" t="s">
        <v>3250</v>
      </c>
      <c r="Q183">
        <v>1</v>
      </c>
      <c r="R183" s="23" t="s">
        <v>3251</v>
      </c>
      <c r="S183">
        <v>1</v>
      </c>
      <c r="T183" t="s">
        <v>3246</v>
      </c>
    </row>
    <row r="184" spans="1:20">
      <c r="A184">
        <v>183</v>
      </c>
      <c r="B184">
        <v>11</v>
      </c>
      <c r="C184" t="s">
        <v>2997</v>
      </c>
      <c r="D184">
        <v>4</v>
      </c>
      <c r="E184" t="s">
        <v>2810</v>
      </c>
      <c r="F184" t="s">
        <v>2907</v>
      </c>
      <c r="G184">
        <f t="shared" si="10"/>
        <v>11</v>
      </c>
      <c r="J184" s="23" t="s">
        <v>3259</v>
      </c>
      <c r="K184">
        <f t="shared" si="11"/>
        <v>183</v>
      </c>
      <c r="L184" s="23" t="s">
        <v>3258</v>
      </c>
      <c r="M184" t="str">
        <f t="shared" si="8"/>
        <v>Agua blanca</v>
      </c>
      <c r="N184" s="23" t="s">
        <v>3260</v>
      </c>
      <c r="O184">
        <f t="shared" si="9"/>
        <v>11</v>
      </c>
      <c r="P184" s="23" t="s">
        <v>3250</v>
      </c>
      <c r="Q184">
        <v>1</v>
      </c>
      <c r="R184" s="23" t="s">
        <v>3251</v>
      </c>
      <c r="S184">
        <v>1</v>
      </c>
      <c r="T184" t="s">
        <v>3246</v>
      </c>
    </row>
    <row r="185" spans="1:20">
      <c r="A185">
        <v>184</v>
      </c>
      <c r="B185">
        <v>11</v>
      </c>
      <c r="C185" t="s">
        <v>2997</v>
      </c>
      <c r="D185">
        <v>4</v>
      </c>
      <c r="E185" t="s">
        <v>2810</v>
      </c>
      <c r="F185" t="s">
        <v>2908</v>
      </c>
      <c r="G185">
        <f t="shared" si="10"/>
        <v>13</v>
      </c>
      <c r="J185" s="23" t="s">
        <v>3259</v>
      </c>
      <c r="K185">
        <f t="shared" si="11"/>
        <v>184</v>
      </c>
      <c r="L185" s="23" t="s">
        <v>3258</v>
      </c>
      <c r="M185" t="str">
        <f t="shared" si="8"/>
        <v>Ciudad Modelo</v>
      </c>
      <c r="N185" s="23" t="s">
        <v>3260</v>
      </c>
      <c r="O185">
        <f t="shared" si="9"/>
        <v>11</v>
      </c>
      <c r="P185" s="23" t="s">
        <v>3250</v>
      </c>
      <c r="Q185">
        <v>1</v>
      </c>
      <c r="R185" s="23" t="s">
        <v>3251</v>
      </c>
      <c r="S185">
        <v>1</v>
      </c>
      <c r="T185" t="s">
        <v>3246</v>
      </c>
    </row>
    <row r="186" spans="1:20">
      <c r="A186">
        <v>185</v>
      </c>
      <c r="B186">
        <v>11</v>
      </c>
      <c r="C186" t="s">
        <v>2997</v>
      </c>
      <c r="D186">
        <v>4</v>
      </c>
      <c r="E186" t="s">
        <v>2810</v>
      </c>
      <c r="F186" t="s">
        <v>2909</v>
      </c>
      <c r="G186">
        <f t="shared" si="10"/>
        <v>9</v>
      </c>
      <c r="J186" s="23" t="s">
        <v>3259</v>
      </c>
      <c r="K186">
        <f t="shared" si="11"/>
        <v>185</v>
      </c>
      <c r="L186" s="23" t="s">
        <v>3258</v>
      </c>
      <c r="M186" t="str">
        <f t="shared" si="8"/>
        <v>El jardín</v>
      </c>
      <c r="N186" s="23" t="s">
        <v>3260</v>
      </c>
      <c r="O186">
        <f t="shared" si="9"/>
        <v>11</v>
      </c>
      <c r="P186" s="23" t="s">
        <v>3250</v>
      </c>
      <c r="Q186">
        <v>1</v>
      </c>
      <c r="R186" s="23" t="s">
        <v>3251</v>
      </c>
      <c r="S186">
        <v>1</v>
      </c>
      <c r="T186" t="s">
        <v>3246</v>
      </c>
    </row>
    <row r="187" spans="1:20">
      <c r="A187">
        <v>186</v>
      </c>
      <c r="B187">
        <v>11</v>
      </c>
      <c r="C187" t="s">
        <v>2997</v>
      </c>
      <c r="D187">
        <v>4</v>
      </c>
      <c r="E187" t="s">
        <v>2810</v>
      </c>
      <c r="F187" t="s">
        <v>2910</v>
      </c>
      <c r="G187">
        <f t="shared" si="10"/>
        <v>8</v>
      </c>
      <c r="J187" s="23" t="s">
        <v>3259</v>
      </c>
      <c r="K187">
        <f t="shared" si="11"/>
        <v>186</v>
      </c>
      <c r="L187" s="23" t="s">
        <v>3258</v>
      </c>
      <c r="M187" t="str">
        <f t="shared" si="8"/>
        <v>El prado</v>
      </c>
      <c r="N187" s="23" t="s">
        <v>3260</v>
      </c>
      <c r="O187">
        <f t="shared" si="9"/>
        <v>11</v>
      </c>
      <c r="P187" s="23" t="s">
        <v>3250</v>
      </c>
      <c r="Q187">
        <v>1</v>
      </c>
      <c r="R187" s="23" t="s">
        <v>3251</v>
      </c>
      <c r="S187">
        <v>1</v>
      </c>
      <c r="T187" t="s">
        <v>3246</v>
      </c>
    </row>
    <row r="188" spans="1:20">
      <c r="A188">
        <v>187</v>
      </c>
      <c r="B188">
        <v>11</v>
      </c>
      <c r="C188" t="s">
        <v>2997</v>
      </c>
      <c r="D188">
        <v>4</v>
      </c>
      <c r="E188" t="s">
        <v>2810</v>
      </c>
      <c r="F188" t="s">
        <v>2911</v>
      </c>
      <c r="G188">
        <f t="shared" si="10"/>
        <v>11</v>
      </c>
      <c r="J188" s="23" t="s">
        <v>3259</v>
      </c>
      <c r="K188">
        <f t="shared" si="11"/>
        <v>187</v>
      </c>
      <c r="L188" s="23" t="s">
        <v>3258</v>
      </c>
      <c r="M188" t="str">
        <f t="shared" si="8"/>
        <v>El recuerdo</v>
      </c>
      <c r="N188" s="23" t="s">
        <v>3260</v>
      </c>
      <c r="O188">
        <f t="shared" si="9"/>
        <v>11</v>
      </c>
      <c r="P188" s="23" t="s">
        <v>3250</v>
      </c>
      <c r="Q188">
        <v>1</v>
      </c>
      <c r="R188" s="23" t="s">
        <v>3251</v>
      </c>
      <c r="S188">
        <v>1</v>
      </c>
      <c r="T188" t="s">
        <v>3246</v>
      </c>
    </row>
    <row r="189" spans="1:20">
      <c r="A189">
        <v>188</v>
      </c>
      <c r="B189">
        <v>11</v>
      </c>
      <c r="C189" t="s">
        <v>2997</v>
      </c>
      <c r="D189">
        <v>4</v>
      </c>
      <c r="E189" t="s">
        <v>2810</v>
      </c>
      <c r="F189" t="s">
        <v>2466</v>
      </c>
      <c r="G189">
        <f t="shared" si="10"/>
        <v>19</v>
      </c>
      <c r="J189" s="23" t="s">
        <v>3259</v>
      </c>
      <c r="K189">
        <f t="shared" si="11"/>
        <v>188</v>
      </c>
      <c r="L189" s="23" t="s">
        <v>3258</v>
      </c>
      <c r="M189" t="str">
        <f t="shared" si="8"/>
        <v>José Holguín Garcés</v>
      </c>
      <c r="N189" s="23" t="s">
        <v>3260</v>
      </c>
      <c r="O189">
        <f t="shared" si="9"/>
        <v>11</v>
      </c>
      <c r="P189" s="23" t="s">
        <v>3250</v>
      </c>
      <c r="Q189">
        <v>1</v>
      </c>
      <c r="R189" s="23" t="s">
        <v>3251</v>
      </c>
      <c r="S189">
        <v>1</v>
      </c>
      <c r="T189" t="s">
        <v>3246</v>
      </c>
    </row>
    <row r="190" spans="1:20">
      <c r="A190">
        <v>189</v>
      </c>
      <c r="B190">
        <v>11</v>
      </c>
      <c r="C190" t="s">
        <v>2997</v>
      </c>
      <c r="D190">
        <v>4</v>
      </c>
      <c r="E190" t="s">
        <v>2810</v>
      </c>
      <c r="F190" t="s">
        <v>2912</v>
      </c>
      <c r="G190">
        <f t="shared" si="10"/>
        <v>17</v>
      </c>
      <c r="J190" s="23" t="s">
        <v>3259</v>
      </c>
      <c r="K190">
        <f t="shared" si="11"/>
        <v>189</v>
      </c>
      <c r="L190" s="23" t="s">
        <v>3258</v>
      </c>
      <c r="M190" t="str">
        <f t="shared" si="8"/>
        <v>JoseMaría Córdoba</v>
      </c>
      <c r="N190" s="23" t="s">
        <v>3260</v>
      </c>
      <c r="O190">
        <f t="shared" si="9"/>
        <v>11</v>
      </c>
      <c r="P190" s="23" t="s">
        <v>3250</v>
      </c>
      <c r="Q190">
        <v>1</v>
      </c>
      <c r="R190" s="23" t="s">
        <v>3251</v>
      </c>
      <c r="S190">
        <v>1</v>
      </c>
      <c r="T190" t="s">
        <v>3246</v>
      </c>
    </row>
    <row r="191" spans="1:20">
      <c r="A191">
        <v>190</v>
      </c>
      <c r="B191">
        <v>11</v>
      </c>
      <c r="C191" t="s">
        <v>2997</v>
      </c>
      <c r="D191">
        <v>4</v>
      </c>
      <c r="E191" t="s">
        <v>2810</v>
      </c>
      <c r="F191" t="s">
        <v>2460</v>
      </c>
      <c r="G191">
        <f t="shared" si="10"/>
        <v>12</v>
      </c>
      <c r="J191" s="23" t="s">
        <v>3259</v>
      </c>
      <c r="K191">
        <f t="shared" si="11"/>
        <v>190</v>
      </c>
      <c r="L191" s="23" t="s">
        <v>3258</v>
      </c>
      <c r="M191" t="str">
        <f t="shared" si="8"/>
        <v>La Esperanza</v>
      </c>
      <c r="N191" s="23" t="s">
        <v>3260</v>
      </c>
      <c r="O191">
        <f t="shared" si="9"/>
        <v>11</v>
      </c>
      <c r="P191" s="23" t="s">
        <v>3250</v>
      </c>
      <c r="Q191">
        <v>1</v>
      </c>
      <c r="R191" s="23" t="s">
        <v>3251</v>
      </c>
      <c r="S191">
        <v>1</v>
      </c>
      <c r="T191" t="s">
        <v>3246</v>
      </c>
    </row>
    <row r="192" spans="1:20">
      <c r="A192">
        <v>191</v>
      </c>
      <c r="B192">
        <v>11</v>
      </c>
      <c r="C192" t="s">
        <v>2997</v>
      </c>
      <c r="D192">
        <v>4</v>
      </c>
      <c r="E192" t="s">
        <v>2810</v>
      </c>
      <c r="F192" t="s">
        <v>2462</v>
      </c>
      <c r="G192">
        <f t="shared" si="10"/>
        <v>12</v>
      </c>
      <c r="J192" s="23" t="s">
        <v>3259</v>
      </c>
      <c r="K192">
        <f t="shared" si="11"/>
        <v>191</v>
      </c>
      <c r="L192" s="23" t="s">
        <v>3258</v>
      </c>
      <c r="M192" t="str">
        <f t="shared" si="8"/>
        <v>La Fortaleza</v>
      </c>
      <c r="N192" s="23" t="s">
        <v>3260</v>
      </c>
      <c r="O192">
        <f t="shared" si="9"/>
        <v>11</v>
      </c>
      <c r="P192" s="23" t="s">
        <v>3250</v>
      </c>
      <c r="Q192">
        <v>1</v>
      </c>
      <c r="R192" s="23" t="s">
        <v>3251</v>
      </c>
      <c r="S192">
        <v>1</v>
      </c>
      <c r="T192" t="s">
        <v>3246</v>
      </c>
    </row>
    <row r="193" spans="1:20">
      <c r="A193">
        <v>192</v>
      </c>
      <c r="B193">
        <v>11</v>
      </c>
      <c r="C193" t="s">
        <v>2997</v>
      </c>
      <c r="D193">
        <v>4</v>
      </c>
      <c r="E193" t="s">
        <v>2810</v>
      </c>
      <c r="F193" t="s">
        <v>2459</v>
      </c>
      <c r="G193">
        <f t="shared" si="10"/>
        <v>16</v>
      </c>
      <c r="J193" s="23" t="s">
        <v>3259</v>
      </c>
      <c r="K193">
        <f t="shared" si="11"/>
        <v>192</v>
      </c>
      <c r="L193" s="23" t="s">
        <v>3258</v>
      </c>
      <c r="M193" t="str">
        <f t="shared" si="8"/>
        <v>La Independencia</v>
      </c>
      <c r="N193" s="23" t="s">
        <v>3260</v>
      </c>
      <c r="O193">
        <f t="shared" si="9"/>
        <v>11</v>
      </c>
      <c r="P193" s="23" t="s">
        <v>3250</v>
      </c>
      <c r="Q193">
        <v>1</v>
      </c>
      <c r="R193" s="23" t="s">
        <v>3251</v>
      </c>
      <c r="S193">
        <v>1</v>
      </c>
      <c r="T193" t="s">
        <v>3246</v>
      </c>
    </row>
    <row r="194" spans="1:20">
      <c r="A194">
        <v>193</v>
      </c>
      <c r="B194">
        <v>11</v>
      </c>
      <c r="C194" t="s">
        <v>2997</v>
      </c>
      <c r="D194">
        <v>4</v>
      </c>
      <c r="E194" t="s">
        <v>2810</v>
      </c>
      <c r="F194" t="s">
        <v>2914</v>
      </c>
      <c r="G194">
        <f t="shared" si="10"/>
        <v>12</v>
      </c>
      <c r="J194" s="23" t="s">
        <v>3259</v>
      </c>
      <c r="K194">
        <f t="shared" si="11"/>
        <v>193</v>
      </c>
      <c r="L194" s="23" t="s">
        <v>3258</v>
      </c>
      <c r="M194" t="str">
        <f t="shared" ref="M194:M257" si="12">F194</f>
        <v>La Primavera</v>
      </c>
      <c r="N194" s="23" t="s">
        <v>3260</v>
      </c>
      <c r="O194">
        <f t="shared" ref="O194:O257" si="13">B194</f>
        <v>11</v>
      </c>
      <c r="P194" s="23" t="s">
        <v>3250</v>
      </c>
      <c r="Q194">
        <v>1</v>
      </c>
      <c r="R194" s="23" t="s">
        <v>3251</v>
      </c>
      <c r="S194">
        <v>1</v>
      </c>
      <c r="T194" t="s">
        <v>3246</v>
      </c>
    </row>
    <row r="195" spans="1:20">
      <c r="A195">
        <v>194</v>
      </c>
      <c r="B195">
        <v>11</v>
      </c>
      <c r="C195" t="s">
        <v>2997</v>
      </c>
      <c r="D195">
        <v>4</v>
      </c>
      <c r="E195" t="s">
        <v>2810</v>
      </c>
      <c r="F195" t="s">
        <v>2467</v>
      </c>
      <c r="G195">
        <f t="shared" ref="G195:G258" si="14">LEN(F195)</f>
        <v>9</v>
      </c>
      <c r="J195" s="23" t="s">
        <v>3259</v>
      </c>
      <c r="K195">
        <f t="shared" ref="K195:K258" si="15">A195</f>
        <v>194</v>
      </c>
      <c r="L195" s="23" t="s">
        <v>3258</v>
      </c>
      <c r="M195" t="str">
        <f t="shared" si="12"/>
        <v>León XIII</v>
      </c>
      <c r="N195" s="23" t="s">
        <v>3260</v>
      </c>
      <c r="O195">
        <f t="shared" si="13"/>
        <v>11</v>
      </c>
      <c r="P195" s="23" t="s">
        <v>3250</v>
      </c>
      <c r="Q195">
        <v>1</v>
      </c>
      <c r="R195" s="23" t="s">
        <v>3251</v>
      </c>
      <c r="S195">
        <v>1</v>
      </c>
      <c r="T195" t="s">
        <v>3246</v>
      </c>
    </row>
    <row r="196" spans="1:20">
      <c r="A196">
        <v>195</v>
      </c>
      <c r="B196">
        <v>11</v>
      </c>
      <c r="C196" t="s">
        <v>2997</v>
      </c>
      <c r="D196">
        <v>4</v>
      </c>
      <c r="E196" t="s">
        <v>2810</v>
      </c>
      <c r="F196" t="s">
        <v>2469</v>
      </c>
      <c r="G196">
        <f t="shared" si="14"/>
        <v>18</v>
      </c>
      <c r="J196" s="23" t="s">
        <v>3259</v>
      </c>
      <c r="K196">
        <f t="shared" si="15"/>
        <v>195</v>
      </c>
      <c r="L196" s="23" t="s">
        <v>3258</v>
      </c>
      <c r="M196" t="str">
        <f t="shared" si="12"/>
        <v>Los Conquistadores</v>
      </c>
      <c r="N196" s="23" t="s">
        <v>3260</v>
      </c>
      <c r="O196">
        <f t="shared" si="13"/>
        <v>11</v>
      </c>
      <c r="P196" s="23" t="s">
        <v>3250</v>
      </c>
      <c r="Q196">
        <v>1</v>
      </c>
      <c r="R196" s="23" t="s">
        <v>3251</v>
      </c>
      <c r="S196">
        <v>1</v>
      </c>
      <c r="T196" t="s">
        <v>3246</v>
      </c>
    </row>
    <row r="197" spans="1:20">
      <c r="A197">
        <v>196</v>
      </c>
      <c r="B197">
        <v>11</v>
      </c>
      <c r="C197" t="s">
        <v>2997</v>
      </c>
      <c r="D197">
        <v>4</v>
      </c>
      <c r="E197" t="s">
        <v>2810</v>
      </c>
      <c r="F197" t="s">
        <v>2464</v>
      </c>
      <c r="G197">
        <f t="shared" si="14"/>
        <v>10</v>
      </c>
      <c r="J197" s="23" t="s">
        <v>3259</v>
      </c>
      <c r="K197">
        <f t="shared" si="15"/>
        <v>196</v>
      </c>
      <c r="L197" s="23" t="s">
        <v>3258</v>
      </c>
      <c r="M197" t="str">
        <f t="shared" si="12"/>
        <v>Los Sauces</v>
      </c>
      <c r="N197" s="23" t="s">
        <v>3260</v>
      </c>
      <c r="O197">
        <f t="shared" si="13"/>
        <v>11</v>
      </c>
      <c r="P197" s="23" t="s">
        <v>3250</v>
      </c>
      <c r="Q197">
        <v>1</v>
      </c>
      <c r="R197" s="23" t="s">
        <v>3251</v>
      </c>
      <c r="S197">
        <v>1</v>
      </c>
      <c r="T197" t="s">
        <v>3246</v>
      </c>
    </row>
    <row r="198" spans="1:20">
      <c r="A198">
        <v>197</v>
      </c>
      <c r="B198">
        <v>11</v>
      </c>
      <c r="C198" t="s">
        <v>2997</v>
      </c>
      <c r="D198">
        <v>4</v>
      </c>
      <c r="E198" t="s">
        <v>2810</v>
      </c>
      <c r="F198" t="s">
        <v>2458</v>
      </c>
      <c r="G198">
        <f t="shared" si="14"/>
        <v>9</v>
      </c>
      <c r="J198" s="23" t="s">
        <v>3259</v>
      </c>
      <c r="K198">
        <f t="shared" si="15"/>
        <v>197</v>
      </c>
      <c r="L198" s="23" t="s">
        <v>3258</v>
      </c>
      <c r="M198" t="str">
        <f t="shared" si="12"/>
        <v>Maracaibo</v>
      </c>
      <c r="N198" s="23" t="s">
        <v>3260</v>
      </c>
      <c r="O198">
        <f t="shared" si="13"/>
        <v>11</v>
      </c>
      <c r="P198" s="23" t="s">
        <v>3250</v>
      </c>
      <c r="Q198">
        <v>1</v>
      </c>
      <c r="R198" s="23" t="s">
        <v>3251</v>
      </c>
      <c r="S198">
        <v>1</v>
      </c>
      <c r="T198" t="s">
        <v>3246</v>
      </c>
    </row>
    <row r="199" spans="1:20">
      <c r="A199">
        <v>198</v>
      </c>
      <c r="B199">
        <v>11</v>
      </c>
      <c r="C199" t="s">
        <v>2997</v>
      </c>
      <c r="D199">
        <v>4</v>
      </c>
      <c r="E199" t="s">
        <v>2810</v>
      </c>
      <c r="F199" t="s">
        <v>2463</v>
      </c>
      <c r="G199">
        <f t="shared" si="14"/>
        <v>17</v>
      </c>
      <c r="J199" s="23" t="s">
        <v>3259</v>
      </c>
      <c r="K199">
        <f t="shared" si="15"/>
        <v>198</v>
      </c>
      <c r="L199" s="23" t="s">
        <v>3258</v>
      </c>
      <c r="M199" t="str">
        <f t="shared" si="12"/>
        <v>Prados de Oriente</v>
      </c>
      <c r="N199" s="23" t="s">
        <v>3260</v>
      </c>
      <c r="O199">
        <f t="shared" si="13"/>
        <v>11</v>
      </c>
      <c r="P199" s="23" t="s">
        <v>3250</v>
      </c>
      <c r="Q199">
        <v>1</v>
      </c>
      <c r="R199" s="23" t="s">
        <v>3251</v>
      </c>
      <c r="S199">
        <v>1</v>
      </c>
      <c r="T199" t="s">
        <v>3246</v>
      </c>
    </row>
    <row r="200" spans="1:20">
      <c r="A200">
        <v>199</v>
      </c>
      <c r="B200">
        <v>11</v>
      </c>
      <c r="C200" t="s">
        <v>2997</v>
      </c>
      <c r="D200">
        <v>4</v>
      </c>
      <c r="E200" t="s">
        <v>2810</v>
      </c>
      <c r="F200" t="s">
        <v>2470</v>
      </c>
      <c r="G200">
        <f t="shared" si="14"/>
        <v>10</v>
      </c>
      <c r="J200" s="23" t="s">
        <v>3259</v>
      </c>
      <c r="K200">
        <f t="shared" si="15"/>
        <v>199</v>
      </c>
      <c r="L200" s="23" t="s">
        <v>3258</v>
      </c>
      <c r="M200" t="str">
        <f t="shared" si="12"/>
        <v>San Benito</v>
      </c>
      <c r="N200" s="23" t="s">
        <v>3260</v>
      </c>
      <c r="O200">
        <f t="shared" si="13"/>
        <v>11</v>
      </c>
      <c r="P200" s="23" t="s">
        <v>3250</v>
      </c>
      <c r="Q200">
        <v>1</v>
      </c>
      <c r="R200" s="23" t="s">
        <v>3251</v>
      </c>
      <c r="S200">
        <v>1</v>
      </c>
      <c r="T200" t="s">
        <v>3246</v>
      </c>
    </row>
    <row r="201" spans="1:20">
      <c r="A201">
        <v>200</v>
      </c>
      <c r="B201">
        <v>11</v>
      </c>
      <c r="C201" t="s">
        <v>2997</v>
      </c>
      <c r="D201">
        <v>4</v>
      </c>
      <c r="E201" t="s">
        <v>2810</v>
      </c>
      <c r="F201" t="s">
        <v>2915</v>
      </c>
      <c r="G201">
        <f t="shared" si="14"/>
        <v>10</v>
      </c>
      <c r="J201" s="23" t="s">
        <v>3259</v>
      </c>
      <c r="K201">
        <f t="shared" si="15"/>
        <v>200</v>
      </c>
      <c r="L201" s="23" t="s">
        <v>3258</v>
      </c>
      <c r="M201" t="str">
        <f t="shared" si="12"/>
        <v>San Carlos</v>
      </c>
      <c r="N201" s="23" t="s">
        <v>3260</v>
      </c>
      <c r="O201">
        <f t="shared" si="13"/>
        <v>11</v>
      </c>
      <c r="P201" s="23" t="s">
        <v>3250</v>
      </c>
      <c r="Q201">
        <v>1</v>
      </c>
      <c r="R201" s="23" t="s">
        <v>3251</v>
      </c>
      <c r="S201">
        <v>1</v>
      </c>
      <c r="T201" t="s">
        <v>3246</v>
      </c>
    </row>
    <row r="202" spans="1:20">
      <c r="A202">
        <v>201</v>
      </c>
      <c r="B202">
        <v>11</v>
      </c>
      <c r="C202" t="s">
        <v>2997</v>
      </c>
      <c r="D202">
        <v>4</v>
      </c>
      <c r="E202" t="s">
        <v>2810</v>
      </c>
      <c r="F202" t="s">
        <v>2468</v>
      </c>
      <c r="G202">
        <f t="shared" si="14"/>
        <v>16</v>
      </c>
      <c r="J202" s="23" t="s">
        <v>3259</v>
      </c>
      <c r="K202">
        <f t="shared" si="15"/>
        <v>201</v>
      </c>
      <c r="L202" s="23" t="s">
        <v>3258</v>
      </c>
      <c r="M202" t="str">
        <f t="shared" si="12"/>
        <v>San Pedro Claver</v>
      </c>
      <c r="N202" s="23" t="s">
        <v>3260</v>
      </c>
      <c r="O202">
        <f t="shared" si="13"/>
        <v>11</v>
      </c>
      <c r="P202" s="23" t="s">
        <v>3250</v>
      </c>
      <c r="Q202">
        <v>1</v>
      </c>
      <c r="R202" s="23" t="s">
        <v>3251</v>
      </c>
      <c r="S202">
        <v>1</v>
      </c>
      <c r="T202" t="s">
        <v>3246</v>
      </c>
    </row>
    <row r="203" spans="1:20">
      <c r="A203">
        <v>202</v>
      </c>
      <c r="B203">
        <v>11</v>
      </c>
      <c r="C203" t="s">
        <v>2997</v>
      </c>
      <c r="D203">
        <v>4</v>
      </c>
      <c r="E203" t="s">
        <v>2810</v>
      </c>
      <c r="F203" t="s">
        <v>2461</v>
      </c>
      <c r="G203">
        <f t="shared" si="14"/>
        <v>19</v>
      </c>
      <c r="J203" s="23" t="s">
        <v>3259</v>
      </c>
      <c r="K203">
        <f t="shared" si="15"/>
        <v>202</v>
      </c>
      <c r="L203" s="23" t="s">
        <v>3258</v>
      </c>
      <c r="M203" t="str">
        <f t="shared" si="12"/>
        <v>Urbanización Boyacá</v>
      </c>
      <c r="N203" s="23" t="s">
        <v>3260</v>
      </c>
      <c r="O203">
        <f t="shared" si="13"/>
        <v>11</v>
      </c>
      <c r="P203" s="23" t="s">
        <v>3250</v>
      </c>
      <c r="Q203">
        <v>1</v>
      </c>
      <c r="R203" s="23" t="s">
        <v>3251</v>
      </c>
      <c r="S203">
        <v>1</v>
      </c>
      <c r="T203" t="s">
        <v>3246</v>
      </c>
    </row>
    <row r="204" spans="1:20">
      <c r="A204">
        <v>203</v>
      </c>
      <c r="B204">
        <v>11</v>
      </c>
      <c r="C204" t="s">
        <v>2997</v>
      </c>
      <c r="D204">
        <v>4</v>
      </c>
      <c r="E204" t="s">
        <v>2810</v>
      </c>
      <c r="F204" t="s">
        <v>2465</v>
      </c>
      <c r="G204">
        <f t="shared" si="14"/>
        <v>13</v>
      </c>
      <c r="J204" s="23" t="s">
        <v>3259</v>
      </c>
      <c r="K204">
        <f t="shared" si="15"/>
        <v>203</v>
      </c>
      <c r="L204" s="23" t="s">
        <v>3258</v>
      </c>
      <c r="M204" t="str">
        <f t="shared" si="12"/>
        <v>Villa del Sur</v>
      </c>
      <c r="N204" s="23" t="s">
        <v>3260</v>
      </c>
      <c r="O204">
        <f t="shared" si="13"/>
        <v>11</v>
      </c>
      <c r="P204" s="23" t="s">
        <v>3250</v>
      </c>
      <c r="Q204">
        <v>1</v>
      </c>
      <c r="R204" s="23" t="s">
        <v>3251</v>
      </c>
      <c r="S204">
        <v>1</v>
      </c>
      <c r="T204" t="s">
        <v>3246</v>
      </c>
    </row>
    <row r="205" spans="1:20">
      <c r="A205">
        <v>204</v>
      </c>
      <c r="B205">
        <v>11</v>
      </c>
      <c r="C205" t="s">
        <v>2997</v>
      </c>
      <c r="D205">
        <v>4</v>
      </c>
      <c r="E205" t="s">
        <v>2810</v>
      </c>
      <c r="F205" t="s">
        <v>2913</v>
      </c>
      <c r="G205">
        <f t="shared" si="14"/>
        <v>11</v>
      </c>
      <c r="J205" s="23" t="s">
        <v>3259</v>
      </c>
      <c r="K205">
        <f t="shared" si="15"/>
        <v>204</v>
      </c>
      <c r="L205" s="23" t="s">
        <v>3258</v>
      </c>
      <c r="M205" t="str">
        <f t="shared" si="12"/>
        <v>villa nueva</v>
      </c>
      <c r="N205" s="23" t="s">
        <v>3260</v>
      </c>
      <c r="O205">
        <f t="shared" si="13"/>
        <v>11</v>
      </c>
      <c r="P205" s="23" t="s">
        <v>3250</v>
      </c>
      <c r="Q205">
        <v>1</v>
      </c>
      <c r="R205" s="23" t="s">
        <v>3251</v>
      </c>
      <c r="S205">
        <v>1</v>
      </c>
      <c r="T205" t="s">
        <v>3246</v>
      </c>
    </row>
    <row r="206" spans="1:20">
      <c r="A206">
        <v>205</v>
      </c>
      <c r="B206">
        <v>12</v>
      </c>
      <c r="C206" t="s">
        <v>2998</v>
      </c>
      <c r="D206">
        <v>4</v>
      </c>
      <c r="E206" t="s">
        <v>2810</v>
      </c>
      <c r="F206" t="s">
        <v>2916</v>
      </c>
      <c r="G206">
        <f t="shared" si="14"/>
        <v>17</v>
      </c>
      <c r="J206" s="23" t="s">
        <v>3259</v>
      </c>
      <c r="K206">
        <f t="shared" si="15"/>
        <v>205</v>
      </c>
      <c r="L206" s="23" t="s">
        <v>3258</v>
      </c>
      <c r="M206" t="str">
        <f t="shared" si="12"/>
        <v>Alfonso Barberena</v>
      </c>
      <c r="N206" s="23" t="s">
        <v>3260</v>
      </c>
      <c r="O206">
        <f t="shared" si="13"/>
        <v>12</v>
      </c>
      <c r="P206" s="23" t="s">
        <v>3250</v>
      </c>
      <c r="Q206">
        <v>1</v>
      </c>
      <c r="R206" s="23" t="s">
        <v>3251</v>
      </c>
      <c r="S206">
        <v>1</v>
      </c>
      <c r="T206" t="s">
        <v>3246</v>
      </c>
    </row>
    <row r="207" spans="1:20">
      <c r="A207">
        <v>206</v>
      </c>
      <c r="B207">
        <v>12</v>
      </c>
      <c r="C207" t="s">
        <v>2998</v>
      </c>
      <c r="D207">
        <v>4</v>
      </c>
      <c r="E207" t="s">
        <v>2810</v>
      </c>
      <c r="F207" t="s">
        <v>2472</v>
      </c>
      <c r="G207">
        <f t="shared" si="14"/>
        <v>8</v>
      </c>
      <c r="J207" s="23" t="s">
        <v>3259</v>
      </c>
      <c r="K207">
        <f t="shared" si="15"/>
        <v>206</v>
      </c>
      <c r="L207" s="23" t="s">
        <v>3258</v>
      </c>
      <c r="M207" t="str">
        <f t="shared" si="12"/>
        <v>Asturias</v>
      </c>
      <c r="N207" s="23" t="s">
        <v>3260</v>
      </c>
      <c r="O207">
        <f t="shared" si="13"/>
        <v>12</v>
      </c>
      <c r="P207" s="23" t="s">
        <v>3250</v>
      </c>
      <c r="Q207">
        <v>1</v>
      </c>
      <c r="R207" s="23" t="s">
        <v>3251</v>
      </c>
      <c r="S207">
        <v>1</v>
      </c>
      <c r="T207" t="s">
        <v>3246</v>
      </c>
    </row>
    <row r="208" spans="1:20">
      <c r="A208">
        <v>207</v>
      </c>
      <c r="B208">
        <v>12</v>
      </c>
      <c r="C208" t="s">
        <v>2998</v>
      </c>
      <c r="D208">
        <v>4</v>
      </c>
      <c r="E208" t="s">
        <v>2810</v>
      </c>
      <c r="F208" t="s">
        <v>2478</v>
      </c>
      <c r="G208">
        <f t="shared" si="14"/>
        <v>15</v>
      </c>
      <c r="J208" s="23" t="s">
        <v>3259</v>
      </c>
      <c r="K208">
        <f t="shared" si="15"/>
        <v>207</v>
      </c>
      <c r="L208" s="23" t="s">
        <v>3258</v>
      </c>
      <c r="M208" t="str">
        <f t="shared" si="12"/>
        <v>Bello Horizonte</v>
      </c>
      <c r="N208" s="23" t="s">
        <v>3260</v>
      </c>
      <c r="O208">
        <f t="shared" si="13"/>
        <v>12</v>
      </c>
      <c r="P208" s="23" t="s">
        <v>3250</v>
      </c>
      <c r="Q208">
        <v>1</v>
      </c>
      <c r="R208" s="23" t="s">
        <v>3251</v>
      </c>
      <c r="S208">
        <v>1</v>
      </c>
      <c r="T208" t="s">
        <v>3246</v>
      </c>
    </row>
    <row r="209" spans="1:20">
      <c r="A209">
        <v>208</v>
      </c>
      <c r="B209">
        <v>12</v>
      </c>
      <c r="C209" t="s">
        <v>2998</v>
      </c>
      <c r="D209">
        <v>4</v>
      </c>
      <c r="E209" t="s">
        <v>2810</v>
      </c>
      <c r="F209" t="s">
        <v>2476</v>
      </c>
      <c r="G209">
        <f t="shared" si="14"/>
        <v>15</v>
      </c>
      <c r="J209" s="23" t="s">
        <v>3259</v>
      </c>
      <c r="K209">
        <f t="shared" si="15"/>
        <v>208</v>
      </c>
      <c r="L209" s="23" t="s">
        <v>3258</v>
      </c>
      <c r="M209" t="str">
        <f t="shared" si="12"/>
        <v>Doce de Octubre</v>
      </c>
      <c r="N209" s="23" t="s">
        <v>3260</v>
      </c>
      <c r="O209">
        <f t="shared" si="13"/>
        <v>12</v>
      </c>
      <c r="P209" s="23" t="s">
        <v>3250</v>
      </c>
      <c r="Q209">
        <v>1</v>
      </c>
      <c r="R209" s="23" t="s">
        <v>3251</v>
      </c>
      <c r="S209">
        <v>1</v>
      </c>
      <c r="T209" t="s">
        <v>3246</v>
      </c>
    </row>
    <row r="210" spans="1:20">
      <c r="A210">
        <v>209</v>
      </c>
      <c r="B210">
        <v>12</v>
      </c>
      <c r="C210" t="s">
        <v>2998</v>
      </c>
      <c r="D210">
        <v>4</v>
      </c>
      <c r="E210" t="s">
        <v>2810</v>
      </c>
      <c r="F210" t="s">
        <v>2473</v>
      </c>
      <c r="G210">
        <f t="shared" si="14"/>
        <v>14</v>
      </c>
      <c r="J210" s="23" t="s">
        <v>3259</v>
      </c>
      <c r="K210">
        <f t="shared" si="15"/>
        <v>209</v>
      </c>
      <c r="L210" s="23" t="s">
        <v>3258</v>
      </c>
      <c r="M210" t="str">
        <f t="shared" si="12"/>
        <v>Eduardo Santos</v>
      </c>
      <c r="N210" s="23" t="s">
        <v>3260</v>
      </c>
      <c r="O210">
        <f t="shared" si="13"/>
        <v>12</v>
      </c>
      <c r="P210" s="23" t="s">
        <v>3250</v>
      </c>
      <c r="Q210">
        <v>1</v>
      </c>
      <c r="R210" s="23" t="s">
        <v>3251</v>
      </c>
      <c r="S210">
        <v>1</v>
      </c>
      <c r="T210" t="s">
        <v>3246</v>
      </c>
    </row>
    <row r="211" spans="1:20">
      <c r="A211">
        <v>210</v>
      </c>
      <c r="B211">
        <v>12</v>
      </c>
      <c r="C211" t="s">
        <v>2998</v>
      </c>
      <c r="D211">
        <v>4</v>
      </c>
      <c r="E211" t="s">
        <v>2810</v>
      </c>
      <c r="F211" t="s">
        <v>2474</v>
      </c>
      <c r="G211">
        <f t="shared" si="14"/>
        <v>10</v>
      </c>
      <c r="J211" s="23" t="s">
        <v>3259</v>
      </c>
      <c r="K211">
        <f t="shared" si="15"/>
        <v>210</v>
      </c>
      <c r="L211" s="23" t="s">
        <v>3258</v>
      </c>
      <c r="M211" t="str">
        <f t="shared" si="12"/>
        <v>El Paraíso</v>
      </c>
      <c r="N211" s="23" t="s">
        <v>3260</v>
      </c>
      <c r="O211">
        <f t="shared" si="13"/>
        <v>12</v>
      </c>
      <c r="P211" s="23" t="s">
        <v>3250</v>
      </c>
      <c r="Q211">
        <v>1</v>
      </c>
      <c r="R211" s="23" t="s">
        <v>3251</v>
      </c>
      <c r="S211">
        <v>1</v>
      </c>
      <c r="T211" t="s">
        <v>3246</v>
      </c>
    </row>
    <row r="212" spans="1:20">
      <c r="A212">
        <v>211</v>
      </c>
      <c r="B212">
        <v>12</v>
      </c>
      <c r="C212" t="s">
        <v>2998</v>
      </c>
      <c r="D212">
        <v>4</v>
      </c>
      <c r="E212" t="s">
        <v>2810</v>
      </c>
      <c r="F212" t="s">
        <v>2917</v>
      </c>
      <c r="G212">
        <f t="shared" si="14"/>
        <v>14</v>
      </c>
      <c r="J212" s="23" t="s">
        <v>3259</v>
      </c>
      <c r="K212">
        <f t="shared" si="15"/>
        <v>211</v>
      </c>
      <c r="L212" s="23" t="s">
        <v>3258</v>
      </c>
      <c r="M212" t="str">
        <f t="shared" si="12"/>
        <v>FenalcoKennedy</v>
      </c>
      <c r="N212" s="23" t="s">
        <v>3260</v>
      </c>
      <c r="O212">
        <f t="shared" si="13"/>
        <v>12</v>
      </c>
      <c r="P212" s="23" t="s">
        <v>3250</v>
      </c>
      <c r="Q212">
        <v>1</v>
      </c>
      <c r="R212" s="23" t="s">
        <v>3251</v>
      </c>
      <c r="S212">
        <v>1</v>
      </c>
      <c r="T212" t="s">
        <v>3246</v>
      </c>
    </row>
    <row r="213" spans="1:20">
      <c r="A213">
        <v>212</v>
      </c>
      <c r="B213">
        <v>12</v>
      </c>
      <c r="C213" t="s">
        <v>2998</v>
      </c>
      <c r="D213">
        <v>4</v>
      </c>
      <c r="E213" t="s">
        <v>2810</v>
      </c>
      <c r="F213" t="s">
        <v>2918</v>
      </c>
      <c r="G213">
        <f t="shared" si="14"/>
        <v>12</v>
      </c>
      <c r="J213" s="23" t="s">
        <v>3259</v>
      </c>
      <c r="K213">
        <f t="shared" si="15"/>
        <v>212</v>
      </c>
      <c r="L213" s="23" t="s">
        <v>3258</v>
      </c>
      <c r="M213" t="str">
        <f t="shared" si="12"/>
        <v>Julio Rincon</v>
      </c>
      <c r="N213" s="23" t="s">
        <v>3260</v>
      </c>
      <c r="O213">
        <f t="shared" si="13"/>
        <v>12</v>
      </c>
      <c r="P213" s="23" t="s">
        <v>3250</v>
      </c>
      <c r="Q213">
        <v>1</v>
      </c>
      <c r="R213" s="23" t="s">
        <v>3251</v>
      </c>
      <c r="S213">
        <v>1</v>
      </c>
      <c r="T213" t="s">
        <v>3246</v>
      </c>
    </row>
    <row r="214" spans="1:20">
      <c r="A214">
        <v>213</v>
      </c>
      <c r="B214">
        <v>12</v>
      </c>
      <c r="C214" t="s">
        <v>2998</v>
      </c>
      <c r="D214">
        <v>4</v>
      </c>
      <c r="E214" t="s">
        <v>2810</v>
      </c>
      <c r="F214" t="s">
        <v>2475</v>
      </c>
      <c r="G214">
        <f t="shared" si="14"/>
        <v>14</v>
      </c>
      <c r="J214" s="23" t="s">
        <v>3259</v>
      </c>
      <c r="K214">
        <f t="shared" si="15"/>
        <v>213</v>
      </c>
      <c r="L214" s="23" t="s">
        <v>3258</v>
      </c>
      <c r="M214" t="str">
        <f t="shared" si="12"/>
        <v>Nueva Floresta</v>
      </c>
      <c r="N214" s="23" t="s">
        <v>3260</v>
      </c>
      <c r="O214">
        <f t="shared" si="13"/>
        <v>12</v>
      </c>
      <c r="P214" s="23" t="s">
        <v>3250</v>
      </c>
      <c r="Q214">
        <v>1</v>
      </c>
      <c r="R214" s="23" t="s">
        <v>3251</v>
      </c>
      <c r="S214">
        <v>1</v>
      </c>
      <c r="T214" t="s">
        <v>3246</v>
      </c>
    </row>
    <row r="215" spans="1:20">
      <c r="A215">
        <v>214</v>
      </c>
      <c r="B215">
        <v>12</v>
      </c>
      <c r="C215" t="s">
        <v>2998</v>
      </c>
      <c r="D215">
        <v>4</v>
      </c>
      <c r="E215" t="s">
        <v>2810</v>
      </c>
      <c r="F215" t="s">
        <v>2919</v>
      </c>
      <c r="G215">
        <f t="shared" si="14"/>
        <v>5</v>
      </c>
      <c r="J215" s="23" t="s">
        <v>3259</v>
      </c>
      <c r="K215">
        <f t="shared" si="15"/>
        <v>214</v>
      </c>
      <c r="L215" s="23" t="s">
        <v>3258</v>
      </c>
      <c r="M215" t="str">
        <f t="shared" si="12"/>
        <v>Rodeo</v>
      </c>
      <c r="N215" s="23" t="s">
        <v>3260</v>
      </c>
      <c r="O215">
        <f t="shared" si="13"/>
        <v>12</v>
      </c>
      <c r="P215" s="23" t="s">
        <v>3250</v>
      </c>
      <c r="Q215">
        <v>1</v>
      </c>
      <c r="R215" s="23" t="s">
        <v>3251</v>
      </c>
      <c r="S215">
        <v>1</v>
      </c>
      <c r="T215" t="s">
        <v>3246</v>
      </c>
    </row>
    <row r="216" spans="1:20">
      <c r="A216">
        <v>215</v>
      </c>
      <c r="B216">
        <v>12</v>
      </c>
      <c r="C216" t="s">
        <v>2998</v>
      </c>
      <c r="D216">
        <v>4</v>
      </c>
      <c r="E216" t="s">
        <v>2810</v>
      </c>
      <c r="F216" t="s">
        <v>2477</v>
      </c>
      <c r="G216">
        <f t="shared" si="14"/>
        <v>8</v>
      </c>
      <c r="J216" s="23" t="s">
        <v>3259</v>
      </c>
      <c r="K216">
        <f t="shared" si="15"/>
        <v>215</v>
      </c>
      <c r="L216" s="23" t="s">
        <v>3258</v>
      </c>
      <c r="M216" t="str">
        <f t="shared" si="12"/>
        <v>Sindical</v>
      </c>
      <c r="N216" s="23" t="s">
        <v>3260</v>
      </c>
      <c r="O216">
        <f t="shared" si="13"/>
        <v>12</v>
      </c>
      <c r="P216" s="23" t="s">
        <v>3250</v>
      </c>
      <c r="Q216">
        <v>1</v>
      </c>
      <c r="R216" s="23" t="s">
        <v>3251</v>
      </c>
      <c r="S216">
        <v>1</v>
      </c>
      <c r="T216" t="s">
        <v>3246</v>
      </c>
    </row>
    <row r="217" spans="1:20">
      <c r="A217">
        <v>216</v>
      </c>
      <c r="B217">
        <v>12</v>
      </c>
      <c r="C217" t="s">
        <v>2998</v>
      </c>
      <c r="D217">
        <v>4</v>
      </c>
      <c r="E217" t="s">
        <v>2810</v>
      </c>
      <c r="F217" t="s">
        <v>2471</v>
      </c>
      <c r="G217">
        <f t="shared" si="14"/>
        <v>10</v>
      </c>
      <c r="J217" s="23" t="s">
        <v>3259</v>
      </c>
      <c r="K217">
        <f t="shared" si="15"/>
        <v>216</v>
      </c>
      <c r="L217" s="23" t="s">
        <v>3258</v>
      </c>
      <c r="M217" t="str">
        <f t="shared" si="12"/>
        <v>Villanueva</v>
      </c>
      <c r="N217" s="23" t="s">
        <v>3260</v>
      </c>
      <c r="O217">
        <f t="shared" si="13"/>
        <v>12</v>
      </c>
      <c r="P217" s="23" t="s">
        <v>3250</v>
      </c>
      <c r="Q217">
        <v>1</v>
      </c>
      <c r="R217" s="23" t="s">
        <v>3251</v>
      </c>
      <c r="S217">
        <v>1</v>
      </c>
      <c r="T217" t="s">
        <v>3246</v>
      </c>
    </row>
    <row r="218" spans="1:20">
      <c r="A218">
        <v>217</v>
      </c>
      <c r="B218">
        <v>13</v>
      </c>
      <c r="C218" t="s">
        <v>2988</v>
      </c>
      <c r="D218">
        <v>3</v>
      </c>
      <c r="E218" t="s">
        <v>2809</v>
      </c>
      <c r="F218" t="s">
        <v>2491</v>
      </c>
      <c r="G218">
        <f t="shared" si="14"/>
        <v>7</v>
      </c>
      <c r="J218" s="23" t="s">
        <v>3259</v>
      </c>
      <c r="K218">
        <f t="shared" si="15"/>
        <v>217</v>
      </c>
      <c r="L218" s="23" t="s">
        <v>3258</v>
      </c>
      <c r="M218" t="str">
        <f t="shared" si="12"/>
        <v>Calipso</v>
      </c>
      <c r="N218" s="23" t="s">
        <v>3260</v>
      </c>
      <c r="O218">
        <f t="shared" si="13"/>
        <v>13</v>
      </c>
      <c r="P218" s="23" t="s">
        <v>3250</v>
      </c>
      <c r="Q218">
        <v>1</v>
      </c>
      <c r="R218" s="23" t="s">
        <v>3251</v>
      </c>
      <c r="S218">
        <v>1</v>
      </c>
      <c r="T218" t="s">
        <v>3246</v>
      </c>
    </row>
    <row r="219" spans="1:20">
      <c r="A219">
        <v>218</v>
      </c>
      <c r="B219">
        <v>13</v>
      </c>
      <c r="C219" t="s">
        <v>2988</v>
      </c>
      <c r="D219">
        <v>3</v>
      </c>
      <c r="E219" t="s">
        <v>2809</v>
      </c>
      <c r="F219" t="s">
        <v>2490</v>
      </c>
      <c r="G219">
        <f t="shared" si="14"/>
        <v>11</v>
      </c>
      <c r="J219" s="23" t="s">
        <v>3259</v>
      </c>
      <c r="K219">
        <f t="shared" si="15"/>
        <v>218</v>
      </c>
      <c r="L219" s="23" t="s">
        <v>3258</v>
      </c>
      <c r="M219" t="str">
        <f t="shared" si="12"/>
        <v>Charco Azul</v>
      </c>
      <c r="N219" s="23" t="s">
        <v>3260</v>
      </c>
      <c r="O219">
        <f t="shared" si="13"/>
        <v>13</v>
      </c>
      <c r="P219" s="23" t="s">
        <v>3250</v>
      </c>
      <c r="Q219">
        <v>1</v>
      </c>
      <c r="R219" s="23" t="s">
        <v>3251</v>
      </c>
      <c r="S219">
        <v>1</v>
      </c>
      <c r="T219" t="s">
        <v>3246</v>
      </c>
    </row>
    <row r="220" spans="1:20">
      <c r="A220">
        <v>219</v>
      </c>
      <c r="B220">
        <v>13</v>
      </c>
      <c r="C220" t="s">
        <v>2988</v>
      </c>
      <c r="D220">
        <v>3</v>
      </c>
      <c r="E220" t="s">
        <v>2809</v>
      </c>
      <c r="F220" t="s">
        <v>2485</v>
      </c>
      <c r="G220">
        <f t="shared" si="14"/>
        <v>11</v>
      </c>
      <c r="J220" s="23" t="s">
        <v>3259</v>
      </c>
      <c r="K220">
        <f t="shared" si="15"/>
        <v>219</v>
      </c>
      <c r="L220" s="23" t="s">
        <v>3258</v>
      </c>
      <c r="M220" t="str">
        <f t="shared" si="12"/>
        <v>El Diamante</v>
      </c>
      <c r="N220" s="23" t="s">
        <v>3260</v>
      </c>
      <c r="O220">
        <f t="shared" si="13"/>
        <v>13</v>
      </c>
      <c r="P220" s="23" t="s">
        <v>3250</v>
      </c>
      <c r="Q220">
        <v>1</v>
      </c>
      <c r="R220" s="23" t="s">
        <v>3251</v>
      </c>
      <c r="S220">
        <v>1</v>
      </c>
      <c r="T220" t="s">
        <v>3246</v>
      </c>
    </row>
    <row r="221" spans="1:20">
      <c r="A221">
        <v>220</v>
      </c>
      <c r="B221">
        <v>13</v>
      </c>
      <c r="C221" t="s">
        <v>2988</v>
      </c>
      <c r="D221">
        <v>3</v>
      </c>
      <c r="E221" t="s">
        <v>2809</v>
      </c>
      <c r="F221" t="s">
        <v>2481</v>
      </c>
      <c r="G221">
        <f t="shared" si="14"/>
        <v>12</v>
      </c>
      <c r="J221" s="23" t="s">
        <v>3259</v>
      </c>
      <c r="K221">
        <f t="shared" si="15"/>
        <v>220</v>
      </c>
      <c r="L221" s="23" t="s">
        <v>3258</v>
      </c>
      <c r="M221" t="str">
        <f t="shared" si="12"/>
        <v>El Poblado I</v>
      </c>
      <c r="N221" s="23" t="s">
        <v>3260</v>
      </c>
      <c r="O221">
        <f t="shared" si="13"/>
        <v>13</v>
      </c>
      <c r="P221" s="23" t="s">
        <v>3250</v>
      </c>
      <c r="Q221">
        <v>1</v>
      </c>
      <c r="R221" s="23" t="s">
        <v>3251</v>
      </c>
      <c r="S221">
        <v>1</v>
      </c>
      <c r="T221" t="s">
        <v>3246</v>
      </c>
    </row>
    <row r="222" spans="1:20">
      <c r="A222">
        <v>221</v>
      </c>
      <c r="B222">
        <v>13</v>
      </c>
      <c r="C222" t="s">
        <v>2988</v>
      </c>
      <c r="D222">
        <v>3</v>
      </c>
      <c r="E222" t="s">
        <v>2809</v>
      </c>
      <c r="F222" t="s">
        <v>2482</v>
      </c>
      <c r="G222">
        <f t="shared" si="14"/>
        <v>13</v>
      </c>
      <c r="J222" s="23" t="s">
        <v>3259</v>
      </c>
      <c r="K222">
        <f t="shared" si="15"/>
        <v>221</v>
      </c>
      <c r="L222" s="23" t="s">
        <v>3258</v>
      </c>
      <c r="M222" t="str">
        <f t="shared" si="12"/>
        <v>El Poblado II</v>
      </c>
      <c r="N222" s="23" t="s">
        <v>3260</v>
      </c>
      <c r="O222">
        <f t="shared" si="13"/>
        <v>13</v>
      </c>
      <c r="P222" s="23" t="s">
        <v>3250</v>
      </c>
      <c r="Q222">
        <v>1</v>
      </c>
      <c r="R222" s="23" t="s">
        <v>3251</v>
      </c>
      <c r="S222">
        <v>1</v>
      </c>
      <c r="T222" t="s">
        <v>3246</v>
      </c>
    </row>
    <row r="223" spans="1:20">
      <c r="A223">
        <v>222</v>
      </c>
      <c r="B223">
        <v>13</v>
      </c>
      <c r="C223" t="s">
        <v>2988</v>
      </c>
      <c r="D223">
        <v>3</v>
      </c>
      <c r="E223" t="s">
        <v>2809</v>
      </c>
      <c r="F223" t="s">
        <v>2495</v>
      </c>
      <c r="G223">
        <f t="shared" si="14"/>
        <v>10</v>
      </c>
      <c r="J223" s="23" t="s">
        <v>3259</v>
      </c>
      <c r="K223">
        <f t="shared" si="15"/>
        <v>222</v>
      </c>
      <c r="L223" s="23" t="s">
        <v>3258</v>
      </c>
      <c r="M223" t="str">
        <f t="shared" si="12"/>
        <v>El Pondaje</v>
      </c>
      <c r="N223" s="23" t="s">
        <v>3260</v>
      </c>
      <c r="O223">
        <f t="shared" si="13"/>
        <v>13</v>
      </c>
      <c r="P223" s="23" t="s">
        <v>3250</v>
      </c>
      <c r="Q223">
        <v>1</v>
      </c>
      <c r="R223" s="23" t="s">
        <v>3251</v>
      </c>
      <c r="S223">
        <v>1</v>
      </c>
      <c r="T223" t="s">
        <v>3246</v>
      </c>
    </row>
    <row r="224" spans="1:20">
      <c r="A224">
        <v>223</v>
      </c>
      <c r="B224">
        <v>13</v>
      </c>
      <c r="C224" t="s">
        <v>2988</v>
      </c>
      <c r="D224">
        <v>3</v>
      </c>
      <c r="E224" t="s">
        <v>2809</v>
      </c>
      <c r="F224" t="s">
        <v>2480</v>
      </c>
      <c r="G224">
        <f t="shared" si="14"/>
        <v>9</v>
      </c>
      <c r="J224" s="23" t="s">
        <v>3259</v>
      </c>
      <c r="K224">
        <f t="shared" si="15"/>
        <v>223</v>
      </c>
      <c r="L224" s="23" t="s">
        <v>3258</v>
      </c>
      <c r="M224" t="str">
        <f t="shared" si="12"/>
        <v>El Vergel</v>
      </c>
      <c r="N224" s="23" t="s">
        <v>3260</v>
      </c>
      <c r="O224">
        <f t="shared" si="13"/>
        <v>13</v>
      </c>
      <c r="P224" s="23" t="s">
        <v>3250</v>
      </c>
      <c r="Q224">
        <v>1</v>
      </c>
      <c r="R224" s="23" t="s">
        <v>3251</v>
      </c>
      <c r="S224">
        <v>1</v>
      </c>
      <c r="T224" t="s">
        <v>3246</v>
      </c>
    </row>
    <row r="225" spans="1:20">
      <c r="A225">
        <v>224</v>
      </c>
      <c r="B225">
        <v>13</v>
      </c>
      <c r="C225" t="s">
        <v>2988</v>
      </c>
      <c r="D225">
        <v>3</v>
      </c>
      <c r="E225" t="s">
        <v>2809</v>
      </c>
      <c r="F225" t="s">
        <v>2385</v>
      </c>
      <c r="G225">
        <f t="shared" si="14"/>
        <v>6</v>
      </c>
      <c r="J225" s="23" t="s">
        <v>3259</v>
      </c>
      <c r="K225">
        <f t="shared" si="15"/>
        <v>224</v>
      </c>
      <c r="L225" s="23" t="s">
        <v>3258</v>
      </c>
      <c r="M225" t="str">
        <f t="shared" si="12"/>
        <v>La Paz</v>
      </c>
      <c r="N225" s="23" t="s">
        <v>3260</v>
      </c>
      <c r="O225">
        <f t="shared" si="13"/>
        <v>13</v>
      </c>
      <c r="P225" s="23" t="s">
        <v>3250</v>
      </c>
      <c r="Q225">
        <v>1</v>
      </c>
      <c r="R225" s="23" t="s">
        <v>3251</v>
      </c>
      <c r="S225">
        <v>1</v>
      </c>
      <c r="T225" t="s">
        <v>3246</v>
      </c>
    </row>
    <row r="226" spans="1:20">
      <c r="A226">
        <v>225</v>
      </c>
      <c r="B226">
        <v>13</v>
      </c>
      <c r="C226" t="s">
        <v>2988</v>
      </c>
      <c r="D226">
        <v>3</v>
      </c>
      <c r="E226" t="s">
        <v>2809</v>
      </c>
      <c r="F226" t="s">
        <v>2486</v>
      </c>
      <c r="G226">
        <f t="shared" si="14"/>
        <v>15</v>
      </c>
      <c r="J226" s="23" t="s">
        <v>3259</v>
      </c>
      <c r="K226">
        <f t="shared" si="15"/>
        <v>225</v>
      </c>
      <c r="L226" s="23" t="s">
        <v>3258</v>
      </c>
      <c r="M226" t="str">
        <f t="shared" si="12"/>
        <v>Lleras Restrepo</v>
      </c>
      <c r="N226" s="23" t="s">
        <v>3260</v>
      </c>
      <c r="O226">
        <f t="shared" si="13"/>
        <v>13</v>
      </c>
      <c r="P226" s="23" t="s">
        <v>3250</v>
      </c>
      <c r="Q226">
        <v>1</v>
      </c>
      <c r="R226" s="23" t="s">
        <v>3251</v>
      </c>
      <c r="S226">
        <v>1</v>
      </c>
      <c r="T226" t="s">
        <v>3246</v>
      </c>
    </row>
    <row r="227" spans="1:20">
      <c r="A227">
        <v>226</v>
      </c>
      <c r="B227">
        <v>13</v>
      </c>
      <c r="C227" t="s">
        <v>2988</v>
      </c>
      <c r="D227">
        <v>3</v>
      </c>
      <c r="E227" t="s">
        <v>2809</v>
      </c>
      <c r="F227" t="s">
        <v>2923</v>
      </c>
      <c r="G227">
        <f t="shared" si="14"/>
        <v>18</v>
      </c>
      <c r="J227" s="23" t="s">
        <v>3259</v>
      </c>
      <c r="K227">
        <f t="shared" si="15"/>
        <v>226</v>
      </c>
      <c r="L227" s="23" t="s">
        <v>3258</v>
      </c>
      <c r="M227" t="str">
        <f t="shared" si="12"/>
        <v>Lleras-Cinta larga</v>
      </c>
      <c r="N227" s="23" t="s">
        <v>3260</v>
      </c>
      <c r="O227">
        <f t="shared" si="13"/>
        <v>13</v>
      </c>
      <c r="P227" s="23" t="s">
        <v>3250</v>
      </c>
      <c r="Q227">
        <v>1</v>
      </c>
      <c r="R227" s="23" t="s">
        <v>3251</v>
      </c>
      <c r="S227">
        <v>1</v>
      </c>
      <c r="T227" t="s">
        <v>3246</v>
      </c>
    </row>
    <row r="228" spans="1:20">
      <c r="A228">
        <v>227</v>
      </c>
      <c r="B228">
        <v>13</v>
      </c>
      <c r="C228" t="s">
        <v>2988</v>
      </c>
      <c r="D228">
        <v>3</v>
      </c>
      <c r="E228" t="s">
        <v>2809</v>
      </c>
      <c r="F228" t="s">
        <v>2920</v>
      </c>
      <c r="G228">
        <f t="shared" si="14"/>
        <v>16</v>
      </c>
      <c r="J228" s="23" t="s">
        <v>3259</v>
      </c>
      <c r="K228">
        <f t="shared" si="15"/>
        <v>227</v>
      </c>
      <c r="L228" s="23" t="s">
        <v>3258</v>
      </c>
      <c r="M228" t="str">
        <f t="shared" si="12"/>
        <v>Los Comuneros II</v>
      </c>
      <c r="N228" s="23" t="s">
        <v>3260</v>
      </c>
      <c r="O228">
        <f t="shared" si="13"/>
        <v>13</v>
      </c>
      <c r="P228" s="23" t="s">
        <v>3250</v>
      </c>
      <c r="Q228">
        <v>1</v>
      </c>
      <c r="R228" s="23" t="s">
        <v>3251</v>
      </c>
      <c r="S228">
        <v>1</v>
      </c>
      <c r="T228" t="s">
        <v>3246</v>
      </c>
    </row>
    <row r="229" spans="1:20">
      <c r="A229">
        <v>228</v>
      </c>
      <c r="B229">
        <v>13</v>
      </c>
      <c r="C229" t="s">
        <v>2988</v>
      </c>
      <c r="D229">
        <v>3</v>
      </c>
      <c r="E229" t="s">
        <v>2809</v>
      </c>
      <c r="F229" t="s">
        <v>2924</v>
      </c>
      <c r="G229">
        <f t="shared" si="14"/>
        <v>11</v>
      </c>
      <c r="J229" s="23" t="s">
        <v>3259</v>
      </c>
      <c r="K229">
        <f t="shared" si="15"/>
        <v>228</v>
      </c>
      <c r="L229" s="23" t="s">
        <v>3258</v>
      </c>
      <c r="M229" t="str">
        <f t="shared" si="12"/>
        <v>Los Lagos I</v>
      </c>
      <c r="N229" s="23" t="s">
        <v>3260</v>
      </c>
      <c r="O229">
        <f t="shared" si="13"/>
        <v>13</v>
      </c>
      <c r="P229" s="23" t="s">
        <v>3250</v>
      </c>
      <c r="Q229">
        <v>1</v>
      </c>
      <c r="R229" s="23" t="s">
        <v>3251</v>
      </c>
      <c r="S229">
        <v>1</v>
      </c>
      <c r="T229" t="s">
        <v>3246</v>
      </c>
    </row>
    <row r="230" spans="1:20">
      <c r="A230">
        <v>229</v>
      </c>
      <c r="B230">
        <v>13</v>
      </c>
      <c r="C230" t="s">
        <v>2988</v>
      </c>
      <c r="D230">
        <v>3</v>
      </c>
      <c r="E230" t="s">
        <v>2809</v>
      </c>
      <c r="F230" t="s">
        <v>2925</v>
      </c>
      <c r="G230">
        <f t="shared" si="14"/>
        <v>12</v>
      </c>
      <c r="J230" s="23" t="s">
        <v>3259</v>
      </c>
      <c r="K230">
        <f t="shared" si="15"/>
        <v>229</v>
      </c>
      <c r="L230" s="23" t="s">
        <v>3258</v>
      </c>
      <c r="M230" t="str">
        <f t="shared" si="12"/>
        <v>Los Lagos II</v>
      </c>
      <c r="N230" s="23" t="s">
        <v>3260</v>
      </c>
      <c r="O230">
        <f t="shared" si="13"/>
        <v>13</v>
      </c>
      <c r="P230" s="23" t="s">
        <v>3250</v>
      </c>
      <c r="Q230">
        <v>1</v>
      </c>
      <c r="R230" s="23" t="s">
        <v>3251</v>
      </c>
      <c r="S230">
        <v>1</v>
      </c>
      <c r="T230" t="s">
        <v>3246</v>
      </c>
    </row>
    <row r="231" spans="1:20">
      <c r="A231">
        <v>230</v>
      </c>
      <c r="B231">
        <v>13</v>
      </c>
      <c r="C231" t="s">
        <v>2988</v>
      </c>
      <c r="D231">
        <v>3</v>
      </c>
      <c r="E231" t="s">
        <v>2809</v>
      </c>
      <c r="F231" t="s">
        <v>2488</v>
      </c>
      <c r="G231">
        <f t="shared" si="14"/>
        <v>10</v>
      </c>
      <c r="J231" s="23" t="s">
        <v>3259</v>
      </c>
      <c r="K231">
        <f t="shared" si="15"/>
        <v>230</v>
      </c>
      <c r="L231" s="23" t="s">
        <v>3258</v>
      </c>
      <c r="M231" t="str">
        <f t="shared" si="12"/>
        <v>Los Robles</v>
      </c>
      <c r="N231" s="23" t="s">
        <v>3260</v>
      </c>
      <c r="O231">
        <f t="shared" si="13"/>
        <v>13</v>
      </c>
      <c r="P231" s="23" t="s">
        <v>3250</v>
      </c>
      <c r="Q231">
        <v>1</v>
      </c>
      <c r="R231" s="23" t="s">
        <v>3251</v>
      </c>
      <c r="S231">
        <v>1</v>
      </c>
      <c r="T231" t="s">
        <v>3246</v>
      </c>
    </row>
    <row r="232" spans="1:20">
      <c r="A232">
        <v>231</v>
      </c>
      <c r="B232">
        <v>13</v>
      </c>
      <c r="C232" t="s">
        <v>2988</v>
      </c>
      <c r="D232">
        <v>3</v>
      </c>
      <c r="E232" t="s">
        <v>2809</v>
      </c>
      <c r="F232" t="s">
        <v>2493</v>
      </c>
      <c r="G232">
        <f t="shared" si="14"/>
        <v>13</v>
      </c>
      <c r="J232" s="23" t="s">
        <v>3259</v>
      </c>
      <c r="K232">
        <f t="shared" si="15"/>
        <v>231</v>
      </c>
      <c r="L232" s="23" t="s">
        <v>3258</v>
      </c>
      <c r="M232" t="str">
        <f t="shared" si="12"/>
        <v>Marroquín III</v>
      </c>
      <c r="N232" s="23" t="s">
        <v>3260</v>
      </c>
      <c r="O232">
        <f t="shared" si="13"/>
        <v>13</v>
      </c>
      <c r="P232" s="23" t="s">
        <v>3250</v>
      </c>
      <c r="Q232">
        <v>1</v>
      </c>
      <c r="R232" s="23" t="s">
        <v>3251</v>
      </c>
      <c r="S232">
        <v>1</v>
      </c>
      <c r="T232" t="s">
        <v>3246</v>
      </c>
    </row>
    <row r="233" spans="1:20">
      <c r="A233">
        <v>232</v>
      </c>
      <c r="B233">
        <v>13</v>
      </c>
      <c r="C233" t="s">
        <v>2988</v>
      </c>
      <c r="D233">
        <v>3</v>
      </c>
      <c r="E233" t="s">
        <v>2809</v>
      </c>
      <c r="F233" t="s">
        <v>2921</v>
      </c>
      <c r="G233">
        <f t="shared" si="14"/>
        <v>15</v>
      </c>
      <c r="J233" s="23" t="s">
        <v>3259</v>
      </c>
      <c r="K233">
        <f t="shared" si="15"/>
        <v>232</v>
      </c>
      <c r="L233" s="23" t="s">
        <v>3258</v>
      </c>
      <c r="M233" t="str">
        <f t="shared" si="12"/>
        <v>Nuevo Horizonte</v>
      </c>
      <c r="N233" s="23" t="s">
        <v>3260</v>
      </c>
      <c r="O233">
        <f t="shared" si="13"/>
        <v>13</v>
      </c>
      <c r="P233" s="23" t="s">
        <v>3250</v>
      </c>
      <c r="Q233">
        <v>1</v>
      </c>
      <c r="R233" s="23" t="s">
        <v>3251</v>
      </c>
      <c r="S233">
        <v>1</v>
      </c>
      <c r="T233" t="s">
        <v>3246</v>
      </c>
    </row>
    <row r="234" spans="1:20">
      <c r="A234">
        <v>233</v>
      </c>
      <c r="B234">
        <v>13</v>
      </c>
      <c r="C234" t="s">
        <v>2988</v>
      </c>
      <c r="D234">
        <v>3</v>
      </c>
      <c r="E234" t="s">
        <v>2809</v>
      </c>
      <c r="F234" t="s">
        <v>2484</v>
      </c>
      <c r="G234">
        <f t="shared" si="14"/>
        <v>13</v>
      </c>
      <c r="J234" s="23" t="s">
        <v>3259</v>
      </c>
      <c r="K234">
        <f t="shared" si="15"/>
        <v>233</v>
      </c>
      <c r="L234" s="23" t="s">
        <v>3258</v>
      </c>
      <c r="M234" t="str">
        <f t="shared" si="12"/>
        <v>Omar Torrijos</v>
      </c>
      <c r="N234" s="23" t="s">
        <v>3260</v>
      </c>
      <c r="O234">
        <f t="shared" si="13"/>
        <v>13</v>
      </c>
      <c r="P234" s="23" t="s">
        <v>3250</v>
      </c>
      <c r="Q234">
        <v>1</v>
      </c>
      <c r="R234" s="23" t="s">
        <v>3251</v>
      </c>
      <c r="S234">
        <v>1</v>
      </c>
      <c r="T234" t="s">
        <v>3246</v>
      </c>
    </row>
    <row r="235" spans="1:20">
      <c r="A235">
        <v>234</v>
      </c>
      <c r="B235">
        <v>13</v>
      </c>
      <c r="C235" t="s">
        <v>2988</v>
      </c>
      <c r="D235">
        <v>3</v>
      </c>
      <c r="E235" t="s">
        <v>2809</v>
      </c>
      <c r="F235" t="s">
        <v>2483</v>
      </c>
      <c r="G235">
        <f t="shared" si="14"/>
        <v>16</v>
      </c>
      <c r="J235" s="23" t="s">
        <v>3259</v>
      </c>
      <c r="K235">
        <f t="shared" si="15"/>
        <v>234</v>
      </c>
      <c r="L235" s="23" t="s">
        <v>3258</v>
      </c>
      <c r="M235" t="str">
        <f t="shared" si="12"/>
        <v>Ricardo Balcázar</v>
      </c>
      <c r="N235" s="23" t="s">
        <v>3260</v>
      </c>
      <c r="O235">
        <f t="shared" si="13"/>
        <v>13</v>
      </c>
      <c r="P235" s="23" t="s">
        <v>3250</v>
      </c>
      <c r="Q235">
        <v>1</v>
      </c>
      <c r="R235" s="23" t="s">
        <v>3251</v>
      </c>
      <c r="S235">
        <v>1</v>
      </c>
      <c r="T235" t="s">
        <v>3246</v>
      </c>
    </row>
    <row r="236" spans="1:20">
      <c r="A236">
        <v>235</v>
      </c>
      <c r="B236">
        <v>13</v>
      </c>
      <c r="C236" t="s">
        <v>2988</v>
      </c>
      <c r="D236">
        <v>3</v>
      </c>
      <c r="E236" t="s">
        <v>2809</v>
      </c>
      <c r="F236" t="s">
        <v>2489</v>
      </c>
      <c r="G236">
        <f t="shared" si="14"/>
        <v>20</v>
      </c>
      <c r="J236" s="23" t="s">
        <v>3259</v>
      </c>
      <c r="K236">
        <f t="shared" si="15"/>
        <v>235</v>
      </c>
      <c r="L236" s="23" t="s">
        <v>3258</v>
      </c>
      <c r="M236" t="str">
        <f t="shared" si="12"/>
        <v>Rodrigo Lara Bonilla</v>
      </c>
      <c r="N236" s="23" t="s">
        <v>3260</v>
      </c>
      <c r="O236">
        <f t="shared" si="13"/>
        <v>13</v>
      </c>
      <c r="P236" s="23" t="s">
        <v>3250</v>
      </c>
      <c r="Q236">
        <v>1</v>
      </c>
      <c r="R236" s="23" t="s">
        <v>3251</v>
      </c>
      <c r="S236">
        <v>1</v>
      </c>
      <c r="T236" t="s">
        <v>3246</v>
      </c>
    </row>
    <row r="237" spans="1:20">
      <c r="A237">
        <v>236</v>
      </c>
      <c r="B237">
        <v>13</v>
      </c>
      <c r="C237" t="s">
        <v>2988</v>
      </c>
      <c r="D237">
        <v>3</v>
      </c>
      <c r="E237" t="s">
        <v>2809</v>
      </c>
      <c r="F237" t="s">
        <v>2926</v>
      </c>
      <c r="G237">
        <f t="shared" si="14"/>
        <v>27</v>
      </c>
      <c r="J237" s="23" t="s">
        <v>3259</v>
      </c>
      <c r="K237">
        <f t="shared" si="15"/>
        <v>236</v>
      </c>
      <c r="L237" s="23" t="s">
        <v>3258</v>
      </c>
      <c r="M237" t="str">
        <f t="shared" si="12"/>
        <v>Sector Asprosocial–Diamante</v>
      </c>
      <c r="N237" s="23" t="s">
        <v>3260</v>
      </c>
      <c r="O237">
        <f t="shared" si="13"/>
        <v>13</v>
      </c>
      <c r="P237" s="23" t="s">
        <v>3250</v>
      </c>
      <c r="Q237">
        <v>1</v>
      </c>
      <c r="R237" s="23" t="s">
        <v>3251</v>
      </c>
      <c r="S237">
        <v>1</v>
      </c>
      <c r="T237" t="s">
        <v>3246</v>
      </c>
    </row>
    <row r="238" spans="1:20">
      <c r="A238">
        <v>237</v>
      </c>
      <c r="B238">
        <v>13</v>
      </c>
      <c r="C238" t="s">
        <v>2988</v>
      </c>
      <c r="D238">
        <v>3</v>
      </c>
      <c r="E238" t="s">
        <v>2809</v>
      </c>
      <c r="F238" t="s">
        <v>2494</v>
      </c>
      <c r="G238">
        <f t="shared" si="14"/>
        <v>25</v>
      </c>
      <c r="J238" s="23" t="s">
        <v>3259</v>
      </c>
      <c r="K238">
        <f t="shared" si="15"/>
        <v>237</v>
      </c>
      <c r="L238" s="23" t="s">
        <v>3258</v>
      </c>
      <c r="M238" t="str">
        <f t="shared" si="12"/>
        <v>Sector Laguna del Pondaje</v>
      </c>
      <c r="N238" s="23" t="s">
        <v>3260</v>
      </c>
      <c r="O238">
        <f t="shared" si="13"/>
        <v>13</v>
      </c>
      <c r="P238" s="23" t="s">
        <v>3250</v>
      </c>
      <c r="Q238">
        <v>1</v>
      </c>
      <c r="R238" s="23" t="s">
        <v>3251</v>
      </c>
      <c r="S238">
        <v>1</v>
      </c>
      <c r="T238" t="s">
        <v>3246</v>
      </c>
    </row>
    <row r="239" spans="1:20">
      <c r="A239">
        <v>238</v>
      </c>
      <c r="B239">
        <v>13</v>
      </c>
      <c r="C239" t="s">
        <v>2988</v>
      </c>
      <c r="D239">
        <v>3</v>
      </c>
      <c r="E239" t="s">
        <v>2809</v>
      </c>
      <c r="F239" t="s">
        <v>2479</v>
      </c>
      <c r="G239">
        <f t="shared" si="14"/>
        <v>15</v>
      </c>
      <c r="J239" s="23" t="s">
        <v>3259</v>
      </c>
      <c r="K239">
        <f t="shared" si="15"/>
        <v>238</v>
      </c>
      <c r="L239" s="23" t="s">
        <v>3258</v>
      </c>
      <c r="M239" t="str">
        <f t="shared" si="12"/>
        <v>Ulpiano Lloreda</v>
      </c>
      <c r="N239" s="23" t="s">
        <v>3260</v>
      </c>
      <c r="O239">
        <f t="shared" si="13"/>
        <v>13</v>
      </c>
      <c r="P239" s="23" t="s">
        <v>3250</v>
      </c>
      <c r="Q239">
        <v>1</v>
      </c>
      <c r="R239" s="23" t="s">
        <v>3251</v>
      </c>
      <c r="S239">
        <v>1</v>
      </c>
      <c r="T239" t="s">
        <v>3246</v>
      </c>
    </row>
    <row r="240" spans="1:20">
      <c r="A240">
        <v>239</v>
      </c>
      <c r="B240">
        <v>13</v>
      </c>
      <c r="C240" t="s">
        <v>2988</v>
      </c>
      <c r="D240">
        <v>3</v>
      </c>
      <c r="E240" t="s">
        <v>2809</v>
      </c>
      <c r="F240" t="s">
        <v>2922</v>
      </c>
      <c r="G240">
        <f t="shared" si="14"/>
        <v>12</v>
      </c>
      <c r="J240" s="23" t="s">
        <v>3259</v>
      </c>
      <c r="K240">
        <f t="shared" si="15"/>
        <v>239</v>
      </c>
      <c r="L240" s="23" t="s">
        <v>3258</v>
      </c>
      <c r="M240" t="str">
        <f t="shared" si="12"/>
        <v>Villa Blanca</v>
      </c>
      <c r="N240" s="23" t="s">
        <v>3260</v>
      </c>
      <c r="O240">
        <f t="shared" si="13"/>
        <v>13</v>
      </c>
      <c r="P240" s="23" t="s">
        <v>3250</v>
      </c>
      <c r="Q240">
        <v>1</v>
      </c>
      <c r="R240" s="23" t="s">
        <v>3251</v>
      </c>
      <c r="S240">
        <v>1</v>
      </c>
      <c r="T240" t="s">
        <v>3246</v>
      </c>
    </row>
    <row r="241" spans="1:20">
      <c r="A241">
        <v>240</v>
      </c>
      <c r="B241">
        <v>13</v>
      </c>
      <c r="C241" t="s">
        <v>2988</v>
      </c>
      <c r="D241">
        <v>3</v>
      </c>
      <c r="E241" t="s">
        <v>2809</v>
      </c>
      <c r="F241" t="s">
        <v>2487</v>
      </c>
      <c r="G241">
        <f t="shared" si="14"/>
        <v>14</v>
      </c>
      <c r="J241" s="23" t="s">
        <v>3259</v>
      </c>
      <c r="K241">
        <f t="shared" si="15"/>
        <v>240</v>
      </c>
      <c r="L241" s="23" t="s">
        <v>3258</v>
      </c>
      <c r="M241" t="str">
        <f t="shared" si="12"/>
        <v>Villa del Lago</v>
      </c>
      <c r="N241" s="23" t="s">
        <v>3260</v>
      </c>
      <c r="O241">
        <f t="shared" si="13"/>
        <v>13</v>
      </c>
      <c r="P241" s="23" t="s">
        <v>3250</v>
      </c>
      <c r="Q241">
        <v>1</v>
      </c>
      <c r="R241" s="23" t="s">
        <v>3251</v>
      </c>
      <c r="S241">
        <v>1</v>
      </c>
      <c r="T241" t="s">
        <v>3246</v>
      </c>
    </row>
    <row r="242" spans="1:20">
      <c r="A242">
        <v>241</v>
      </c>
      <c r="B242">
        <v>13</v>
      </c>
      <c r="C242" t="s">
        <v>2988</v>
      </c>
      <c r="D242">
        <v>3</v>
      </c>
      <c r="E242" t="s">
        <v>2809</v>
      </c>
      <c r="F242" t="s">
        <v>2492</v>
      </c>
      <c r="G242">
        <f t="shared" si="14"/>
        <v>11</v>
      </c>
      <c r="J242" s="23" t="s">
        <v>3259</v>
      </c>
      <c r="K242">
        <f t="shared" si="15"/>
        <v>241</v>
      </c>
      <c r="L242" s="23" t="s">
        <v>3258</v>
      </c>
      <c r="M242" t="str">
        <f t="shared" si="12"/>
        <v>Yira Castro</v>
      </c>
      <c r="N242" s="23" t="s">
        <v>3260</v>
      </c>
      <c r="O242">
        <f t="shared" si="13"/>
        <v>13</v>
      </c>
      <c r="P242" s="23" t="s">
        <v>3250</v>
      </c>
      <c r="Q242">
        <v>1</v>
      </c>
      <c r="R242" s="23" t="s">
        <v>3251</v>
      </c>
      <c r="S242">
        <v>1</v>
      </c>
      <c r="T242" t="s">
        <v>3246</v>
      </c>
    </row>
    <row r="243" spans="1:20">
      <c r="A243">
        <v>242</v>
      </c>
      <c r="B243">
        <v>14</v>
      </c>
      <c r="C243" t="s">
        <v>2792</v>
      </c>
      <c r="D243">
        <v>3</v>
      </c>
      <c r="E243" t="s">
        <v>2809</v>
      </c>
      <c r="F243" t="s">
        <v>2793</v>
      </c>
      <c r="G243">
        <f t="shared" si="14"/>
        <v>22</v>
      </c>
      <c r="J243" s="23" t="s">
        <v>3259</v>
      </c>
      <c r="K243">
        <f t="shared" si="15"/>
        <v>242</v>
      </c>
      <c r="L243" s="23" t="s">
        <v>3258</v>
      </c>
      <c r="M243" t="str">
        <f t="shared" si="12"/>
        <v>Alfonso Bonilla Aragon</v>
      </c>
      <c r="N243" s="23" t="s">
        <v>3260</v>
      </c>
      <c r="O243">
        <f t="shared" si="13"/>
        <v>14</v>
      </c>
      <c r="P243" s="23" t="s">
        <v>3250</v>
      </c>
      <c r="Q243">
        <v>1</v>
      </c>
      <c r="R243" s="23" t="s">
        <v>3251</v>
      </c>
      <c r="S243">
        <v>1</v>
      </c>
      <c r="T243" t="s">
        <v>3246</v>
      </c>
    </row>
    <row r="244" spans="1:20">
      <c r="A244">
        <v>243</v>
      </c>
      <c r="B244">
        <v>14</v>
      </c>
      <c r="C244" t="s">
        <v>2792</v>
      </c>
      <c r="D244">
        <v>3</v>
      </c>
      <c r="E244" t="s">
        <v>2809</v>
      </c>
      <c r="F244" t="s">
        <v>2496</v>
      </c>
      <c r="G244">
        <f t="shared" si="14"/>
        <v>19</v>
      </c>
      <c r="J244" s="23" t="s">
        <v>3259</v>
      </c>
      <c r="K244">
        <f t="shared" si="15"/>
        <v>243</v>
      </c>
      <c r="L244" s="23" t="s">
        <v>3258</v>
      </c>
      <c r="M244" t="str">
        <f t="shared" si="12"/>
        <v>Alirio Mora Beltrán</v>
      </c>
      <c r="N244" s="23" t="s">
        <v>3260</v>
      </c>
      <c r="O244">
        <f t="shared" si="13"/>
        <v>14</v>
      </c>
      <c r="P244" s="23" t="s">
        <v>3250</v>
      </c>
      <c r="Q244">
        <v>1</v>
      </c>
      <c r="R244" s="23" t="s">
        <v>3251</v>
      </c>
      <c r="S244">
        <v>1</v>
      </c>
      <c r="T244" t="s">
        <v>3246</v>
      </c>
    </row>
    <row r="245" spans="1:20">
      <c r="A245">
        <v>244</v>
      </c>
      <c r="B245">
        <v>14</v>
      </c>
      <c r="C245" t="s">
        <v>2792</v>
      </c>
      <c r="D245">
        <v>3</v>
      </c>
      <c r="E245" t="s">
        <v>2809</v>
      </c>
      <c r="F245" t="s">
        <v>2794</v>
      </c>
      <c r="G245">
        <f t="shared" si="14"/>
        <v>23</v>
      </c>
      <c r="J245" s="23" t="s">
        <v>3259</v>
      </c>
      <c r="K245">
        <f t="shared" si="15"/>
        <v>244</v>
      </c>
      <c r="L245" s="23" t="s">
        <v>3258</v>
      </c>
      <c r="M245" t="str">
        <f t="shared" si="12"/>
        <v>José Manuel Marroquín 1</v>
      </c>
      <c r="N245" s="23" t="s">
        <v>3260</v>
      </c>
      <c r="O245">
        <f t="shared" si="13"/>
        <v>14</v>
      </c>
      <c r="P245" s="23" t="s">
        <v>3250</v>
      </c>
      <c r="Q245">
        <v>1</v>
      </c>
      <c r="R245" s="23" t="s">
        <v>3251</v>
      </c>
      <c r="S245">
        <v>1</v>
      </c>
      <c r="T245" t="s">
        <v>3246</v>
      </c>
    </row>
    <row r="246" spans="1:20">
      <c r="A246">
        <v>245</v>
      </c>
      <c r="B246">
        <v>14</v>
      </c>
      <c r="C246" t="s">
        <v>2792</v>
      </c>
      <c r="D246">
        <v>3</v>
      </c>
      <c r="E246" t="s">
        <v>2809</v>
      </c>
      <c r="F246" t="s">
        <v>2795</v>
      </c>
      <c r="G246">
        <f t="shared" si="14"/>
        <v>23</v>
      </c>
      <c r="J246" s="23" t="s">
        <v>3259</v>
      </c>
      <c r="K246">
        <f t="shared" si="15"/>
        <v>245</v>
      </c>
      <c r="L246" s="23" t="s">
        <v>3258</v>
      </c>
      <c r="M246" t="str">
        <f t="shared" si="12"/>
        <v>José Manuel Marroquín 2</v>
      </c>
      <c r="N246" s="23" t="s">
        <v>3260</v>
      </c>
      <c r="O246">
        <f t="shared" si="13"/>
        <v>14</v>
      </c>
      <c r="P246" s="23" t="s">
        <v>3250</v>
      </c>
      <c r="Q246">
        <v>1</v>
      </c>
      <c r="R246" s="23" t="s">
        <v>3251</v>
      </c>
      <c r="S246">
        <v>1</v>
      </c>
      <c r="T246" t="s">
        <v>3246</v>
      </c>
    </row>
    <row r="247" spans="1:20">
      <c r="A247">
        <v>246</v>
      </c>
      <c r="B247">
        <v>14</v>
      </c>
      <c r="C247" t="s">
        <v>2792</v>
      </c>
      <c r="D247">
        <v>3</v>
      </c>
      <c r="E247" t="s">
        <v>2809</v>
      </c>
      <c r="F247" t="s">
        <v>2498</v>
      </c>
      <c r="G247">
        <f t="shared" si="14"/>
        <v>13</v>
      </c>
      <c r="J247" s="23" t="s">
        <v>3259</v>
      </c>
      <c r="K247">
        <f t="shared" si="15"/>
        <v>246</v>
      </c>
      <c r="L247" s="23" t="s">
        <v>3258</v>
      </c>
      <c r="M247" t="str">
        <f t="shared" si="12"/>
        <v>Las Orquídeas</v>
      </c>
      <c r="N247" s="23" t="s">
        <v>3260</v>
      </c>
      <c r="O247">
        <f t="shared" si="13"/>
        <v>14</v>
      </c>
      <c r="P247" s="23" t="s">
        <v>3250</v>
      </c>
      <c r="Q247">
        <v>1</v>
      </c>
      <c r="R247" s="23" t="s">
        <v>3251</v>
      </c>
      <c r="S247">
        <v>1</v>
      </c>
      <c r="T247" t="s">
        <v>3246</v>
      </c>
    </row>
    <row r="248" spans="1:20">
      <c r="A248">
        <v>247</v>
      </c>
      <c r="B248">
        <v>14</v>
      </c>
      <c r="C248" t="s">
        <v>2792</v>
      </c>
      <c r="D248">
        <v>3</v>
      </c>
      <c r="E248" t="s">
        <v>2809</v>
      </c>
      <c r="F248" t="s">
        <v>2497</v>
      </c>
      <c r="G248">
        <f t="shared" si="14"/>
        <v>15</v>
      </c>
      <c r="J248" s="23" t="s">
        <v>3259</v>
      </c>
      <c r="K248">
        <f t="shared" si="15"/>
        <v>247</v>
      </c>
      <c r="L248" s="23" t="s">
        <v>3258</v>
      </c>
      <c r="M248" t="str">
        <f t="shared" si="12"/>
        <v>Manuela Beltrán</v>
      </c>
      <c r="N248" s="23" t="s">
        <v>3260</v>
      </c>
      <c r="O248">
        <f t="shared" si="13"/>
        <v>14</v>
      </c>
      <c r="P248" s="23" t="s">
        <v>3250</v>
      </c>
      <c r="Q248">
        <v>1</v>
      </c>
      <c r="R248" s="23" t="s">
        <v>3251</v>
      </c>
      <c r="S248">
        <v>1</v>
      </c>
      <c r="T248" t="s">
        <v>3246</v>
      </c>
    </row>
    <row r="249" spans="1:20">
      <c r="A249">
        <v>248</v>
      </c>
      <c r="B249">
        <v>14</v>
      </c>
      <c r="C249" t="s">
        <v>2792</v>
      </c>
      <c r="D249">
        <v>3</v>
      </c>
      <c r="E249" t="s">
        <v>2809</v>
      </c>
      <c r="F249" t="s">
        <v>2797</v>
      </c>
      <c r="G249">
        <f t="shared" si="14"/>
        <v>10</v>
      </c>
      <c r="J249" s="23" t="s">
        <v>3259</v>
      </c>
      <c r="K249">
        <f t="shared" si="15"/>
        <v>248</v>
      </c>
      <c r="L249" s="23" t="s">
        <v>3258</v>
      </c>
      <c r="M249" t="str">
        <f t="shared" si="12"/>
        <v>Naranjos 1</v>
      </c>
      <c r="N249" s="23" t="s">
        <v>3260</v>
      </c>
      <c r="O249">
        <f t="shared" si="13"/>
        <v>14</v>
      </c>
      <c r="P249" s="23" t="s">
        <v>3250</v>
      </c>
      <c r="Q249">
        <v>1</v>
      </c>
      <c r="R249" s="23" t="s">
        <v>3251</v>
      </c>
      <c r="S249">
        <v>1</v>
      </c>
      <c r="T249" t="s">
        <v>3246</v>
      </c>
    </row>
    <row r="250" spans="1:20">
      <c r="A250">
        <v>249</v>
      </c>
      <c r="B250">
        <v>14</v>
      </c>
      <c r="C250" t="s">
        <v>2792</v>
      </c>
      <c r="D250">
        <v>3</v>
      </c>
      <c r="E250" t="s">
        <v>2809</v>
      </c>
      <c r="F250" t="s">
        <v>2798</v>
      </c>
      <c r="G250">
        <f t="shared" si="14"/>
        <v>10</v>
      </c>
      <c r="J250" s="23" t="s">
        <v>3259</v>
      </c>
      <c r="K250">
        <f t="shared" si="15"/>
        <v>249</v>
      </c>
      <c r="L250" s="23" t="s">
        <v>3258</v>
      </c>
      <c r="M250" t="str">
        <f t="shared" si="12"/>
        <v>Naranjos 2</v>
      </c>
      <c r="N250" s="23" t="s">
        <v>3260</v>
      </c>
      <c r="O250">
        <f t="shared" si="13"/>
        <v>14</v>
      </c>
      <c r="P250" s="23" t="s">
        <v>3250</v>
      </c>
      <c r="Q250">
        <v>1</v>
      </c>
      <c r="R250" s="23" t="s">
        <v>3251</v>
      </c>
      <c r="S250">
        <v>1</v>
      </c>
      <c r="T250" t="s">
        <v>3246</v>
      </c>
    </row>
    <row r="251" spans="1:20">
      <c r="A251">
        <v>250</v>
      </c>
      <c r="B251">
        <v>14</v>
      </c>
      <c r="C251" t="s">
        <v>2792</v>
      </c>
      <c r="D251">
        <v>3</v>
      </c>
      <c r="E251" t="s">
        <v>2809</v>
      </c>
      <c r="F251" t="s">
        <v>2799</v>
      </c>
      <c r="G251">
        <f t="shared" si="14"/>
        <v>21</v>
      </c>
      <c r="J251" s="23" t="s">
        <v>3259</v>
      </c>
      <c r="K251">
        <f t="shared" si="15"/>
        <v>250</v>
      </c>
      <c r="L251" s="23" t="s">
        <v>3258</v>
      </c>
      <c r="M251" t="str">
        <f t="shared" si="12"/>
        <v>Promociones Populares</v>
      </c>
      <c r="N251" s="23" t="s">
        <v>3260</v>
      </c>
      <c r="O251">
        <f t="shared" si="13"/>
        <v>14</v>
      </c>
      <c r="P251" s="23" t="s">
        <v>3250</v>
      </c>
      <c r="Q251">
        <v>1</v>
      </c>
      <c r="R251" s="23" t="s">
        <v>3251</v>
      </c>
      <c r="S251">
        <v>1</v>
      </c>
      <c r="T251" t="s">
        <v>3246</v>
      </c>
    </row>
    <row r="252" spans="1:20">
      <c r="A252">
        <v>251</v>
      </c>
      <c r="B252">
        <v>14</v>
      </c>
      <c r="C252" t="s">
        <v>2792</v>
      </c>
      <c r="D252">
        <v>3</v>
      </c>
      <c r="E252" t="s">
        <v>2809</v>
      </c>
      <c r="F252" t="s">
        <v>2796</v>
      </c>
      <c r="G252">
        <f t="shared" si="14"/>
        <v>15</v>
      </c>
      <c r="J252" s="23" t="s">
        <v>3259</v>
      </c>
      <c r="K252">
        <f t="shared" si="15"/>
        <v>251</v>
      </c>
      <c r="L252" s="23" t="s">
        <v>3258</v>
      </c>
      <c r="M252" t="str">
        <f t="shared" si="12"/>
        <v>Puertas del Sol</v>
      </c>
      <c r="N252" s="23" t="s">
        <v>3260</v>
      </c>
      <c r="O252">
        <f t="shared" si="13"/>
        <v>14</v>
      </c>
      <c r="P252" s="23" t="s">
        <v>3250</v>
      </c>
      <c r="Q252">
        <v>1</v>
      </c>
      <c r="R252" s="23" t="s">
        <v>3251</v>
      </c>
      <c r="S252">
        <v>1</v>
      </c>
      <c r="T252" t="s">
        <v>3246</v>
      </c>
    </row>
    <row r="253" spans="1:20">
      <c r="A253">
        <v>252</v>
      </c>
      <c r="B253">
        <v>15</v>
      </c>
      <c r="C253" t="s">
        <v>2987</v>
      </c>
      <c r="D253">
        <v>3</v>
      </c>
      <c r="E253" t="s">
        <v>2809</v>
      </c>
      <c r="F253" t="s">
        <v>3255</v>
      </c>
      <c r="G253">
        <f t="shared" si="14"/>
        <v>22</v>
      </c>
      <c r="J253" s="23" t="s">
        <v>3259</v>
      </c>
      <c r="K253">
        <f t="shared" si="15"/>
        <v>252</v>
      </c>
      <c r="L253" s="23" t="s">
        <v>3258</v>
      </c>
      <c r="M253" t="str">
        <f t="shared" si="12"/>
        <v>Bajos de Ciudad Córdob</v>
      </c>
      <c r="N253" s="23" t="s">
        <v>3260</v>
      </c>
      <c r="O253">
        <f t="shared" si="13"/>
        <v>15</v>
      </c>
      <c r="P253" s="23" t="s">
        <v>3250</v>
      </c>
      <c r="Q253">
        <v>1</v>
      </c>
      <c r="R253" s="23" t="s">
        <v>3251</v>
      </c>
      <c r="S253">
        <v>1</v>
      </c>
      <c r="T253" t="s">
        <v>3246</v>
      </c>
    </row>
    <row r="254" spans="1:20">
      <c r="A254">
        <v>253</v>
      </c>
      <c r="B254">
        <v>15</v>
      </c>
      <c r="C254" t="s">
        <v>2987</v>
      </c>
      <c r="D254">
        <v>3</v>
      </c>
      <c r="E254" t="s">
        <v>2809</v>
      </c>
      <c r="F254" t="s">
        <v>2500</v>
      </c>
      <c r="G254">
        <f t="shared" si="14"/>
        <v>14</v>
      </c>
      <c r="J254" s="23" t="s">
        <v>3259</v>
      </c>
      <c r="K254">
        <f t="shared" si="15"/>
        <v>253</v>
      </c>
      <c r="L254" s="23" t="s">
        <v>3258</v>
      </c>
      <c r="M254" t="str">
        <f t="shared" si="12"/>
        <v>Ciudad Córdoba</v>
      </c>
      <c r="N254" s="23" t="s">
        <v>3260</v>
      </c>
      <c r="O254">
        <f t="shared" si="13"/>
        <v>15</v>
      </c>
      <c r="P254" s="23" t="s">
        <v>3250</v>
      </c>
      <c r="Q254">
        <v>1</v>
      </c>
      <c r="R254" s="23" t="s">
        <v>3251</v>
      </c>
      <c r="S254">
        <v>1</v>
      </c>
      <c r="T254" t="s">
        <v>3246</v>
      </c>
    </row>
    <row r="255" spans="1:20">
      <c r="A255">
        <v>254</v>
      </c>
      <c r="B255">
        <v>15</v>
      </c>
      <c r="C255" t="s">
        <v>2987</v>
      </c>
      <c r="D255">
        <v>3</v>
      </c>
      <c r="E255" t="s">
        <v>2809</v>
      </c>
      <c r="F255" t="s">
        <v>2928</v>
      </c>
      <c r="G255">
        <f t="shared" si="14"/>
        <v>11</v>
      </c>
      <c r="J255" s="23" t="s">
        <v>3259</v>
      </c>
      <c r="K255">
        <f t="shared" si="15"/>
        <v>254</v>
      </c>
      <c r="L255" s="23" t="s">
        <v>3258</v>
      </c>
      <c r="M255" t="str">
        <f t="shared" si="12"/>
        <v>Comuneros I</v>
      </c>
      <c r="N255" s="23" t="s">
        <v>3260</v>
      </c>
      <c r="O255">
        <f t="shared" si="13"/>
        <v>15</v>
      </c>
      <c r="P255" s="23" t="s">
        <v>3250</v>
      </c>
      <c r="Q255">
        <v>1</v>
      </c>
      <c r="R255" s="23" t="s">
        <v>3251</v>
      </c>
      <c r="S255">
        <v>1</v>
      </c>
      <c r="T255" t="s">
        <v>3246</v>
      </c>
    </row>
    <row r="256" spans="1:20">
      <c r="A256">
        <v>255</v>
      </c>
      <c r="B256">
        <v>15</v>
      </c>
      <c r="C256" t="s">
        <v>2987</v>
      </c>
      <c r="D256">
        <v>3</v>
      </c>
      <c r="E256" t="s">
        <v>2809</v>
      </c>
      <c r="F256" t="s">
        <v>2499</v>
      </c>
      <c r="G256">
        <f t="shared" si="14"/>
        <v>14</v>
      </c>
      <c r="J256" s="23" t="s">
        <v>3259</v>
      </c>
      <c r="K256">
        <f t="shared" si="15"/>
        <v>255</v>
      </c>
      <c r="L256" s="23" t="s">
        <v>3258</v>
      </c>
      <c r="M256" t="str">
        <f t="shared" si="12"/>
        <v>Laureano Gómez</v>
      </c>
      <c r="N256" s="23" t="s">
        <v>3260</v>
      </c>
      <c r="O256">
        <f t="shared" si="13"/>
        <v>15</v>
      </c>
      <c r="P256" s="23" t="s">
        <v>3250</v>
      </c>
      <c r="Q256">
        <v>1</v>
      </c>
      <c r="R256" s="23" t="s">
        <v>3251</v>
      </c>
      <c r="S256">
        <v>1</v>
      </c>
      <c r="T256" t="s">
        <v>3246</v>
      </c>
    </row>
    <row r="257" spans="1:20">
      <c r="A257">
        <v>256</v>
      </c>
      <c r="B257">
        <v>15</v>
      </c>
      <c r="C257" t="s">
        <v>2987</v>
      </c>
      <c r="D257">
        <v>3</v>
      </c>
      <c r="E257" t="s">
        <v>2809</v>
      </c>
      <c r="F257" t="s">
        <v>2930</v>
      </c>
      <c r="G257">
        <f t="shared" si="14"/>
        <v>6</v>
      </c>
      <c r="J257" s="23" t="s">
        <v>3259</v>
      </c>
      <c r="K257">
        <f t="shared" si="15"/>
        <v>256</v>
      </c>
      <c r="L257" s="23" t="s">
        <v>3258</v>
      </c>
      <c r="M257" t="str">
        <f t="shared" si="12"/>
        <v>Mojica</v>
      </c>
      <c r="N257" s="23" t="s">
        <v>3260</v>
      </c>
      <c r="O257">
        <f t="shared" si="13"/>
        <v>15</v>
      </c>
      <c r="P257" s="23" t="s">
        <v>3250</v>
      </c>
      <c r="Q257">
        <v>1</v>
      </c>
      <c r="R257" s="23" t="s">
        <v>3251</v>
      </c>
      <c r="S257">
        <v>1</v>
      </c>
      <c r="T257" t="s">
        <v>3246</v>
      </c>
    </row>
    <row r="258" spans="1:20">
      <c r="A258">
        <v>257</v>
      </c>
      <c r="B258">
        <v>15</v>
      </c>
      <c r="C258" t="s">
        <v>2987</v>
      </c>
      <c r="D258">
        <v>3</v>
      </c>
      <c r="E258" t="s">
        <v>2809</v>
      </c>
      <c r="F258" t="s">
        <v>2927</v>
      </c>
      <c r="G258">
        <f t="shared" si="14"/>
        <v>6</v>
      </c>
      <c r="J258" s="23" t="s">
        <v>3259</v>
      </c>
      <c r="K258">
        <f t="shared" si="15"/>
        <v>257</v>
      </c>
      <c r="L258" s="23" t="s">
        <v>3258</v>
      </c>
      <c r="M258" t="str">
        <f t="shared" ref="M258:M321" si="16">F258</f>
        <v>Retiro</v>
      </c>
      <c r="N258" s="23" t="s">
        <v>3260</v>
      </c>
      <c r="O258">
        <f t="shared" ref="O258:O321" si="17">B258</f>
        <v>15</v>
      </c>
      <c r="P258" s="23" t="s">
        <v>3250</v>
      </c>
      <c r="Q258">
        <v>1</v>
      </c>
      <c r="R258" s="23" t="s">
        <v>3251</v>
      </c>
      <c r="S258">
        <v>1</v>
      </c>
      <c r="T258" t="s">
        <v>3246</v>
      </c>
    </row>
    <row r="259" spans="1:20">
      <c r="A259">
        <v>258</v>
      </c>
      <c r="B259">
        <v>15</v>
      </c>
      <c r="C259" t="s">
        <v>2987</v>
      </c>
      <c r="D259">
        <v>3</v>
      </c>
      <c r="E259" t="s">
        <v>2809</v>
      </c>
      <c r="F259" t="s">
        <v>2929</v>
      </c>
      <c r="G259">
        <f t="shared" ref="G259:G322" si="18">LEN(F259)</f>
        <v>7</v>
      </c>
      <c r="J259" s="23" t="s">
        <v>3259</v>
      </c>
      <c r="K259">
        <f t="shared" ref="K259:K322" si="19">A259</f>
        <v>258</v>
      </c>
      <c r="L259" s="23" t="s">
        <v>3258</v>
      </c>
      <c r="M259" t="str">
        <f t="shared" si="16"/>
        <v>Vallado</v>
      </c>
      <c r="N259" s="23" t="s">
        <v>3260</v>
      </c>
      <c r="O259">
        <f t="shared" si="17"/>
        <v>15</v>
      </c>
      <c r="P259" s="23" t="s">
        <v>3250</v>
      </c>
      <c r="Q259">
        <v>1</v>
      </c>
      <c r="R259" s="23" t="s">
        <v>3251</v>
      </c>
      <c r="S259">
        <v>1</v>
      </c>
      <c r="T259" t="s">
        <v>3246</v>
      </c>
    </row>
    <row r="260" spans="1:20">
      <c r="A260">
        <v>259</v>
      </c>
      <c r="B260">
        <v>16</v>
      </c>
      <c r="C260" t="s">
        <v>2999</v>
      </c>
      <c r="D260">
        <v>4</v>
      </c>
      <c r="E260" t="s">
        <v>2810</v>
      </c>
      <c r="F260" t="s">
        <v>2503</v>
      </c>
      <c r="G260">
        <f t="shared" si="18"/>
        <v>14</v>
      </c>
      <c r="J260" s="23" t="s">
        <v>3259</v>
      </c>
      <c r="K260">
        <f t="shared" si="19"/>
        <v>259</v>
      </c>
      <c r="L260" s="23" t="s">
        <v>3258</v>
      </c>
      <c r="M260" t="str">
        <f t="shared" si="16"/>
        <v>Antonio Nariño</v>
      </c>
      <c r="N260" s="23" t="s">
        <v>3260</v>
      </c>
      <c r="O260">
        <f t="shared" si="17"/>
        <v>16</v>
      </c>
      <c r="P260" s="23" t="s">
        <v>3250</v>
      </c>
      <c r="Q260">
        <v>1</v>
      </c>
      <c r="R260" s="23" t="s">
        <v>3251</v>
      </c>
      <c r="S260">
        <v>1</v>
      </c>
      <c r="T260" t="s">
        <v>3246</v>
      </c>
    </row>
    <row r="261" spans="1:20">
      <c r="A261">
        <v>260</v>
      </c>
      <c r="B261">
        <v>16</v>
      </c>
      <c r="C261" t="s">
        <v>2999</v>
      </c>
      <c r="D261">
        <v>4</v>
      </c>
      <c r="E261" t="s">
        <v>2810</v>
      </c>
      <c r="F261" t="s">
        <v>2504</v>
      </c>
      <c r="G261">
        <f t="shared" si="18"/>
        <v>18</v>
      </c>
      <c r="J261" s="23" t="s">
        <v>3259</v>
      </c>
      <c r="K261">
        <f t="shared" si="19"/>
        <v>260</v>
      </c>
      <c r="L261" s="23" t="s">
        <v>3258</v>
      </c>
      <c r="M261" t="str">
        <f t="shared" si="16"/>
        <v>Brisas del Limonar</v>
      </c>
      <c r="N261" s="23" t="s">
        <v>3260</v>
      </c>
      <c r="O261">
        <f t="shared" si="17"/>
        <v>16</v>
      </c>
      <c r="P261" s="23" t="s">
        <v>3250</v>
      </c>
      <c r="Q261">
        <v>1</v>
      </c>
      <c r="R261" s="23" t="s">
        <v>3251</v>
      </c>
      <c r="S261">
        <v>1</v>
      </c>
      <c r="T261" t="s">
        <v>3246</v>
      </c>
    </row>
    <row r="262" spans="1:20">
      <c r="A262">
        <v>261</v>
      </c>
      <c r="B262">
        <v>16</v>
      </c>
      <c r="C262" t="s">
        <v>2999</v>
      </c>
      <c r="D262">
        <v>4</v>
      </c>
      <c r="E262" t="s">
        <v>2810</v>
      </c>
      <c r="F262" t="s">
        <v>2505</v>
      </c>
      <c r="G262">
        <f t="shared" si="18"/>
        <v>11</v>
      </c>
      <c r="J262" s="23" t="s">
        <v>3259</v>
      </c>
      <c r="K262">
        <f t="shared" si="19"/>
        <v>261</v>
      </c>
      <c r="L262" s="23" t="s">
        <v>3258</v>
      </c>
      <c r="M262" t="str">
        <f t="shared" si="16"/>
        <v>Ciudad 2000</v>
      </c>
      <c r="N262" s="23" t="s">
        <v>3260</v>
      </c>
      <c r="O262">
        <f t="shared" si="17"/>
        <v>16</v>
      </c>
      <c r="P262" s="23" t="s">
        <v>3250</v>
      </c>
      <c r="Q262">
        <v>1</v>
      </c>
      <c r="R262" s="23" t="s">
        <v>3251</v>
      </c>
      <c r="S262">
        <v>1</v>
      </c>
      <c r="T262" t="s">
        <v>3246</v>
      </c>
    </row>
    <row r="263" spans="1:20">
      <c r="A263">
        <v>262</v>
      </c>
      <c r="B263">
        <v>16</v>
      </c>
      <c r="C263" t="s">
        <v>2999</v>
      </c>
      <c r="D263">
        <v>4</v>
      </c>
      <c r="E263" t="s">
        <v>2810</v>
      </c>
      <c r="F263" t="s">
        <v>2506</v>
      </c>
      <c r="G263">
        <f t="shared" si="18"/>
        <v>11</v>
      </c>
      <c r="J263" s="23" t="s">
        <v>3259</v>
      </c>
      <c r="K263">
        <f t="shared" si="19"/>
        <v>262</v>
      </c>
      <c r="L263" s="23" t="s">
        <v>3258</v>
      </c>
      <c r="M263" t="str">
        <f t="shared" si="16"/>
        <v>La Alborada</v>
      </c>
      <c r="N263" s="23" t="s">
        <v>3260</v>
      </c>
      <c r="O263">
        <f t="shared" si="17"/>
        <v>16</v>
      </c>
      <c r="P263" s="23" t="s">
        <v>3250</v>
      </c>
      <c r="Q263">
        <v>1</v>
      </c>
      <c r="R263" s="23" t="s">
        <v>3251</v>
      </c>
      <c r="S263">
        <v>1</v>
      </c>
      <c r="T263" t="s">
        <v>3246</v>
      </c>
    </row>
    <row r="264" spans="1:20">
      <c r="A264">
        <v>263</v>
      </c>
      <c r="B264">
        <v>16</v>
      </c>
      <c r="C264" t="s">
        <v>2999</v>
      </c>
      <c r="D264">
        <v>4</v>
      </c>
      <c r="E264" t="s">
        <v>2810</v>
      </c>
      <c r="F264" t="s">
        <v>2501</v>
      </c>
      <c r="G264">
        <f t="shared" si="18"/>
        <v>13</v>
      </c>
      <c r="J264" s="23" t="s">
        <v>3259</v>
      </c>
      <c r="K264">
        <f t="shared" si="19"/>
        <v>263</v>
      </c>
      <c r="L264" s="23" t="s">
        <v>3258</v>
      </c>
      <c r="M264" t="str">
        <f t="shared" si="16"/>
        <v>Mariano Ramos</v>
      </c>
      <c r="N264" s="23" t="s">
        <v>3260</v>
      </c>
      <c r="O264">
        <f t="shared" si="17"/>
        <v>16</v>
      </c>
      <c r="P264" s="23" t="s">
        <v>3250</v>
      </c>
      <c r="Q264">
        <v>1</v>
      </c>
      <c r="R264" s="23" t="s">
        <v>3251</v>
      </c>
      <c r="S264">
        <v>1</v>
      </c>
      <c r="T264" t="s">
        <v>3246</v>
      </c>
    </row>
    <row r="265" spans="1:20">
      <c r="A265">
        <v>264</v>
      </c>
      <c r="B265">
        <v>16</v>
      </c>
      <c r="C265" t="s">
        <v>2999</v>
      </c>
      <c r="D265">
        <v>4</v>
      </c>
      <c r="E265" t="s">
        <v>2810</v>
      </c>
      <c r="F265" t="s">
        <v>2932</v>
      </c>
      <c r="G265">
        <f t="shared" si="18"/>
        <v>19</v>
      </c>
      <c r="J265" s="23" t="s">
        <v>3259</v>
      </c>
      <c r="K265">
        <f t="shared" si="19"/>
        <v>264</v>
      </c>
      <c r="L265" s="23" t="s">
        <v>3258</v>
      </c>
      <c r="M265" t="str">
        <f t="shared" si="16"/>
        <v>Republica de Israel</v>
      </c>
      <c r="N265" s="23" t="s">
        <v>3260</v>
      </c>
      <c r="O265">
        <f t="shared" si="17"/>
        <v>16</v>
      </c>
      <c r="P265" s="23" t="s">
        <v>3250</v>
      </c>
      <c r="Q265">
        <v>1</v>
      </c>
      <c r="R265" s="23" t="s">
        <v>3251</v>
      </c>
      <c r="S265">
        <v>1</v>
      </c>
      <c r="T265" t="s">
        <v>3246</v>
      </c>
    </row>
    <row r="266" spans="1:20">
      <c r="A266">
        <v>265</v>
      </c>
      <c r="B266">
        <v>16</v>
      </c>
      <c r="C266" t="s">
        <v>2999</v>
      </c>
      <c r="D266">
        <v>4</v>
      </c>
      <c r="E266" t="s">
        <v>2810</v>
      </c>
      <c r="F266" t="s">
        <v>2502</v>
      </c>
      <c r="G266">
        <f t="shared" si="18"/>
        <v>25</v>
      </c>
      <c r="J266" s="23" t="s">
        <v>3259</v>
      </c>
      <c r="K266">
        <f t="shared" si="19"/>
        <v>265</v>
      </c>
      <c r="L266" s="23" t="s">
        <v>3258</v>
      </c>
      <c r="M266" t="str">
        <f t="shared" si="16"/>
        <v>Unión de Vivienda Popular</v>
      </c>
      <c r="N266" s="23" t="s">
        <v>3260</v>
      </c>
      <c r="O266">
        <f t="shared" si="17"/>
        <v>16</v>
      </c>
      <c r="P266" s="23" t="s">
        <v>3250</v>
      </c>
      <c r="Q266">
        <v>1</v>
      </c>
      <c r="R266" s="23" t="s">
        <v>3251</v>
      </c>
      <c r="S266">
        <v>1</v>
      </c>
      <c r="T266" t="s">
        <v>3246</v>
      </c>
    </row>
    <row r="267" spans="1:20">
      <c r="A267">
        <v>266</v>
      </c>
      <c r="B267">
        <v>17</v>
      </c>
      <c r="C267" t="s">
        <v>3001</v>
      </c>
      <c r="D267">
        <v>5</v>
      </c>
      <c r="E267" t="s">
        <v>2811</v>
      </c>
      <c r="F267" t="s">
        <v>2517</v>
      </c>
      <c r="G267">
        <f t="shared" si="18"/>
        <v>19</v>
      </c>
      <c r="J267" s="23" t="s">
        <v>3259</v>
      </c>
      <c r="K267">
        <f t="shared" si="19"/>
        <v>266</v>
      </c>
      <c r="L267" s="23" t="s">
        <v>3258</v>
      </c>
      <c r="M267" t="str">
        <f t="shared" si="16"/>
        <v>Bosques del Limonar</v>
      </c>
      <c r="N267" s="23" t="s">
        <v>3260</v>
      </c>
      <c r="O267">
        <f t="shared" si="17"/>
        <v>17</v>
      </c>
      <c r="P267" s="23" t="s">
        <v>3250</v>
      </c>
      <c r="Q267">
        <v>1</v>
      </c>
      <c r="R267" s="23" t="s">
        <v>3251</v>
      </c>
      <c r="S267">
        <v>1</v>
      </c>
      <c r="T267" t="s">
        <v>3246</v>
      </c>
    </row>
    <row r="268" spans="1:20">
      <c r="A268">
        <v>267</v>
      </c>
      <c r="B268">
        <v>17</v>
      </c>
      <c r="C268" t="s">
        <v>3001</v>
      </c>
      <c r="D268">
        <v>5</v>
      </c>
      <c r="E268" t="s">
        <v>2811</v>
      </c>
      <c r="F268" t="s">
        <v>2511</v>
      </c>
      <c r="G268">
        <f t="shared" si="18"/>
        <v>5</v>
      </c>
      <c r="J268" s="23" t="s">
        <v>3259</v>
      </c>
      <c r="K268">
        <f t="shared" si="19"/>
        <v>267</v>
      </c>
      <c r="L268" s="23" t="s">
        <v>3258</v>
      </c>
      <c r="M268" t="str">
        <f t="shared" si="16"/>
        <v>Caney</v>
      </c>
      <c r="N268" s="23" t="s">
        <v>3260</v>
      </c>
      <c r="O268">
        <f t="shared" si="17"/>
        <v>17</v>
      </c>
      <c r="P268" s="23" t="s">
        <v>3250</v>
      </c>
      <c r="Q268">
        <v>1</v>
      </c>
      <c r="R268" s="23" t="s">
        <v>3251</v>
      </c>
      <c r="S268">
        <v>1</v>
      </c>
      <c r="T268" t="s">
        <v>3246</v>
      </c>
    </row>
    <row r="269" spans="1:20">
      <c r="A269">
        <v>268</v>
      </c>
      <c r="B269">
        <v>17</v>
      </c>
      <c r="C269" t="s">
        <v>3001</v>
      </c>
      <c r="D269">
        <v>5</v>
      </c>
      <c r="E269" t="s">
        <v>2811</v>
      </c>
      <c r="F269" t="s">
        <v>2938</v>
      </c>
      <c r="G269">
        <f t="shared" si="18"/>
        <v>11</v>
      </c>
      <c r="J269" s="23" t="s">
        <v>3259</v>
      </c>
      <c r="K269">
        <f t="shared" si="19"/>
        <v>268</v>
      </c>
      <c r="L269" s="23" t="s">
        <v>3258</v>
      </c>
      <c r="M269" t="str">
        <f t="shared" si="16"/>
        <v>Cañaverales</v>
      </c>
      <c r="N269" s="23" t="s">
        <v>3260</v>
      </c>
      <c r="O269">
        <f t="shared" si="17"/>
        <v>17</v>
      </c>
      <c r="P269" s="23" t="s">
        <v>3250</v>
      </c>
      <c r="Q269">
        <v>1</v>
      </c>
      <c r="R269" s="23" t="s">
        <v>3251</v>
      </c>
      <c r="S269">
        <v>1</v>
      </c>
      <c r="T269" t="s">
        <v>3246</v>
      </c>
    </row>
    <row r="270" spans="1:20">
      <c r="A270">
        <v>269</v>
      </c>
      <c r="B270">
        <v>17</v>
      </c>
      <c r="C270" t="s">
        <v>3001</v>
      </c>
      <c r="D270">
        <v>5</v>
      </c>
      <c r="E270" t="s">
        <v>2811</v>
      </c>
      <c r="F270" t="s">
        <v>2568</v>
      </c>
      <c r="G270">
        <f t="shared" si="18"/>
        <v>16</v>
      </c>
      <c r="J270" s="23" t="s">
        <v>3259</v>
      </c>
      <c r="K270">
        <f t="shared" si="19"/>
        <v>269</v>
      </c>
      <c r="L270" s="23" t="s">
        <v>3258</v>
      </c>
      <c r="M270" t="str">
        <f t="shared" si="16"/>
        <v>Ciudad Campestre</v>
      </c>
      <c r="N270" s="23" t="s">
        <v>3260</v>
      </c>
      <c r="O270">
        <f t="shared" si="17"/>
        <v>17</v>
      </c>
      <c r="P270" s="23" t="s">
        <v>3250</v>
      </c>
      <c r="Q270">
        <v>1</v>
      </c>
      <c r="R270" s="23" t="s">
        <v>3251</v>
      </c>
      <c r="S270">
        <v>1</v>
      </c>
      <c r="T270" t="s">
        <v>3246</v>
      </c>
    </row>
    <row r="271" spans="1:20">
      <c r="A271">
        <v>270</v>
      </c>
      <c r="B271">
        <v>17</v>
      </c>
      <c r="C271" t="s">
        <v>3001</v>
      </c>
      <c r="D271">
        <v>5</v>
      </c>
      <c r="E271" t="s">
        <v>2811</v>
      </c>
      <c r="F271" t="s">
        <v>2514</v>
      </c>
      <c r="G271">
        <f t="shared" si="18"/>
        <v>12</v>
      </c>
      <c r="J271" s="23" t="s">
        <v>3259</v>
      </c>
      <c r="K271">
        <f t="shared" si="19"/>
        <v>270</v>
      </c>
      <c r="L271" s="23" t="s">
        <v>3258</v>
      </c>
      <c r="M271" t="str">
        <f t="shared" si="16"/>
        <v>Ciudad Capri</v>
      </c>
      <c r="N271" s="23" t="s">
        <v>3260</v>
      </c>
      <c r="O271">
        <f t="shared" si="17"/>
        <v>17</v>
      </c>
      <c r="P271" s="23" t="s">
        <v>3250</v>
      </c>
      <c r="Q271">
        <v>1</v>
      </c>
      <c r="R271" s="23" t="s">
        <v>3251</v>
      </c>
      <c r="S271">
        <v>1</v>
      </c>
      <c r="T271" t="s">
        <v>3246</v>
      </c>
    </row>
    <row r="272" spans="1:20">
      <c r="A272">
        <v>271</v>
      </c>
      <c r="B272">
        <v>17</v>
      </c>
      <c r="C272" t="s">
        <v>3001</v>
      </c>
      <c r="D272">
        <v>5</v>
      </c>
      <c r="E272" t="s">
        <v>2811</v>
      </c>
      <c r="F272" t="s">
        <v>2510</v>
      </c>
      <c r="G272">
        <f t="shared" si="18"/>
        <v>20</v>
      </c>
      <c r="J272" s="23" t="s">
        <v>3259</v>
      </c>
      <c r="K272">
        <f t="shared" si="19"/>
        <v>271</v>
      </c>
      <c r="L272" s="23" t="s">
        <v>3258</v>
      </c>
      <c r="M272" t="str">
        <f t="shared" si="16"/>
        <v>Ciudad Universitaria</v>
      </c>
      <c r="N272" s="23" t="s">
        <v>3260</v>
      </c>
      <c r="O272">
        <f t="shared" si="17"/>
        <v>17</v>
      </c>
      <c r="P272" s="23" t="s">
        <v>3250</v>
      </c>
      <c r="Q272">
        <v>1</v>
      </c>
      <c r="R272" s="23" t="s">
        <v>3251</v>
      </c>
      <c r="S272">
        <v>1</v>
      </c>
      <c r="T272" t="s">
        <v>3246</v>
      </c>
    </row>
    <row r="273" spans="1:20">
      <c r="A273">
        <v>272</v>
      </c>
      <c r="B273">
        <v>17</v>
      </c>
      <c r="C273" t="s">
        <v>3001</v>
      </c>
      <c r="D273">
        <v>5</v>
      </c>
      <c r="E273" t="s">
        <v>2811</v>
      </c>
      <c r="F273" t="s">
        <v>2509</v>
      </c>
      <c r="G273">
        <f t="shared" si="18"/>
        <v>18</v>
      </c>
      <c r="J273" s="23" t="s">
        <v>3259</v>
      </c>
      <c r="K273">
        <f t="shared" si="19"/>
        <v>272</v>
      </c>
      <c r="L273" s="23" t="s">
        <v>3258</v>
      </c>
      <c r="M273" t="str">
        <f t="shared" si="16"/>
        <v>Ciudadela Comfandi</v>
      </c>
      <c r="N273" s="23" t="s">
        <v>3260</v>
      </c>
      <c r="O273">
        <f t="shared" si="17"/>
        <v>17</v>
      </c>
      <c r="P273" s="23" t="s">
        <v>3250</v>
      </c>
      <c r="Q273">
        <v>1</v>
      </c>
      <c r="R273" s="23" t="s">
        <v>3251</v>
      </c>
      <c r="S273">
        <v>1</v>
      </c>
      <c r="T273" t="s">
        <v>3246</v>
      </c>
    </row>
    <row r="274" spans="1:20">
      <c r="A274">
        <v>273</v>
      </c>
      <c r="B274">
        <v>17</v>
      </c>
      <c r="C274" t="s">
        <v>3001</v>
      </c>
      <c r="D274">
        <v>5</v>
      </c>
      <c r="E274" t="s">
        <v>2811</v>
      </c>
      <c r="F274" t="s">
        <v>2942</v>
      </c>
      <c r="G274">
        <f t="shared" si="18"/>
        <v>20</v>
      </c>
      <c r="J274" s="23" t="s">
        <v>3259</v>
      </c>
      <c r="K274">
        <f t="shared" si="19"/>
        <v>273</v>
      </c>
      <c r="L274" s="23" t="s">
        <v>3258</v>
      </c>
      <c r="M274" t="str">
        <f t="shared" si="16"/>
        <v>Ciudadela Paso ancho</v>
      </c>
      <c r="N274" s="23" t="s">
        <v>3260</v>
      </c>
      <c r="O274">
        <f t="shared" si="17"/>
        <v>17</v>
      </c>
      <c r="P274" s="23" t="s">
        <v>3250</v>
      </c>
      <c r="Q274">
        <v>1</v>
      </c>
      <c r="R274" s="23" t="s">
        <v>3251</v>
      </c>
      <c r="S274">
        <v>1</v>
      </c>
      <c r="T274" t="s">
        <v>3246</v>
      </c>
    </row>
    <row r="275" spans="1:20">
      <c r="A275">
        <v>274</v>
      </c>
      <c r="B275">
        <v>17</v>
      </c>
      <c r="C275" t="s">
        <v>3001</v>
      </c>
      <c r="D275">
        <v>5</v>
      </c>
      <c r="E275" t="s">
        <v>2811</v>
      </c>
      <c r="F275" t="s">
        <v>2569</v>
      </c>
      <c r="G275">
        <f t="shared" si="18"/>
        <v>14</v>
      </c>
      <c r="J275" s="23" t="s">
        <v>3259</v>
      </c>
      <c r="K275">
        <f t="shared" si="19"/>
        <v>274</v>
      </c>
      <c r="L275" s="23" t="s">
        <v>3258</v>
      </c>
      <c r="M275" t="str">
        <f t="shared" si="16"/>
        <v>Club Campestre</v>
      </c>
      <c r="N275" s="23" t="s">
        <v>3260</v>
      </c>
      <c r="O275">
        <f t="shared" si="17"/>
        <v>17</v>
      </c>
      <c r="P275" s="23" t="s">
        <v>3250</v>
      </c>
      <c r="Q275">
        <v>1</v>
      </c>
      <c r="R275" s="23" t="s">
        <v>3251</v>
      </c>
      <c r="S275">
        <v>1</v>
      </c>
      <c r="T275" t="s">
        <v>3246</v>
      </c>
    </row>
    <row r="276" spans="1:20">
      <c r="A276">
        <v>275</v>
      </c>
      <c r="B276">
        <v>17</v>
      </c>
      <c r="C276" t="s">
        <v>3001</v>
      </c>
      <c r="D276">
        <v>5</v>
      </c>
      <c r="E276" t="s">
        <v>2811</v>
      </c>
      <c r="F276" t="s">
        <v>2940</v>
      </c>
      <c r="G276">
        <f t="shared" si="18"/>
        <v>23</v>
      </c>
      <c r="J276" s="23" t="s">
        <v>3259</v>
      </c>
      <c r="K276">
        <f t="shared" si="19"/>
        <v>275</v>
      </c>
      <c r="L276" s="23" t="s">
        <v>3258</v>
      </c>
      <c r="M276" t="str">
        <f t="shared" si="16"/>
        <v>El Gran Limonar –Cataya</v>
      </c>
      <c r="N276" s="23" t="s">
        <v>3260</v>
      </c>
      <c r="O276">
        <f t="shared" si="17"/>
        <v>17</v>
      </c>
      <c r="P276" s="23" t="s">
        <v>3250</v>
      </c>
      <c r="Q276">
        <v>1</v>
      </c>
      <c r="R276" s="23" t="s">
        <v>3251</v>
      </c>
      <c r="S276">
        <v>1</v>
      </c>
      <c r="T276" t="s">
        <v>3246</v>
      </c>
    </row>
    <row r="277" spans="1:20">
      <c r="A277">
        <v>276</v>
      </c>
      <c r="B277">
        <v>17</v>
      </c>
      <c r="C277" t="s">
        <v>3001</v>
      </c>
      <c r="D277">
        <v>5</v>
      </c>
      <c r="E277" t="s">
        <v>2811</v>
      </c>
      <c r="F277" t="s">
        <v>2513</v>
      </c>
      <c r="G277">
        <f t="shared" si="18"/>
        <v>10</v>
      </c>
      <c r="J277" s="23" t="s">
        <v>3259</v>
      </c>
      <c r="K277">
        <f t="shared" si="19"/>
        <v>276</v>
      </c>
      <c r="L277" s="23" t="s">
        <v>3258</v>
      </c>
      <c r="M277" t="str">
        <f t="shared" si="16"/>
        <v>El Ingenio</v>
      </c>
      <c r="N277" s="23" t="s">
        <v>3260</v>
      </c>
      <c r="O277">
        <f t="shared" si="17"/>
        <v>17</v>
      </c>
      <c r="P277" s="23" t="s">
        <v>3250</v>
      </c>
      <c r="Q277">
        <v>1</v>
      </c>
      <c r="R277" s="23" t="s">
        <v>3251</v>
      </c>
      <c r="S277">
        <v>1</v>
      </c>
      <c r="T277" t="s">
        <v>3246</v>
      </c>
    </row>
    <row r="278" spans="1:20">
      <c r="A278">
        <v>277</v>
      </c>
      <c r="B278">
        <v>17</v>
      </c>
      <c r="C278" t="s">
        <v>3001</v>
      </c>
      <c r="D278">
        <v>5</v>
      </c>
      <c r="E278" t="s">
        <v>2811</v>
      </c>
      <c r="F278" t="s">
        <v>2516</v>
      </c>
      <c r="G278">
        <f t="shared" si="18"/>
        <v>10</v>
      </c>
      <c r="J278" s="23" t="s">
        <v>3259</v>
      </c>
      <c r="K278">
        <f t="shared" si="19"/>
        <v>277</v>
      </c>
      <c r="L278" s="23" t="s">
        <v>3258</v>
      </c>
      <c r="M278" t="str">
        <f t="shared" si="16"/>
        <v>El Limonar</v>
      </c>
      <c r="N278" s="23" t="s">
        <v>3260</v>
      </c>
      <c r="O278">
        <f t="shared" si="17"/>
        <v>17</v>
      </c>
      <c r="P278" s="23" t="s">
        <v>3250</v>
      </c>
      <c r="Q278">
        <v>1</v>
      </c>
      <c r="R278" s="23" t="s">
        <v>3251</v>
      </c>
      <c r="S278">
        <v>1</v>
      </c>
      <c r="T278" t="s">
        <v>3246</v>
      </c>
    </row>
    <row r="279" spans="1:20">
      <c r="A279">
        <v>278</v>
      </c>
      <c r="B279">
        <v>17</v>
      </c>
      <c r="C279" t="s">
        <v>3001</v>
      </c>
      <c r="D279">
        <v>5</v>
      </c>
      <c r="E279" t="s">
        <v>2811</v>
      </c>
      <c r="F279" t="s">
        <v>2515</v>
      </c>
      <c r="G279">
        <f t="shared" si="18"/>
        <v>11</v>
      </c>
      <c r="J279" s="23" t="s">
        <v>3259</v>
      </c>
      <c r="K279">
        <f t="shared" si="19"/>
        <v>278</v>
      </c>
      <c r="L279" s="23" t="s">
        <v>3258</v>
      </c>
      <c r="M279" t="str">
        <f t="shared" si="16"/>
        <v>La Hacienda</v>
      </c>
      <c r="N279" s="23" t="s">
        <v>3260</v>
      </c>
      <c r="O279">
        <f t="shared" si="17"/>
        <v>17</v>
      </c>
      <c r="P279" s="23" t="s">
        <v>3250</v>
      </c>
      <c r="Q279">
        <v>1</v>
      </c>
      <c r="R279" s="23" t="s">
        <v>3251</v>
      </c>
      <c r="S279">
        <v>1</v>
      </c>
      <c r="T279" t="s">
        <v>3246</v>
      </c>
    </row>
    <row r="280" spans="1:20">
      <c r="A280">
        <v>279</v>
      </c>
      <c r="B280">
        <v>17</v>
      </c>
      <c r="C280" t="s">
        <v>3001</v>
      </c>
      <c r="D280">
        <v>5</v>
      </c>
      <c r="E280" t="s">
        <v>2811</v>
      </c>
      <c r="F280" t="s">
        <v>2507</v>
      </c>
      <c r="G280">
        <f t="shared" si="18"/>
        <v>8</v>
      </c>
      <c r="J280" s="23" t="s">
        <v>3259</v>
      </c>
      <c r="K280">
        <f t="shared" si="19"/>
        <v>279</v>
      </c>
      <c r="L280" s="23" t="s">
        <v>3258</v>
      </c>
      <c r="M280" t="str">
        <f t="shared" si="16"/>
        <v>La Playa</v>
      </c>
      <c r="N280" s="23" t="s">
        <v>3260</v>
      </c>
      <c r="O280">
        <f t="shared" si="17"/>
        <v>17</v>
      </c>
      <c r="P280" s="23" t="s">
        <v>3250</v>
      </c>
      <c r="Q280">
        <v>1</v>
      </c>
      <c r="R280" s="23" t="s">
        <v>3251</v>
      </c>
      <c r="S280">
        <v>1</v>
      </c>
      <c r="T280" t="s">
        <v>3246</v>
      </c>
    </row>
    <row r="281" spans="1:20">
      <c r="A281">
        <v>280</v>
      </c>
      <c r="B281">
        <v>17</v>
      </c>
      <c r="C281" t="s">
        <v>3001</v>
      </c>
      <c r="D281">
        <v>5</v>
      </c>
      <c r="E281" t="s">
        <v>2811</v>
      </c>
      <c r="F281" t="s">
        <v>2453</v>
      </c>
      <c r="G281">
        <f t="shared" si="18"/>
        <v>8</v>
      </c>
      <c r="J281" s="23" t="s">
        <v>3259</v>
      </c>
      <c r="K281">
        <f t="shared" si="19"/>
        <v>280</v>
      </c>
      <c r="L281" s="23" t="s">
        <v>3258</v>
      </c>
      <c r="M281" t="str">
        <f t="shared" si="16"/>
        <v>La Selva</v>
      </c>
      <c r="N281" s="23" t="s">
        <v>3260</v>
      </c>
      <c r="O281">
        <f t="shared" si="17"/>
        <v>17</v>
      </c>
      <c r="P281" s="23" t="s">
        <v>3250</v>
      </c>
      <c r="Q281">
        <v>1</v>
      </c>
      <c r="R281" s="23" t="s">
        <v>3251</v>
      </c>
      <c r="S281">
        <v>1</v>
      </c>
      <c r="T281" t="s">
        <v>3246</v>
      </c>
    </row>
    <row r="282" spans="1:20">
      <c r="A282">
        <v>281</v>
      </c>
      <c r="B282">
        <v>17</v>
      </c>
      <c r="C282" t="s">
        <v>3001</v>
      </c>
      <c r="D282">
        <v>5</v>
      </c>
      <c r="E282" t="s">
        <v>2811</v>
      </c>
      <c r="F282" t="s">
        <v>2935</v>
      </c>
      <c r="G282">
        <f t="shared" si="18"/>
        <v>24</v>
      </c>
      <c r="J282" s="23" t="s">
        <v>3259</v>
      </c>
      <c r="K282">
        <f t="shared" si="19"/>
        <v>281</v>
      </c>
      <c r="L282" s="23" t="s">
        <v>3258</v>
      </c>
      <c r="M282" t="str">
        <f t="shared" si="16"/>
        <v>Las Quintas de don Simón</v>
      </c>
      <c r="N282" s="23" t="s">
        <v>3260</v>
      </c>
      <c r="O282">
        <f t="shared" si="17"/>
        <v>17</v>
      </c>
      <c r="P282" s="23" t="s">
        <v>3250</v>
      </c>
      <c r="Q282">
        <v>1</v>
      </c>
      <c r="R282" s="23" t="s">
        <v>3251</v>
      </c>
      <c r="S282">
        <v>1</v>
      </c>
      <c r="T282" t="s">
        <v>3246</v>
      </c>
    </row>
    <row r="283" spans="1:20">
      <c r="A283">
        <v>282</v>
      </c>
      <c r="B283">
        <v>17</v>
      </c>
      <c r="C283" t="s">
        <v>3001</v>
      </c>
      <c r="D283">
        <v>5</v>
      </c>
      <c r="E283" t="s">
        <v>2811</v>
      </c>
      <c r="F283" t="s">
        <v>2570</v>
      </c>
      <c r="G283">
        <f t="shared" si="18"/>
        <v>9</v>
      </c>
      <c r="J283" s="23" t="s">
        <v>3259</v>
      </c>
      <c r="K283">
        <f t="shared" si="19"/>
        <v>282</v>
      </c>
      <c r="L283" s="23" t="s">
        <v>3258</v>
      </c>
      <c r="M283" t="str">
        <f t="shared" si="16"/>
        <v>Las Vegas</v>
      </c>
      <c r="N283" s="23" t="s">
        <v>3260</v>
      </c>
      <c r="O283">
        <f t="shared" si="17"/>
        <v>17</v>
      </c>
      <c r="P283" s="23" t="s">
        <v>3250</v>
      </c>
      <c r="Q283">
        <v>1</v>
      </c>
      <c r="R283" s="23" t="s">
        <v>3251</v>
      </c>
      <c r="S283">
        <v>1</v>
      </c>
      <c r="T283" t="s">
        <v>3246</v>
      </c>
    </row>
    <row r="284" spans="1:20">
      <c r="A284">
        <v>283</v>
      </c>
      <c r="B284">
        <v>17</v>
      </c>
      <c r="C284" t="s">
        <v>3001</v>
      </c>
      <c r="D284">
        <v>5</v>
      </c>
      <c r="E284" t="s">
        <v>2811</v>
      </c>
      <c r="F284" t="s">
        <v>2512</v>
      </c>
      <c r="G284">
        <f t="shared" si="18"/>
        <v>4</v>
      </c>
      <c r="J284" s="23" t="s">
        <v>3259</v>
      </c>
      <c r="K284">
        <f t="shared" si="19"/>
        <v>283</v>
      </c>
      <c r="L284" s="23" t="s">
        <v>3258</v>
      </c>
      <c r="M284" t="str">
        <f t="shared" si="16"/>
        <v>Lili</v>
      </c>
      <c r="N284" s="23" t="s">
        <v>3260</v>
      </c>
      <c r="O284">
        <f t="shared" si="17"/>
        <v>17</v>
      </c>
      <c r="P284" s="23" t="s">
        <v>3250</v>
      </c>
      <c r="Q284">
        <v>1</v>
      </c>
      <c r="R284" s="23" t="s">
        <v>3251</v>
      </c>
      <c r="S284">
        <v>1</v>
      </c>
      <c r="T284" t="s">
        <v>3246</v>
      </c>
    </row>
    <row r="285" spans="1:20">
      <c r="A285">
        <v>284</v>
      </c>
      <c r="B285">
        <v>17</v>
      </c>
      <c r="C285" t="s">
        <v>3001</v>
      </c>
      <c r="D285">
        <v>5</v>
      </c>
      <c r="E285" t="s">
        <v>2811</v>
      </c>
      <c r="F285" t="s">
        <v>2936</v>
      </c>
      <c r="G285">
        <f t="shared" si="18"/>
        <v>12</v>
      </c>
      <c r="J285" s="23" t="s">
        <v>3259</v>
      </c>
      <c r="K285">
        <f t="shared" si="19"/>
        <v>284</v>
      </c>
      <c r="L285" s="23" t="s">
        <v>3258</v>
      </c>
      <c r="M285" t="str">
        <f t="shared" si="16"/>
        <v>Los Portales</v>
      </c>
      <c r="N285" s="23" t="s">
        <v>3260</v>
      </c>
      <c r="O285">
        <f t="shared" si="17"/>
        <v>17</v>
      </c>
      <c r="P285" s="23" t="s">
        <v>3250</v>
      </c>
      <c r="Q285">
        <v>1</v>
      </c>
      <c r="R285" s="23" t="s">
        <v>3251</v>
      </c>
      <c r="S285">
        <v>1</v>
      </c>
      <c r="T285" t="s">
        <v>3246</v>
      </c>
    </row>
    <row r="286" spans="1:20">
      <c r="A286">
        <v>285</v>
      </c>
      <c r="B286">
        <v>17</v>
      </c>
      <c r="C286" t="s">
        <v>3001</v>
      </c>
      <c r="D286">
        <v>5</v>
      </c>
      <c r="E286" t="s">
        <v>2811</v>
      </c>
      <c r="F286" t="s">
        <v>2939</v>
      </c>
      <c r="G286">
        <f t="shared" si="18"/>
        <v>11</v>
      </c>
      <c r="J286" s="23" t="s">
        <v>3259</v>
      </c>
      <c r="K286">
        <f t="shared" si="19"/>
        <v>285</v>
      </c>
      <c r="L286" s="23" t="s">
        <v>3258</v>
      </c>
      <c r="M286" t="str">
        <f t="shared" si="16"/>
        <v>Los Samanes</v>
      </c>
      <c r="N286" s="23" t="s">
        <v>3260</v>
      </c>
      <c r="O286">
        <f t="shared" si="17"/>
        <v>17</v>
      </c>
      <c r="P286" s="23" t="s">
        <v>3250</v>
      </c>
      <c r="Q286">
        <v>1</v>
      </c>
      <c r="R286" s="23" t="s">
        <v>3251</v>
      </c>
      <c r="S286">
        <v>1</v>
      </c>
      <c r="T286" t="s">
        <v>3246</v>
      </c>
    </row>
    <row r="287" spans="1:20">
      <c r="A287">
        <v>286</v>
      </c>
      <c r="B287">
        <v>17</v>
      </c>
      <c r="C287" t="s">
        <v>3001</v>
      </c>
      <c r="D287">
        <v>5</v>
      </c>
      <c r="E287" t="s">
        <v>2811</v>
      </c>
      <c r="F287" t="s">
        <v>2934</v>
      </c>
      <c r="G287">
        <f t="shared" si="18"/>
        <v>7</v>
      </c>
      <c r="J287" s="23" t="s">
        <v>3259</v>
      </c>
      <c r="K287">
        <f t="shared" si="19"/>
        <v>286</v>
      </c>
      <c r="L287" s="23" t="s">
        <v>3258</v>
      </c>
      <c r="M287" t="str">
        <f t="shared" si="16"/>
        <v>Mayapan</v>
      </c>
      <c r="N287" s="23" t="s">
        <v>3260</v>
      </c>
      <c r="O287">
        <f t="shared" si="17"/>
        <v>17</v>
      </c>
      <c r="P287" s="23" t="s">
        <v>3250</v>
      </c>
      <c r="Q287">
        <v>1</v>
      </c>
      <c r="R287" s="23" t="s">
        <v>3251</v>
      </c>
      <c r="S287">
        <v>1</v>
      </c>
      <c r="T287" t="s">
        <v>3246</v>
      </c>
    </row>
    <row r="288" spans="1:20">
      <c r="A288">
        <v>287</v>
      </c>
      <c r="B288">
        <v>17</v>
      </c>
      <c r="C288" t="s">
        <v>3001</v>
      </c>
      <c r="D288">
        <v>5</v>
      </c>
      <c r="E288" t="s">
        <v>2811</v>
      </c>
      <c r="F288" t="s">
        <v>2937</v>
      </c>
      <c r="G288">
        <f t="shared" si="18"/>
        <v>9</v>
      </c>
      <c r="J288" s="23" t="s">
        <v>3259</v>
      </c>
      <c r="K288">
        <f t="shared" si="19"/>
        <v>287</v>
      </c>
      <c r="L288" s="23" t="s">
        <v>3258</v>
      </c>
      <c r="M288" t="str">
        <f t="shared" si="16"/>
        <v>Nuevo Rey</v>
      </c>
      <c r="N288" s="23" t="s">
        <v>3260</v>
      </c>
      <c r="O288">
        <f t="shared" si="17"/>
        <v>17</v>
      </c>
      <c r="P288" s="23" t="s">
        <v>3250</v>
      </c>
      <c r="Q288">
        <v>1</v>
      </c>
      <c r="R288" s="23" t="s">
        <v>3251</v>
      </c>
      <c r="S288">
        <v>1</v>
      </c>
      <c r="T288" t="s">
        <v>3246</v>
      </c>
    </row>
    <row r="289" spans="1:20">
      <c r="A289">
        <v>288</v>
      </c>
      <c r="B289">
        <v>17</v>
      </c>
      <c r="C289" t="s">
        <v>3001</v>
      </c>
      <c r="D289">
        <v>5</v>
      </c>
      <c r="E289" t="s">
        <v>2811</v>
      </c>
      <c r="F289" t="s">
        <v>2567</v>
      </c>
      <c r="G289">
        <f t="shared" si="18"/>
        <v>19</v>
      </c>
      <c r="J289" s="23" t="s">
        <v>3259</v>
      </c>
      <c r="K289">
        <f t="shared" si="19"/>
        <v>288</v>
      </c>
      <c r="L289" s="23" t="s">
        <v>3258</v>
      </c>
      <c r="M289" t="str">
        <f t="shared" si="16"/>
        <v>Parcelaciones Pance</v>
      </c>
      <c r="N289" s="23" t="s">
        <v>3260</v>
      </c>
      <c r="O289">
        <f t="shared" si="17"/>
        <v>17</v>
      </c>
      <c r="P289" s="23" t="s">
        <v>3250</v>
      </c>
      <c r="Q289">
        <v>1</v>
      </c>
      <c r="R289" s="23" t="s">
        <v>3251</v>
      </c>
      <c r="S289">
        <v>1</v>
      </c>
      <c r="T289" t="s">
        <v>3246</v>
      </c>
    </row>
    <row r="290" spans="1:20">
      <c r="A290">
        <v>289</v>
      </c>
      <c r="B290">
        <v>17</v>
      </c>
      <c r="C290" t="s">
        <v>3001</v>
      </c>
      <c r="D290">
        <v>5</v>
      </c>
      <c r="E290" t="s">
        <v>2811</v>
      </c>
      <c r="F290" t="s">
        <v>2518</v>
      </c>
      <c r="G290">
        <f t="shared" si="18"/>
        <v>18</v>
      </c>
      <c r="J290" s="23" t="s">
        <v>3259</v>
      </c>
      <c r="K290">
        <f t="shared" si="19"/>
        <v>289</v>
      </c>
      <c r="L290" s="23" t="s">
        <v>3258</v>
      </c>
      <c r="M290" t="str">
        <f t="shared" si="16"/>
        <v>Prados del Limonar</v>
      </c>
      <c r="N290" s="23" t="s">
        <v>3260</v>
      </c>
      <c r="O290">
        <f t="shared" si="17"/>
        <v>17</v>
      </c>
      <c r="P290" s="23" t="s">
        <v>3250</v>
      </c>
      <c r="Q290">
        <v>1</v>
      </c>
      <c r="R290" s="23" t="s">
        <v>3251</v>
      </c>
      <c r="S290">
        <v>1</v>
      </c>
      <c r="T290" t="s">
        <v>3246</v>
      </c>
    </row>
    <row r="291" spans="1:20">
      <c r="A291">
        <v>290</v>
      </c>
      <c r="B291">
        <v>17</v>
      </c>
      <c r="C291" t="s">
        <v>3001</v>
      </c>
      <c r="D291">
        <v>5</v>
      </c>
      <c r="E291" t="s">
        <v>2811</v>
      </c>
      <c r="F291" t="s">
        <v>2508</v>
      </c>
      <c r="G291">
        <f t="shared" si="18"/>
        <v>15</v>
      </c>
      <c r="J291" s="23" t="s">
        <v>3259</v>
      </c>
      <c r="K291">
        <f t="shared" si="19"/>
        <v>290</v>
      </c>
      <c r="L291" s="23" t="s">
        <v>3258</v>
      </c>
      <c r="M291" t="str">
        <f t="shared" si="16"/>
        <v>Primero de Mayo</v>
      </c>
      <c r="N291" s="23" t="s">
        <v>3260</v>
      </c>
      <c r="O291">
        <f t="shared" si="17"/>
        <v>17</v>
      </c>
      <c r="P291" s="23" t="s">
        <v>3250</v>
      </c>
      <c r="Q291">
        <v>1</v>
      </c>
      <c r="R291" s="23" t="s">
        <v>3251</v>
      </c>
      <c r="S291">
        <v>1</v>
      </c>
      <c r="T291" t="s">
        <v>3246</v>
      </c>
    </row>
    <row r="292" spans="1:20">
      <c r="A292">
        <v>291</v>
      </c>
      <c r="B292">
        <v>17</v>
      </c>
      <c r="C292" t="s">
        <v>3001</v>
      </c>
      <c r="D292">
        <v>5</v>
      </c>
      <c r="E292" t="s">
        <v>2811</v>
      </c>
      <c r="F292" t="s">
        <v>2933</v>
      </c>
      <c r="G292">
        <f t="shared" si="18"/>
        <v>11</v>
      </c>
      <c r="J292" s="23" t="s">
        <v>3259</v>
      </c>
      <c r="K292">
        <f t="shared" si="19"/>
        <v>291</v>
      </c>
      <c r="L292" s="23" t="s">
        <v>3258</v>
      </c>
      <c r="M292" t="str">
        <f t="shared" si="16"/>
        <v>Santa Anita</v>
      </c>
      <c r="N292" s="23" t="s">
        <v>3260</v>
      </c>
      <c r="O292">
        <f t="shared" si="17"/>
        <v>17</v>
      </c>
      <c r="P292" s="23" t="s">
        <v>3250</v>
      </c>
      <c r="Q292">
        <v>1</v>
      </c>
      <c r="R292" s="23" t="s">
        <v>3251</v>
      </c>
      <c r="S292">
        <v>1</v>
      </c>
      <c r="T292" t="s">
        <v>3246</v>
      </c>
    </row>
    <row r="293" spans="1:20">
      <c r="A293">
        <v>292</v>
      </c>
      <c r="B293">
        <v>17</v>
      </c>
      <c r="C293" t="s">
        <v>3001</v>
      </c>
      <c r="D293">
        <v>5</v>
      </c>
      <c r="E293" t="s">
        <v>2811</v>
      </c>
      <c r="F293" t="s">
        <v>2941</v>
      </c>
      <c r="G293">
        <f t="shared" si="18"/>
        <v>9</v>
      </c>
      <c r="J293" s="23" t="s">
        <v>3259</v>
      </c>
      <c r="K293">
        <f t="shared" si="19"/>
        <v>292</v>
      </c>
      <c r="L293" s="23" t="s">
        <v>3258</v>
      </c>
      <c r="M293" t="str">
        <f t="shared" si="16"/>
        <v>Unicentro</v>
      </c>
      <c r="N293" s="23" t="s">
        <v>3260</v>
      </c>
      <c r="O293">
        <f t="shared" si="17"/>
        <v>17</v>
      </c>
      <c r="P293" s="23" t="s">
        <v>3250</v>
      </c>
      <c r="Q293">
        <v>1</v>
      </c>
      <c r="R293" s="23" t="s">
        <v>3251</v>
      </c>
      <c r="S293">
        <v>1</v>
      </c>
      <c r="T293" t="s">
        <v>3246</v>
      </c>
    </row>
    <row r="294" spans="1:20">
      <c r="A294">
        <v>293</v>
      </c>
      <c r="B294">
        <v>17</v>
      </c>
      <c r="C294" t="s">
        <v>3001</v>
      </c>
      <c r="D294">
        <v>5</v>
      </c>
      <c r="E294" t="s">
        <v>2811</v>
      </c>
      <c r="F294" t="s">
        <v>2566</v>
      </c>
      <c r="G294">
        <f t="shared" si="18"/>
        <v>26</v>
      </c>
      <c r="J294" s="23" t="s">
        <v>3259</v>
      </c>
      <c r="K294">
        <f t="shared" si="19"/>
        <v>293</v>
      </c>
      <c r="L294" s="23" t="s">
        <v>3258</v>
      </c>
      <c r="M294" t="str">
        <f t="shared" si="16"/>
        <v>Urbanización Ciudad Jardín</v>
      </c>
      <c r="N294" s="23" t="s">
        <v>3260</v>
      </c>
      <c r="O294">
        <f t="shared" si="17"/>
        <v>17</v>
      </c>
      <c r="P294" s="23" t="s">
        <v>3250</v>
      </c>
      <c r="Q294">
        <v>1</v>
      </c>
      <c r="R294" s="23" t="s">
        <v>3251</v>
      </c>
      <c r="S294">
        <v>1</v>
      </c>
      <c r="T294" t="s">
        <v>3246</v>
      </c>
    </row>
    <row r="295" spans="1:20">
      <c r="A295">
        <v>294</v>
      </c>
      <c r="B295">
        <v>17</v>
      </c>
      <c r="C295" t="s">
        <v>3001</v>
      </c>
      <c r="D295">
        <v>5</v>
      </c>
      <c r="E295" t="s">
        <v>2811</v>
      </c>
      <c r="F295" t="s">
        <v>2943</v>
      </c>
      <c r="G295">
        <f t="shared" si="18"/>
        <v>21</v>
      </c>
      <c r="J295" s="23" t="s">
        <v>3259</v>
      </c>
      <c r="K295">
        <f t="shared" si="19"/>
        <v>294</v>
      </c>
      <c r="L295" s="23" t="s">
        <v>3258</v>
      </c>
      <c r="M295" t="str">
        <f t="shared" si="16"/>
        <v>Urbanización Rio Lili</v>
      </c>
      <c r="N295" s="23" t="s">
        <v>3260</v>
      </c>
      <c r="O295">
        <f t="shared" si="17"/>
        <v>17</v>
      </c>
      <c r="P295" s="23" t="s">
        <v>3250</v>
      </c>
      <c r="Q295">
        <v>1</v>
      </c>
      <c r="R295" s="23" t="s">
        <v>3251</v>
      </c>
      <c r="S295">
        <v>1</v>
      </c>
      <c r="T295" t="s">
        <v>3246</v>
      </c>
    </row>
    <row r="296" spans="1:20">
      <c r="A296">
        <v>295</v>
      </c>
      <c r="B296">
        <v>17</v>
      </c>
      <c r="C296" t="s">
        <v>3001</v>
      </c>
      <c r="D296">
        <v>5</v>
      </c>
      <c r="E296" t="s">
        <v>2811</v>
      </c>
      <c r="F296" t="s">
        <v>2519</v>
      </c>
      <c r="G296">
        <f t="shared" si="18"/>
        <v>24</v>
      </c>
      <c r="J296" s="23" t="s">
        <v>3259</v>
      </c>
      <c r="K296">
        <f t="shared" si="19"/>
        <v>295</v>
      </c>
      <c r="L296" s="23" t="s">
        <v>3258</v>
      </c>
      <c r="M296" t="str">
        <f t="shared" si="16"/>
        <v>Urbanización San Joaquín</v>
      </c>
      <c r="N296" s="23" t="s">
        <v>3260</v>
      </c>
      <c r="O296">
        <f t="shared" si="17"/>
        <v>17</v>
      </c>
      <c r="P296" s="23" t="s">
        <v>3250</v>
      </c>
      <c r="Q296">
        <v>1</v>
      </c>
      <c r="R296" s="23" t="s">
        <v>3251</v>
      </c>
      <c r="S296">
        <v>1</v>
      </c>
      <c r="T296" t="s">
        <v>3246</v>
      </c>
    </row>
    <row r="297" spans="1:20">
      <c r="A297">
        <v>296</v>
      </c>
      <c r="B297">
        <v>18</v>
      </c>
      <c r="C297" t="s">
        <v>3002</v>
      </c>
      <c r="D297">
        <v>5</v>
      </c>
      <c r="E297" t="s">
        <v>2811</v>
      </c>
      <c r="F297" t="s">
        <v>2529</v>
      </c>
      <c r="G297">
        <f t="shared" si="18"/>
        <v>12</v>
      </c>
      <c r="J297" s="23" t="s">
        <v>3259</v>
      </c>
      <c r="K297">
        <f t="shared" si="19"/>
        <v>296</v>
      </c>
      <c r="L297" s="23" t="s">
        <v>3258</v>
      </c>
      <c r="M297" t="str">
        <f t="shared" si="16"/>
        <v>Alférez Real</v>
      </c>
      <c r="N297" s="23" t="s">
        <v>3260</v>
      </c>
      <c r="O297">
        <f t="shared" si="17"/>
        <v>18</v>
      </c>
      <c r="P297" s="23" t="s">
        <v>3250</v>
      </c>
      <c r="Q297">
        <v>1</v>
      </c>
      <c r="R297" s="23" t="s">
        <v>3251</v>
      </c>
      <c r="S297">
        <v>1</v>
      </c>
      <c r="T297" t="s">
        <v>3246</v>
      </c>
    </row>
    <row r="298" spans="1:20">
      <c r="A298">
        <v>297</v>
      </c>
      <c r="B298">
        <v>18</v>
      </c>
      <c r="C298" t="s">
        <v>3002</v>
      </c>
      <c r="D298">
        <v>5</v>
      </c>
      <c r="E298" t="s">
        <v>2811</v>
      </c>
      <c r="F298" t="s">
        <v>2947</v>
      </c>
      <c r="G298">
        <f t="shared" si="18"/>
        <v>12</v>
      </c>
      <c r="J298" s="23" t="s">
        <v>3259</v>
      </c>
      <c r="K298">
        <f t="shared" si="19"/>
        <v>297</v>
      </c>
      <c r="L298" s="23" t="s">
        <v>3258</v>
      </c>
      <c r="M298" t="str">
        <f t="shared" si="16"/>
        <v>Alto Nápoles</v>
      </c>
      <c r="N298" s="23" t="s">
        <v>3260</v>
      </c>
      <c r="O298">
        <f t="shared" si="17"/>
        <v>18</v>
      </c>
      <c r="P298" s="23" t="s">
        <v>3250</v>
      </c>
      <c r="Q298">
        <v>1</v>
      </c>
      <c r="R298" s="23" t="s">
        <v>3251</v>
      </c>
      <c r="S298">
        <v>1</v>
      </c>
      <c r="T298" t="s">
        <v>3246</v>
      </c>
    </row>
    <row r="299" spans="1:20">
      <c r="A299">
        <v>298</v>
      </c>
      <c r="B299">
        <v>18</v>
      </c>
      <c r="C299" t="s">
        <v>3002</v>
      </c>
      <c r="D299">
        <v>5</v>
      </c>
      <c r="E299" t="s">
        <v>2811</v>
      </c>
      <c r="F299" t="s">
        <v>2520</v>
      </c>
      <c r="G299">
        <f t="shared" si="18"/>
        <v>12</v>
      </c>
      <c r="J299" s="23" t="s">
        <v>3259</v>
      </c>
      <c r="K299">
        <f t="shared" si="19"/>
        <v>298</v>
      </c>
      <c r="L299" s="23" t="s">
        <v>3258</v>
      </c>
      <c r="M299" t="str">
        <f t="shared" si="16"/>
        <v>Buenos Aires</v>
      </c>
      <c r="N299" s="23" t="s">
        <v>3260</v>
      </c>
      <c r="O299">
        <f t="shared" si="17"/>
        <v>18</v>
      </c>
      <c r="P299" s="23" t="s">
        <v>3250</v>
      </c>
      <c r="Q299">
        <v>1</v>
      </c>
      <c r="R299" s="23" t="s">
        <v>3251</v>
      </c>
      <c r="S299">
        <v>1</v>
      </c>
      <c r="T299" t="s">
        <v>3246</v>
      </c>
    </row>
    <row r="300" spans="1:20">
      <c r="A300">
        <v>299</v>
      </c>
      <c r="B300">
        <v>18</v>
      </c>
      <c r="C300" t="s">
        <v>3002</v>
      </c>
      <c r="D300">
        <v>5</v>
      </c>
      <c r="E300" t="s">
        <v>2811</v>
      </c>
      <c r="F300" t="s">
        <v>2944</v>
      </c>
      <c r="G300">
        <f t="shared" si="18"/>
        <v>6</v>
      </c>
      <c r="J300" s="23" t="s">
        <v>3259</v>
      </c>
      <c r="K300">
        <f t="shared" si="19"/>
        <v>299</v>
      </c>
      <c r="L300" s="23" t="s">
        <v>3258</v>
      </c>
      <c r="M300" t="str">
        <f t="shared" si="16"/>
        <v>Caldas</v>
      </c>
      <c r="N300" s="23" t="s">
        <v>3260</v>
      </c>
      <c r="O300">
        <f t="shared" si="17"/>
        <v>18</v>
      </c>
      <c r="P300" s="23" t="s">
        <v>3250</v>
      </c>
      <c r="Q300">
        <v>1</v>
      </c>
      <c r="R300" s="23" t="s">
        <v>3251</v>
      </c>
      <c r="S300">
        <v>1</v>
      </c>
      <c r="T300" t="s">
        <v>3246</v>
      </c>
    </row>
    <row r="301" spans="1:20">
      <c r="A301">
        <v>300</v>
      </c>
      <c r="B301">
        <v>18</v>
      </c>
      <c r="C301" t="s">
        <v>3002</v>
      </c>
      <c r="D301">
        <v>5</v>
      </c>
      <c r="E301" t="s">
        <v>2811</v>
      </c>
      <c r="F301" t="s">
        <v>2528</v>
      </c>
      <c r="G301">
        <f t="shared" si="18"/>
        <v>15</v>
      </c>
      <c r="J301" s="23" t="s">
        <v>3259</v>
      </c>
      <c r="K301">
        <f t="shared" si="19"/>
        <v>300</v>
      </c>
      <c r="L301" s="23" t="s">
        <v>3258</v>
      </c>
      <c r="M301" t="str">
        <f t="shared" si="16"/>
        <v>Colinas del Sur</v>
      </c>
      <c r="N301" s="23" t="s">
        <v>3260</v>
      </c>
      <c r="O301">
        <f t="shared" si="17"/>
        <v>18</v>
      </c>
      <c r="P301" s="23" t="s">
        <v>3250</v>
      </c>
      <c r="Q301">
        <v>1</v>
      </c>
      <c r="R301" s="23" t="s">
        <v>3251</v>
      </c>
      <c r="S301">
        <v>1</v>
      </c>
      <c r="T301" t="s">
        <v>3246</v>
      </c>
    </row>
    <row r="302" spans="1:20">
      <c r="A302">
        <v>301</v>
      </c>
      <c r="B302">
        <v>18</v>
      </c>
      <c r="C302" t="s">
        <v>3002</v>
      </c>
      <c r="D302">
        <v>5</v>
      </c>
      <c r="E302" t="s">
        <v>2811</v>
      </c>
      <c r="F302" t="s">
        <v>2946</v>
      </c>
      <c r="G302">
        <f t="shared" si="18"/>
        <v>20</v>
      </c>
      <c r="J302" s="23" t="s">
        <v>3259</v>
      </c>
      <c r="K302">
        <f t="shared" si="19"/>
        <v>301</v>
      </c>
      <c r="L302" s="23" t="s">
        <v>3258</v>
      </c>
      <c r="M302" t="str">
        <f t="shared" si="16"/>
        <v>Cuarteles de Nápoles</v>
      </c>
      <c r="N302" s="23" t="s">
        <v>3260</v>
      </c>
      <c r="O302">
        <f t="shared" si="17"/>
        <v>18</v>
      </c>
      <c r="P302" s="23" t="s">
        <v>3250</v>
      </c>
      <c r="Q302">
        <v>1</v>
      </c>
      <c r="R302" s="23" t="s">
        <v>3251</v>
      </c>
      <c r="S302">
        <v>1</v>
      </c>
      <c r="T302" t="s">
        <v>3246</v>
      </c>
    </row>
    <row r="303" spans="1:20">
      <c r="A303">
        <v>302</v>
      </c>
      <c r="B303">
        <v>18</v>
      </c>
      <c r="C303" t="s">
        <v>3002</v>
      </c>
      <c r="D303">
        <v>5</v>
      </c>
      <c r="E303" t="s">
        <v>2811</v>
      </c>
      <c r="F303" t="s">
        <v>2531</v>
      </c>
      <c r="G303">
        <f t="shared" si="18"/>
        <v>9</v>
      </c>
      <c r="J303" s="23" t="s">
        <v>3259</v>
      </c>
      <c r="K303">
        <f t="shared" si="19"/>
        <v>302</v>
      </c>
      <c r="L303" s="23" t="s">
        <v>3258</v>
      </c>
      <c r="M303" t="str">
        <f t="shared" si="16"/>
        <v>El Jordán</v>
      </c>
      <c r="N303" s="23" t="s">
        <v>3260</v>
      </c>
      <c r="O303">
        <f t="shared" si="17"/>
        <v>18</v>
      </c>
      <c r="P303" s="23" t="s">
        <v>3250</v>
      </c>
      <c r="Q303">
        <v>1</v>
      </c>
      <c r="R303" s="23" t="s">
        <v>3251</v>
      </c>
      <c r="S303">
        <v>1</v>
      </c>
      <c r="T303" t="s">
        <v>3246</v>
      </c>
    </row>
    <row r="304" spans="1:20">
      <c r="A304">
        <v>303</v>
      </c>
      <c r="B304">
        <v>18</v>
      </c>
      <c r="C304" t="s">
        <v>3002</v>
      </c>
      <c r="D304">
        <v>5</v>
      </c>
      <c r="E304" t="s">
        <v>2811</v>
      </c>
      <c r="F304" t="s">
        <v>2945</v>
      </c>
      <c r="G304">
        <f t="shared" si="18"/>
        <v>10</v>
      </c>
      <c r="J304" s="23" t="s">
        <v>3259</v>
      </c>
      <c r="K304">
        <f t="shared" si="19"/>
        <v>303</v>
      </c>
      <c r="L304" s="23" t="s">
        <v>3258</v>
      </c>
      <c r="M304" t="str">
        <f t="shared" si="16"/>
        <v>Farallones</v>
      </c>
      <c r="N304" s="23" t="s">
        <v>3260</v>
      </c>
      <c r="O304">
        <f t="shared" si="17"/>
        <v>18</v>
      </c>
      <c r="P304" s="23" t="s">
        <v>3250</v>
      </c>
      <c r="Q304">
        <v>1</v>
      </c>
      <c r="R304" s="23" t="s">
        <v>3251</v>
      </c>
      <c r="S304">
        <v>1</v>
      </c>
      <c r="T304" t="s">
        <v>3246</v>
      </c>
    </row>
    <row r="305" spans="1:20">
      <c r="A305">
        <v>304</v>
      </c>
      <c r="B305">
        <v>18</v>
      </c>
      <c r="C305" t="s">
        <v>3002</v>
      </c>
      <c r="D305">
        <v>5</v>
      </c>
      <c r="E305" t="s">
        <v>2811</v>
      </c>
      <c r="F305" t="s">
        <v>2523</v>
      </c>
      <c r="G305">
        <f t="shared" si="18"/>
        <v>24</v>
      </c>
      <c r="J305" s="23" t="s">
        <v>3259</v>
      </c>
      <c r="K305">
        <f t="shared" si="19"/>
        <v>304</v>
      </c>
      <c r="L305" s="23" t="s">
        <v>3258</v>
      </c>
      <c r="M305" t="str">
        <f t="shared" si="16"/>
        <v>Francisco Eladio Ramírez</v>
      </c>
      <c r="N305" s="23" t="s">
        <v>3260</v>
      </c>
      <c r="O305">
        <f t="shared" si="17"/>
        <v>18</v>
      </c>
      <c r="P305" s="23" t="s">
        <v>3250</v>
      </c>
      <c r="Q305">
        <v>1</v>
      </c>
      <c r="R305" s="23" t="s">
        <v>3251</v>
      </c>
      <c r="S305">
        <v>1</v>
      </c>
      <c r="T305" t="s">
        <v>3246</v>
      </c>
    </row>
    <row r="306" spans="1:20">
      <c r="A306">
        <v>305</v>
      </c>
      <c r="B306">
        <v>18</v>
      </c>
      <c r="C306" t="s">
        <v>3002</v>
      </c>
      <c r="D306">
        <v>5</v>
      </c>
      <c r="E306" t="s">
        <v>2811</v>
      </c>
      <c r="F306" t="s">
        <v>2525</v>
      </c>
      <c r="G306">
        <f t="shared" si="18"/>
        <v>10</v>
      </c>
      <c r="J306" s="23" t="s">
        <v>3259</v>
      </c>
      <c r="K306">
        <f t="shared" si="19"/>
        <v>305</v>
      </c>
      <c r="L306" s="23" t="s">
        <v>3258</v>
      </c>
      <c r="M306" t="str">
        <f t="shared" si="16"/>
        <v>Horizontes</v>
      </c>
      <c r="N306" s="23" t="s">
        <v>3260</v>
      </c>
      <c r="O306">
        <f t="shared" si="17"/>
        <v>18</v>
      </c>
      <c r="P306" s="23" t="s">
        <v>3250</v>
      </c>
      <c r="Q306">
        <v>1</v>
      </c>
      <c r="R306" s="23" t="s">
        <v>3251</v>
      </c>
      <c r="S306">
        <v>1</v>
      </c>
      <c r="T306" t="s">
        <v>3246</v>
      </c>
    </row>
    <row r="307" spans="1:20">
      <c r="A307">
        <v>306</v>
      </c>
      <c r="B307">
        <v>18</v>
      </c>
      <c r="C307" t="s">
        <v>3002</v>
      </c>
      <c r="D307">
        <v>5</v>
      </c>
      <c r="E307" t="s">
        <v>2811</v>
      </c>
      <c r="F307" t="s">
        <v>2521</v>
      </c>
      <c r="G307">
        <f t="shared" si="18"/>
        <v>11</v>
      </c>
      <c r="J307" s="23" t="s">
        <v>3259</v>
      </c>
      <c r="K307">
        <f t="shared" si="19"/>
        <v>306</v>
      </c>
      <c r="L307" s="23" t="s">
        <v>3258</v>
      </c>
      <c r="M307" t="str">
        <f t="shared" si="16"/>
        <v>Los Chorros</v>
      </c>
      <c r="N307" s="23" t="s">
        <v>3260</v>
      </c>
      <c r="O307">
        <f t="shared" si="17"/>
        <v>18</v>
      </c>
      <c r="P307" s="23" t="s">
        <v>3250</v>
      </c>
      <c r="Q307">
        <v>1</v>
      </c>
      <c r="R307" s="23" t="s">
        <v>3251</v>
      </c>
      <c r="S307">
        <v>1</v>
      </c>
      <c r="T307" t="s">
        <v>3246</v>
      </c>
    </row>
    <row r="308" spans="1:20">
      <c r="A308">
        <v>307</v>
      </c>
      <c r="B308">
        <v>18</v>
      </c>
      <c r="C308" t="s">
        <v>3002</v>
      </c>
      <c r="D308">
        <v>5</v>
      </c>
      <c r="E308" t="s">
        <v>2811</v>
      </c>
      <c r="F308" t="s">
        <v>2527</v>
      </c>
      <c r="G308">
        <f t="shared" si="18"/>
        <v>7</v>
      </c>
      <c r="J308" s="23" t="s">
        <v>3259</v>
      </c>
      <c r="K308">
        <f t="shared" si="19"/>
        <v>307</v>
      </c>
      <c r="L308" s="23" t="s">
        <v>3258</v>
      </c>
      <c r="M308" t="str">
        <f t="shared" si="16"/>
        <v>Lourdes</v>
      </c>
      <c r="N308" s="23" t="s">
        <v>3260</v>
      </c>
      <c r="O308">
        <f t="shared" si="17"/>
        <v>18</v>
      </c>
      <c r="P308" s="23" t="s">
        <v>3250</v>
      </c>
      <c r="Q308">
        <v>1</v>
      </c>
      <c r="R308" s="23" t="s">
        <v>3251</v>
      </c>
      <c r="S308">
        <v>1</v>
      </c>
      <c r="T308" t="s">
        <v>3246</v>
      </c>
    </row>
    <row r="309" spans="1:20">
      <c r="A309">
        <v>308</v>
      </c>
      <c r="B309">
        <v>18</v>
      </c>
      <c r="C309" t="s">
        <v>3002</v>
      </c>
      <c r="D309">
        <v>5</v>
      </c>
      <c r="E309" t="s">
        <v>2811</v>
      </c>
      <c r="F309" t="s">
        <v>2526</v>
      </c>
      <c r="G309">
        <f t="shared" si="18"/>
        <v>20</v>
      </c>
      <c r="J309" s="23" t="s">
        <v>3259</v>
      </c>
      <c r="K309">
        <f t="shared" si="19"/>
        <v>308</v>
      </c>
      <c r="L309" s="23" t="s">
        <v>3258</v>
      </c>
      <c r="M309" t="str">
        <f t="shared" si="16"/>
        <v>Mario Correa Rengifo</v>
      </c>
      <c r="N309" s="23" t="s">
        <v>3260</v>
      </c>
      <c r="O309">
        <f t="shared" si="17"/>
        <v>18</v>
      </c>
      <c r="P309" s="23" t="s">
        <v>3250</v>
      </c>
      <c r="Q309">
        <v>1</v>
      </c>
      <c r="R309" s="23" t="s">
        <v>3251</v>
      </c>
      <c r="S309">
        <v>1</v>
      </c>
      <c r="T309" t="s">
        <v>3246</v>
      </c>
    </row>
    <row r="310" spans="1:20">
      <c r="A310">
        <v>309</v>
      </c>
      <c r="B310">
        <v>18</v>
      </c>
      <c r="C310" t="s">
        <v>3002</v>
      </c>
      <c r="D310">
        <v>5</v>
      </c>
      <c r="E310" t="s">
        <v>2811</v>
      </c>
      <c r="F310" t="s">
        <v>2522</v>
      </c>
      <c r="G310">
        <f t="shared" si="18"/>
        <v>8</v>
      </c>
      <c r="J310" s="23" t="s">
        <v>3259</v>
      </c>
      <c r="K310">
        <f t="shared" si="19"/>
        <v>309</v>
      </c>
      <c r="L310" s="23" t="s">
        <v>3258</v>
      </c>
      <c r="M310" t="str">
        <f t="shared" si="16"/>
        <v>Meléndez</v>
      </c>
      <c r="N310" s="23" t="s">
        <v>3260</v>
      </c>
      <c r="O310">
        <f t="shared" si="17"/>
        <v>18</v>
      </c>
      <c r="P310" s="23" t="s">
        <v>3250</v>
      </c>
      <c r="Q310">
        <v>1</v>
      </c>
      <c r="R310" s="23" t="s">
        <v>3251</v>
      </c>
      <c r="S310">
        <v>1</v>
      </c>
      <c r="T310" t="s">
        <v>3246</v>
      </c>
    </row>
    <row r="311" spans="1:20">
      <c r="A311">
        <v>310</v>
      </c>
      <c r="B311">
        <v>18</v>
      </c>
      <c r="C311" t="s">
        <v>3002</v>
      </c>
      <c r="D311">
        <v>5</v>
      </c>
      <c r="E311" t="s">
        <v>2811</v>
      </c>
      <c r="F311" t="s">
        <v>2530</v>
      </c>
      <c r="G311">
        <f t="shared" si="18"/>
        <v>7</v>
      </c>
      <c r="J311" s="23" t="s">
        <v>3259</v>
      </c>
      <c r="K311">
        <f t="shared" si="19"/>
        <v>310</v>
      </c>
      <c r="L311" s="23" t="s">
        <v>3258</v>
      </c>
      <c r="M311" t="str">
        <f t="shared" si="16"/>
        <v>Nápoles</v>
      </c>
      <c r="N311" s="23" t="s">
        <v>3260</v>
      </c>
      <c r="O311">
        <f t="shared" si="17"/>
        <v>18</v>
      </c>
      <c r="P311" s="23" t="s">
        <v>3250</v>
      </c>
      <c r="Q311">
        <v>1</v>
      </c>
      <c r="R311" s="23" t="s">
        <v>3251</v>
      </c>
      <c r="S311">
        <v>1</v>
      </c>
      <c r="T311" t="s">
        <v>3246</v>
      </c>
    </row>
    <row r="312" spans="1:20">
      <c r="A312">
        <v>311</v>
      </c>
      <c r="B312">
        <v>18</v>
      </c>
      <c r="C312" t="s">
        <v>3002</v>
      </c>
      <c r="D312">
        <v>5</v>
      </c>
      <c r="E312" t="s">
        <v>2811</v>
      </c>
      <c r="F312" t="s">
        <v>2524</v>
      </c>
      <c r="G312">
        <f t="shared" si="18"/>
        <v>14</v>
      </c>
      <c r="J312" s="23" t="s">
        <v>3259</v>
      </c>
      <c r="K312">
        <f t="shared" si="19"/>
        <v>311</v>
      </c>
      <c r="L312" s="23" t="s">
        <v>3258</v>
      </c>
      <c r="M312" t="str">
        <f t="shared" si="16"/>
        <v>Prados del Sur</v>
      </c>
      <c r="N312" s="23" t="s">
        <v>3260</v>
      </c>
      <c r="O312">
        <f t="shared" si="17"/>
        <v>18</v>
      </c>
      <c r="P312" s="23" t="s">
        <v>3250</v>
      </c>
      <c r="Q312">
        <v>1</v>
      </c>
      <c r="R312" s="23" t="s">
        <v>3251</v>
      </c>
      <c r="S312">
        <v>1</v>
      </c>
      <c r="T312" t="s">
        <v>3246</v>
      </c>
    </row>
    <row r="313" spans="1:20">
      <c r="A313">
        <v>312</v>
      </c>
      <c r="B313">
        <v>18</v>
      </c>
      <c r="C313" t="s">
        <v>3002</v>
      </c>
      <c r="D313">
        <v>5</v>
      </c>
      <c r="E313" t="s">
        <v>2811</v>
      </c>
      <c r="F313" t="s">
        <v>2532</v>
      </c>
      <c r="G313">
        <f t="shared" si="18"/>
        <v>18</v>
      </c>
      <c r="J313" s="23" t="s">
        <v>3259</v>
      </c>
      <c r="K313">
        <f t="shared" si="19"/>
        <v>312</v>
      </c>
      <c r="L313" s="23" t="s">
        <v>3258</v>
      </c>
      <c r="M313" t="str">
        <f t="shared" si="16"/>
        <v>Sector Alto Jordán</v>
      </c>
      <c r="N313" s="23" t="s">
        <v>3260</v>
      </c>
      <c r="O313">
        <f t="shared" si="17"/>
        <v>18</v>
      </c>
      <c r="P313" s="23" t="s">
        <v>3250</v>
      </c>
      <c r="Q313">
        <v>1</v>
      </c>
      <c r="R313" s="23" t="s">
        <v>3251</v>
      </c>
      <c r="S313">
        <v>1</v>
      </c>
      <c r="T313" t="s">
        <v>3246</v>
      </c>
    </row>
    <row r="314" spans="1:20">
      <c r="A314">
        <v>313</v>
      </c>
      <c r="B314">
        <v>19</v>
      </c>
      <c r="C314" t="s">
        <v>3003</v>
      </c>
      <c r="D314">
        <v>5</v>
      </c>
      <c r="E314" t="s">
        <v>2811</v>
      </c>
      <c r="F314" t="s">
        <v>2539</v>
      </c>
      <c r="G314">
        <f t="shared" si="18"/>
        <v>10</v>
      </c>
      <c r="J314" s="23" t="s">
        <v>3259</v>
      </c>
      <c r="K314">
        <f t="shared" si="19"/>
        <v>313</v>
      </c>
      <c r="L314" s="23" t="s">
        <v>3258</v>
      </c>
      <c r="M314" t="str">
        <f t="shared" si="16"/>
        <v>Bellavista</v>
      </c>
      <c r="N314" s="23" t="s">
        <v>3260</v>
      </c>
      <c r="O314">
        <f t="shared" si="17"/>
        <v>19</v>
      </c>
      <c r="P314" s="23" t="s">
        <v>3250</v>
      </c>
      <c r="Q314">
        <v>1</v>
      </c>
      <c r="R314" s="23" t="s">
        <v>3251</v>
      </c>
      <c r="S314">
        <v>1</v>
      </c>
      <c r="T314" t="s">
        <v>3246</v>
      </c>
    </row>
    <row r="315" spans="1:20">
      <c r="A315">
        <v>314</v>
      </c>
      <c r="B315">
        <v>19</v>
      </c>
      <c r="C315" t="s">
        <v>3003</v>
      </c>
      <c r="D315">
        <v>5</v>
      </c>
      <c r="E315" t="s">
        <v>2811</v>
      </c>
      <c r="F315" t="s">
        <v>2951</v>
      </c>
      <c r="G315">
        <f t="shared" si="18"/>
        <v>8</v>
      </c>
      <c r="J315" s="23" t="s">
        <v>3259</v>
      </c>
      <c r="K315">
        <f t="shared" si="19"/>
        <v>314</v>
      </c>
      <c r="L315" s="23" t="s">
        <v>3258</v>
      </c>
      <c r="M315" t="str">
        <f t="shared" si="16"/>
        <v>Cambulos</v>
      </c>
      <c r="N315" s="23" t="s">
        <v>3260</v>
      </c>
      <c r="O315">
        <f t="shared" si="17"/>
        <v>19</v>
      </c>
      <c r="P315" s="23" t="s">
        <v>3250</v>
      </c>
      <c r="Q315">
        <v>1</v>
      </c>
      <c r="R315" s="23" t="s">
        <v>3251</v>
      </c>
      <c r="S315">
        <v>1</v>
      </c>
      <c r="T315" t="s">
        <v>3246</v>
      </c>
    </row>
    <row r="316" spans="1:20">
      <c r="A316">
        <v>315</v>
      </c>
      <c r="B316">
        <v>19</v>
      </c>
      <c r="C316" t="s">
        <v>3003</v>
      </c>
      <c r="D316">
        <v>5</v>
      </c>
      <c r="E316" t="s">
        <v>2811</v>
      </c>
      <c r="F316" t="s">
        <v>2956</v>
      </c>
      <c r="G316">
        <f t="shared" si="18"/>
        <v>26</v>
      </c>
      <c r="J316" s="23" t="s">
        <v>3259</v>
      </c>
      <c r="K316">
        <f t="shared" si="19"/>
        <v>315</v>
      </c>
      <c r="L316" s="23" t="s">
        <v>3258</v>
      </c>
      <c r="M316" t="str">
        <f t="shared" si="16"/>
        <v>Camino Real Los Fundadores</v>
      </c>
      <c r="N316" s="23" t="s">
        <v>3260</v>
      </c>
      <c r="O316">
        <f t="shared" si="17"/>
        <v>19</v>
      </c>
      <c r="P316" s="23" t="s">
        <v>3250</v>
      </c>
      <c r="Q316">
        <v>1</v>
      </c>
      <c r="R316" s="23" t="s">
        <v>3251</v>
      </c>
      <c r="S316">
        <v>1</v>
      </c>
      <c r="T316" t="s">
        <v>3246</v>
      </c>
    </row>
    <row r="317" spans="1:20">
      <c r="A317">
        <v>316</v>
      </c>
      <c r="B317">
        <v>19</v>
      </c>
      <c r="C317" t="s">
        <v>3003</v>
      </c>
      <c r="D317">
        <v>5</v>
      </c>
      <c r="E317" t="s">
        <v>2811</v>
      </c>
      <c r="F317" t="s">
        <v>2800</v>
      </c>
      <c r="G317">
        <f t="shared" si="18"/>
        <v>12</v>
      </c>
      <c r="J317" s="23" t="s">
        <v>3259</v>
      </c>
      <c r="K317">
        <f t="shared" si="19"/>
        <v>316</v>
      </c>
      <c r="L317" s="23" t="s">
        <v>3258</v>
      </c>
      <c r="M317" t="str">
        <f t="shared" si="16"/>
        <v>Cañaveralejo</v>
      </c>
      <c r="N317" s="23" t="s">
        <v>3260</v>
      </c>
      <c r="O317">
        <f t="shared" si="17"/>
        <v>19</v>
      </c>
      <c r="P317" s="23" t="s">
        <v>3250</v>
      </c>
      <c r="Q317">
        <v>1</v>
      </c>
      <c r="R317" s="23" t="s">
        <v>3251</v>
      </c>
      <c r="S317">
        <v>1</v>
      </c>
      <c r="T317" t="s">
        <v>3246</v>
      </c>
    </row>
    <row r="318" spans="1:20">
      <c r="A318">
        <v>317</v>
      </c>
      <c r="B318">
        <v>19</v>
      </c>
      <c r="C318" t="s">
        <v>3003</v>
      </c>
      <c r="D318">
        <v>5</v>
      </c>
      <c r="E318" t="s">
        <v>2811</v>
      </c>
      <c r="F318" t="s">
        <v>2543</v>
      </c>
      <c r="G318">
        <f t="shared" si="18"/>
        <v>10</v>
      </c>
      <c r="J318" s="23" t="s">
        <v>3259</v>
      </c>
      <c r="K318">
        <f t="shared" si="19"/>
        <v>317</v>
      </c>
      <c r="L318" s="23" t="s">
        <v>3258</v>
      </c>
      <c r="M318" t="str">
        <f t="shared" si="16"/>
        <v>Champagnat</v>
      </c>
      <c r="N318" s="23" t="s">
        <v>3260</v>
      </c>
      <c r="O318">
        <f t="shared" si="17"/>
        <v>19</v>
      </c>
      <c r="P318" s="23" t="s">
        <v>3250</v>
      </c>
      <c r="Q318">
        <v>1</v>
      </c>
      <c r="R318" s="23" t="s">
        <v>3251</v>
      </c>
      <c r="S318">
        <v>1</v>
      </c>
      <c r="T318" t="s">
        <v>3246</v>
      </c>
    </row>
    <row r="319" spans="1:20">
      <c r="A319">
        <v>318</v>
      </c>
      <c r="B319">
        <v>19</v>
      </c>
      <c r="C319" t="s">
        <v>3003</v>
      </c>
      <c r="D319">
        <v>5</v>
      </c>
      <c r="E319" t="s">
        <v>2811</v>
      </c>
      <c r="F319" t="s">
        <v>2958</v>
      </c>
      <c r="G319">
        <f t="shared" si="18"/>
        <v>9</v>
      </c>
      <c r="J319" s="23" t="s">
        <v>3259</v>
      </c>
      <c r="K319">
        <f t="shared" si="19"/>
        <v>318</v>
      </c>
      <c r="L319" s="23" t="s">
        <v>3258</v>
      </c>
      <c r="M319" t="str">
        <f t="shared" si="16"/>
        <v>Cristales</v>
      </c>
      <c r="N319" s="23" t="s">
        <v>3260</v>
      </c>
      <c r="O319">
        <f t="shared" si="17"/>
        <v>19</v>
      </c>
      <c r="P319" s="23" t="s">
        <v>3250</v>
      </c>
      <c r="Q319">
        <v>1</v>
      </c>
      <c r="R319" s="23" t="s">
        <v>3251</v>
      </c>
      <c r="S319">
        <v>1</v>
      </c>
      <c r="T319" t="s">
        <v>3246</v>
      </c>
    </row>
    <row r="320" spans="1:20">
      <c r="A320">
        <v>319</v>
      </c>
      <c r="B320">
        <v>19</v>
      </c>
      <c r="C320" t="s">
        <v>3003</v>
      </c>
      <c r="D320">
        <v>5</v>
      </c>
      <c r="E320" t="s">
        <v>2811</v>
      </c>
      <c r="F320" t="s">
        <v>2952</v>
      </c>
      <c r="G320">
        <f t="shared" si="18"/>
        <v>15</v>
      </c>
      <c r="J320" s="23" t="s">
        <v>3259</v>
      </c>
      <c r="K320">
        <f t="shared" si="19"/>
        <v>319</v>
      </c>
      <c r="L320" s="23" t="s">
        <v>3258</v>
      </c>
      <c r="M320" t="str">
        <f t="shared" si="16"/>
        <v>Cuarto de Legua</v>
      </c>
      <c r="N320" s="23" t="s">
        <v>3260</v>
      </c>
      <c r="O320">
        <f t="shared" si="17"/>
        <v>19</v>
      </c>
      <c r="P320" s="23" t="s">
        <v>3250</v>
      </c>
      <c r="Q320">
        <v>1</v>
      </c>
      <c r="R320" s="23" t="s">
        <v>3251</v>
      </c>
      <c r="S320">
        <v>1</v>
      </c>
      <c r="T320" t="s">
        <v>3246</v>
      </c>
    </row>
    <row r="321" spans="1:20">
      <c r="A321">
        <v>320</v>
      </c>
      <c r="B321">
        <v>19</v>
      </c>
      <c r="C321" t="s">
        <v>3003</v>
      </c>
      <c r="D321">
        <v>5</v>
      </c>
      <c r="E321" t="s">
        <v>2811</v>
      </c>
      <c r="F321" t="s">
        <v>2542</v>
      </c>
      <c r="G321">
        <f t="shared" si="18"/>
        <v>8</v>
      </c>
      <c r="J321" s="23" t="s">
        <v>3259</v>
      </c>
      <c r="K321">
        <f t="shared" si="19"/>
        <v>320</v>
      </c>
      <c r="L321" s="23" t="s">
        <v>3258</v>
      </c>
      <c r="M321" t="str">
        <f t="shared" si="16"/>
        <v>El Cedro</v>
      </c>
      <c r="N321" s="23" t="s">
        <v>3260</v>
      </c>
      <c r="O321">
        <f t="shared" si="17"/>
        <v>19</v>
      </c>
      <c r="P321" s="23" t="s">
        <v>3250</v>
      </c>
      <c r="Q321">
        <v>1</v>
      </c>
      <c r="R321" s="23" t="s">
        <v>3251</v>
      </c>
      <c r="S321">
        <v>1</v>
      </c>
      <c r="T321" t="s">
        <v>3246</v>
      </c>
    </row>
    <row r="322" spans="1:20">
      <c r="A322">
        <v>321</v>
      </c>
      <c r="B322">
        <v>19</v>
      </c>
      <c r="C322" t="s">
        <v>3003</v>
      </c>
      <c r="D322">
        <v>5</v>
      </c>
      <c r="E322" t="s">
        <v>2811</v>
      </c>
      <c r="F322" t="s">
        <v>2534</v>
      </c>
      <c r="G322">
        <f t="shared" si="18"/>
        <v>7</v>
      </c>
      <c r="J322" s="23" t="s">
        <v>3259</v>
      </c>
      <c r="K322">
        <f t="shared" si="19"/>
        <v>321</v>
      </c>
      <c r="L322" s="23" t="s">
        <v>3258</v>
      </c>
      <c r="M322" t="str">
        <f t="shared" ref="M322:M385" si="20">F322</f>
        <v>El Lido</v>
      </c>
      <c r="N322" s="23" t="s">
        <v>3260</v>
      </c>
      <c r="O322">
        <f t="shared" ref="O322:O385" si="21">B322</f>
        <v>19</v>
      </c>
      <c r="P322" s="23" t="s">
        <v>3250</v>
      </c>
      <c r="Q322">
        <v>1</v>
      </c>
      <c r="R322" s="23" t="s">
        <v>3251</v>
      </c>
      <c r="S322">
        <v>1</v>
      </c>
      <c r="T322" t="s">
        <v>3246</v>
      </c>
    </row>
    <row r="323" spans="1:20">
      <c r="A323">
        <v>322</v>
      </c>
      <c r="B323">
        <v>19</v>
      </c>
      <c r="C323" t="s">
        <v>3003</v>
      </c>
      <c r="D323">
        <v>5</v>
      </c>
      <c r="E323" t="s">
        <v>2811</v>
      </c>
      <c r="F323" t="s">
        <v>2545</v>
      </c>
      <c r="G323">
        <f t="shared" ref="G323:G386" si="22">LEN(F323)</f>
        <v>11</v>
      </c>
      <c r="J323" s="23" t="s">
        <v>3259</v>
      </c>
      <c r="K323">
        <f t="shared" ref="K323:K386" si="23">A323</f>
        <v>322</v>
      </c>
      <c r="L323" s="23" t="s">
        <v>3258</v>
      </c>
      <c r="M323" t="str">
        <f t="shared" si="20"/>
        <v>El Mortiñal</v>
      </c>
      <c r="N323" s="23" t="s">
        <v>3260</v>
      </c>
      <c r="O323">
        <f t="shared" si="21"/>
        <v>19</v>
      </c>
      <c r="P323" s="23" t="s">
        <v>3250</v>
      </c>
      <c r="Q323">
        <v>1</v>
      </c>
      <c r="R323" s="23" t="s">
        <v>3251</v>
      </c>
      <c r="S323">
        <v>1</v>
      </c>
      <c r="T323" t="s">
        <v>3246</v>
      </c>
    </row>
    <row r="324" spans="1:20">
      <c r="A324">
        <v>323</v>
      </c>
      <c r="B324">
        <v>19</v>
      </c>
      <c r="C324" t="s">
        <v>3003</v>
      </c>
      <c r="D324">
        <v>5</v>
      </c>
      <c r="E324" t="s">
        <v>2811</v>
      </c>
      <c r="F324" t="s">
        <v>2949</v>
      </c>
      <c r="G324">
        <f t="shared" si="22"/>
        <v>11</v>
      </c>
      <c r="J324" s="23" t="s">
        <v>3259</v>
      </c>
      <c r="K324">
        <f t="shared" si="23"/>
        <v>323</v>
      </c>
      <c r="L324" s="23" t="s">
        <v>3258</v>
      </c>
      <c r="M324" t="str">
        <f t="shared" si="20"/>
        <v>Eucarístico</v>
      </c>
      <c r="N324" s="23" t="s">
        <v>3260</v>
      </c>
      <c r="O324">
        <f t="shared" si="21"/>
        <v>19</v>
      </c>
      <c r="P324" s="23" t="s">
        <v>3250</v>
      </c>
      <c r="Q324">
        <v>1</v>
      </c>
      <c r="R324" s="23" t="s">
        <v>3251</v>
      </c>
      <c r="S324">
        <v>1</v>
      </c>
      <c r="T324" t="s">
        <v>3246</v>
      </c>
    </row>
    <row r="325" spans="1:20">
      <c r="A325">
        <v>324</v>
      </c>
      <c r="B325">
        <v>19</v>
      </c>
      <c r="C325" t="s">
        <v>3003</v>
      </c>
      <c r="D325">
        <v>5</v>
      </c>
      <c r="E325" t="s">
        <v>2811</v>
      </c>
      <c r="F325" t="s">
        <v>2804</v>
      </c>
      <c r="G325">
        <f t="shared" si="22"/>
        <v>7</v>
      </c>
      <c r="J325" s="23" t="s">
        <v>3259</v>
      </c>
      <c r="K325">
        <f t="shared" si="23"/>
        <v>324</v>
      </c>
      <c r="L325" s="23" t="s">
        <v>3258</v>
      </c>
      <c r="M325" t="str">
        <f t="shared" si="20"/>
        <v>Galindo</v>
      </c>
      <c r="N325" s="23" t="s">
        <v>3260</v>
      </c>
      <c r="O325">
        <f t="shared" si="21"/>
        <v>19</v>
      </c>
      <c r="P325" s="23" t="s">
        <v>3250</v>
      </c>
      <c r="Q325">
        <v>1</v>
      </c>
      <c r="R325" s="23" t="s">
        <v>3251</v>
      </c>
      <c r="S325">
        <v>1</v>
      </c>
      <c r="T325" t="s">
        <v>3246</v>
      </c>
    </row>
    <row r="326" spans="1:20">
      <c r="A326">
        <v>325</v>
      </c>
      <c r="B326">
        <v>19</v>
      </c>
      <c r="C326" t="s">
        <v>3003</v>
      </c>
      <c r="D326">
        <v>5</v>
      </c>
      <c r="E326" t="s">
        <v>2811</v>
      </c>
      <c r="F326" t="s">
        <v>2953</v>
      </c>
      <c r="G326">
        <f t="shared" si="22"/>
        <v>9</v>
      </c>
      <c r="J326" s="23" t="s">
        <v>3259</v>
      </c>
      <c r="K326">
        <f t="shared" si="23"/>
        <v>325</v>
      </c>
      <c r="L326" s="23" t="s">
        <v>3258</v>
      </c>
      <c r="M326" t="str">
        <f t="shared" si="20"/>
        <v>Guadalupe</v>
      </c>
      <c r="N326" s="23" t="s">
        <v>3260</v>
      </c>
      <c r="O326">
        <f t="shared" si="21"/>
        <v>19</v>
      </c>
      <c r="P326" s="23" t="s">
        <v>3250</v>
      </c>
      <c r="Q326">
        <v>1</v>
      </c>
      <c r="R326" s="23" t="s">
        <v>3251</v>
      </c>
      <c r="S326">
        <v>1</v>
      </c>
      <c r="T326" t="s">
        <v>3246</v>
      </c>
    </row>
    <row r="327" spans="1:20">
      <c r="A327">
        <v>326</v>
      </c>
      <c r="B327">
        <v>19</v>
      </c>
      <c r="C327" t="s">
        <v>3003</v>
      </c>
      <c r="D327">
        <v>5</v>
      </c>
      <c r="E327" t="s">
        <v>2811</v>
      </c>
      <c r="F327" t="s">
        <v>2533</v>
      </c>
      <c r="G327">
        <f t="shared" si="22"/>
        <v>10</v>
      </c>
      <c r="J327" s="23" t="s">
        <v>3259</v>
      </c>
      <c r="K327">
        <f t="shared" si="23"/>
        <v>326</v>
      </c>
      <c r="L327" s="23" t="s">
        <v>3258</v>
      </c>
      <c r="M327" t="str">
        <f t="shared" si="20"/>
        <v>La Cascada</v>
      </c>
      <c r="N327" s="23" t="s">
        <v>3260</v>
      </c>
      <c r="O327">
        <f t="shared" si="21"/>
        <v>19</v>
      </c>
      <c r="P327" s="23" t="s">
        <v>3250</v>
      </c>
      <c r="Q327">
        <v>1</v>
      </c>
      <c r="R327" s="23" t="s">
        <v>3251</v>
      </c>
      <c r="S327">
        <v>1</v>
      </c>
      <c r="T327" t="s">
        <v>3246</v>
      </c>
    </row>
    <row r="328" spans="1:20">
      <c r="A328">
        <v>327</v>
      </c>
      <c r="B328">
        <v>19</v>
      </c>
      <c r="C328" t="s">
        <v>3003</v>
      </c>
      <c r="D328">
        <v>5</v>
      </c>
      <c r="E328" t="s">
        <v>2811</v>
      </c>
      <c r="F328" t="s">
        <v>2541</v>
      </c>
      <c r="G328">
        <f t="shared" si="22"/>
        <v>10</v>
      </c>
      <c r="J328" s="23" t="s">
        <v>3259</v>
      </c>
      <c r="K328">
        <f t="shared" si="23"/>
        <v>327</v>
      </c>
      <c r="L328" s="23" t="s">
        <v>3258</v>
      </c>
      <c r="M328" t="str">
        <f t="shared" si="20"/>
        <v>Miraflores</v>
      </c>
      <c r="N328" s="23" t="s">
        <v>3260</v>
      </c>
      <c r="O328">
        <f t="shared" si="21"/>
        <v>19</v>
      </c>
      <c r="P328" s="23" t="s">
        <v>3250</v>
      </c>
      <c r="Q328">
        <v>1</v>
      </c>
      <c r="R328" s="23" t="s">
        <v>3251</v>
      </c>
      <c r="S328">
        <v>1</v>
      </c>
      <c r="T328" t="s">
        <v>3246</v>
      </c>
    </row>
    <row r="329" spans="1:20">
      <c r="A329">
        <v>328</v>
      </c>
      <c r="B329">
        <v>19</v>
      </c>
      <c r="C329" t="s">
        <v>3003</v>
      </c>
      <c r="D329">
        <v>5</v>
      </c>
      <c r="E329" t="s">
        <v>2811</v>
      </c>
      <c r="F329" t="s">
        <v>2955</v>
      </c>
      <c r="G329">
        <f t="shared" si="22"/>
        <v>16</v>
      </c>
      <c r="J329" s="23" t="s">
        <v>3259</v>
      </c>
      <c r="K329">
        <f t="shared" si="23"/>
        <v>328</v>
      </c>
      <c r="L329" s="23" t="s">
        <v>3258</v>
      </c>
      <c r="M329" t="str">
        <f t="shared" si="20"/>
        <v>Nuevo Tequendama</v>
      </c>
      <c r="N329" s="23" t="s">
        <v>3260</v>
      </c>
      <c r="O329">
        <f t="shared" si="21"/>
        <v>19</v>
      </c>
      <c r="P329" s="23" t="s">
        <v>3250</v>
      </c>
      <c r="Q329">
        <v>1</v>
      </c>
      <c r="R329" s="23" t="s">
        <v>3251</v>
      </c>
      <c r="S329">
        <v>1</v>
      </c>
      <c r="T329" t="s">
        <v>3246</v>
      </c>
    </row>
    <row r="330" spans="1:20">
      <c r="A330">
        <v>329</v>
      </c>
      <c r="B330">
        <v>19</v>
      </c>
      <c r="C330" t="s">
        <v>3003</v>
      </c>
      <c r="D330">
        <v>5</v>
      </c>
      <c r="E330" t="s">
        <v>2811</v>
      </c>
      <c r="F330" t="s">
        <v>2551</v>
      </c>
      <c r="G330">
        <f t="shared" si="22"/>
        <v>11</v>
      </c>
      <c r="J330" s="23" t="s">
        <v>3259</v>
      </c>
      <c r="K330">
        <f t="shared" si="23"/>
        <v>329</v>
      </c>
      <c r="L330" s="23" t="s">
        <v>3258</v>
      </c>
      <c r="M330" t="str">
        <f t="shared" si="20"/>
        <v>Pampa Linda</v>
      </c>
      <c r="N330" s="23" t="s">
        <v>3260</v>
      </c>
      <c r="O330">
        <f t="shared" si="21"/>
        <v>19</v>
      </c>
      <c r="P330" s="23" t="s">
        <v>3250</v>
      </c>
      <c r="Q330">
        <v>1</v>
      </c>
      <c r="R330" s="23" t="s">
        <v>3251</v>
      </c>
      <c r="S330">
        <v>1</v>
      </c>
      <c r="T330" t="s">
        <v>3246</v>
      </c>
    </row>
    <row r="331" spans="1:20">
      <c r="A331">
        <v>330</v>
      </c>
      <c r="B331">
        <v>19</v>
      </c>
      <c r="C331" t="s">
        <v>3003</v>
      </c>
      <c r="D331">
        <v>5</v>
      </c>
      <c r="E331" t="s">
        <v>2811</v>
      </c>
      <c r="F331" t="s">
        <v>2805</v>
      </c>
      <c r="G331">
        <f t="shared" si="22"/>
        <v>14</v>
      </c>
      <c r="J331" s="23" t="s">
        <v>3259</v>
      </c>
      <c r="K331">
        <f t="shared" si="23"/>
        <v>330</v>
      </c>
      <c r="L331" s="23" t="s">
        <v>3258</v>
      </c>
      <c r="M331" t="str">
        <f t="shared" si="20"/>
        <v>Plaza de Toros</v>
      </c>
      <c r="N331" s="23" t="s">
        <v>3260</v>
      </c>
      <c r="O331">
        <f t="shared" si="21"/>
        <v>19</v>
      </c>
      <c r="P331" s="23" t="s">
        <v>3250</v>
      </c>
      <c r="Q331">
        <v>1</v>
      </c>
      <c r="R331" s="23" t="s">
        <v>3251</v>
      </c>
      <c r="S331">
        <v>1</v>
      </c>
      <c r="T331" t="s">
        <v>3246</v>
      </c>
    </row>
    <row r="332" spans="1:20">
      <c r="A332">
        <v>331</v>
      </c>
      <c r="B332">
        <v>19</v>
      </c>
      <c r="C332" t="s">
        <v>3003</v>
      </c>
      <c r="D332">
        <v>5</v>
      </c>
      <c r="E332" t="s">
        <v>2811</v>
      </c>
      <c r="F332" t="s">
        <v>2948</v>
      </c>
      <c r="G332">
        <f t="shared" si="22"/>
        <v>7</v>
      </c>
      <c r="J332" s="23" t="s">
        <v>3259</v>
      </c>
      <c r="K332">
        <f t="shared" si="23"/>
        <v>331</v>
      </c>
      <c r="L332" s="23" t="s">
        <v>3258</v>
      </c>
      <c r="M332" t="str">
        <f t="shared" si="20"/>
        <v>Refugio</v>
      </c>
      <c r="N332" s="23" t="s">
        <v>3260</v>
      </c>
      <c r="O332">
        <f t="shared" si="21"/>
        <v>19</v>
      </c>
      <c r="P332" s="23" t="s">
        <v>3250</v>
      </c>
      <c r="Q332">
        <v>1</v>
      </c>
      <c r="R332" s="23" t="s">
        <v>3251</v>
      </c>
      <c r="S332">
        <v>1</v>
      </c>
      <c r="T332" t="s">
        <v>3246</v>
      </c>
    </row>
    <row r="333" spans="1:20">
      <c r="A333">
        <v>332</v>
      </c>
      <c r="B333">
        <v>19</v>
      </c>
      <c r="C333" t="s">
        <v>3003</v>
      </c>
      <c r="D333">
        <v>5</v>
      </c>
      <c r="E333" t="s">
        <v>2811</v>
      </c>
      <c r="F333" t="s">
        <v>2536</v>
      </c>
      <c r="G333">
        <f t="shared" si="22"/>
        <v>18</v>
      </c>
      <c r="J333" s="23" t="s">
        <v>3259</v>
      </c>
      <c r="K333">
        <f t="shared" si="23"/>
        <v>332</v>
      </c>
      <c r="L333" s="23" t="s">
        <v>3258</v>
      </c>
      <c r="M333" t="str">
        <f t="shared" si="20"/>
        <v>San Fernando Nuevo</v>
      </c>
      <c r="N333" s="23" t="s">
        <v>3260</v>
      </c>
      <c r="O333">
        <f t="shared" si="21"/>
        <v>19</v>
      </c>
      <c r="P333" s="23" t="s">
        <v>3250</v>
      </c>
      <c r="Q333">
        <v>1</v>
      </c>
      <c r="R333" s="23" t="s">
        <v>3251</v>
      </c>
      <c r="S333">
        <v>1</v>
      </c>
      <c r="T333" t="s">
        <v>3246</v>
      </c>
    </row>
    <row r="334" spans="1:20">
      <c r="A334">
        <v>333</v>
      </c>
      <c r="B334">
        <v>19</v>
      </c>
      <c r="C334" t="s">
        <v>3003</v>
      </c>
      <c r="D334">
        <v>5</v>
      </c>
      <c r="E334" t="s">
        <v>2811</v>
      </c>
      <c r="F334" t="s">
        <v>2540</v>
      </c>
      <c r="G334">
        <f t="shared" si="22"/>
        <v>18</v>
      </c>
      <c r="J334" s="23" t="s">
        <v>3259</v>
      </c>
      <c r="K334">
        <f t="shared" si="23"/>
        <v>333</v>
      </c>
      <c r="L334" s="23" t="s">
        <v>3258</v>
      </c>
      <c r="M334" t="str">
        <f t="shared" si="20"/>
        <v>San Fernando Viejo</v>
      </c>
      <c r="N334" s="23" t="s">
        <v>3260</v>
      </c>
      <c r="O334">
        <f t="shared" si="21"/>
        <v>19</v>
      </c>
      <c r="P334" s="23" t="s">
        <v>3250</v>
      </c>
      <c r="Q334">
        <v>1</v>
      </c>
      <c r="R334" s="23" t="s">
        <v>3251</v>
      </c>
      <c r="S334">
        <v>1</v>
      </c>
      <c r="T334" t="s">
        <v>3246</v>
      </c>
    </row>
    <row r="335" spans="1:20">
      <c r="A335">
        <v>334</v>
      </c>
      <c r="B335">
        <v>19</v>
      </c>
      <c r="C335" t="s">
        <v>3003</v>
      </c>
      <c r="D335">
        <v>5</v>
      </c>
      <c r="E335" t="s">
        <v>2811</v>
      </c>
      <c r="F335" t="s">
        <v>2547</v>
      </c>
      <c r="G335">
        <f t="shared" si="22"/>
        <v>13</v>
      </c>
      <c r="J335" s="23" t="s">
        <v>3259</v>
      </c>
      <c r="K335">
        <f t="shared" si="23"/>
        <v>334</v>
      </c>
      <c r="L335" s="23" t="s">
        <v>3258</v>
      </c>
      <c r="M335" t="str">
        <f t="shared" si="20"/>
        <v>Santa Bárbara</v>
      </c>
      <c r="N335" s="23" t="s">
        <v>3260</v>
      </c>
      <c r="O335">
        <f t="shared" si="21"/>
        <v>19</v>
      </c>
      <c r="P335" s="23" t="s">
        <v>3250</v>
      </c>
      <c r="Q335">
        <v>1</v>
      </c>
      <c r="R335" s="23" t="s">
        <v>3251</v>
      </c>
      <c r="S335">
        <v>1</v>
      </c>
      <c r="T335" t="s">
        <v>3246</v>
      </c>
    </row>
    <row r="336" spans="1:20">
      <c r="A336">
        <v>335</v>
      </c>
      <c r="B336">
        <v>19</v>
      </c>
      <c r="C336" t="s">
        <v>3003</v>
      </c>
      <c r="D336">
        <v>5</v>
      </c>
      <c r="E336" t="s">
        <v>2811</v>
      </c>
      <c r="F336" t="s">
        <v>2538</v>
      </c>
      <c r="G336">
        <f t="shared" si="22"/>
        <v>12</v>
      </c>
      <c r="J336" s="23" t="s">
        <v>3259</v>
      </c>
      <c r="K336">
        <f t="shared" si="23"/>
        <v>335</v>
      </c>
      <c r="L336" s="23" t="s">
        <v>3258</v>
      </c>
      <c r="M336" t="str">
        <f t="shared" si="20"/>
        <v>Santa Isabel</v>
      </c>
      <c r="N336" s="23" t="s">
        <v>3260</v>
      </c>
      <c r="O336">
        <f t="shared" si="21"/>
        <v>19</v>
      </c>
      <c r="P336" s="23" t="s">
        <v>3250</v>
      </c>
      <c r="Q336">
        <v>1</v>
      </c>
      <c r="R336" s="23" t="s">
        <v>3251</v>
      </c>
      <c r="S336">
        <v>1</v>
      </c>
      <c r="T336" t="s">
        <v>3246</v>
      </c>
    </row>
    <row r="337" spans="1:20">
      <c r="A337">
        <v>336</v>
      </c>
      <c r="B337">
        <v>19</v>
      </c>
      <c r="C337" t="s">
        <v>3003</v>
      </c>
      <c r="D337">
        <v>5</v>
      </c>
      <c r="E337" t="s">
        <v>2811</v>
      </c>
      <c r="F337" t="s">
        <v>2548</v>
      </c>
      <c r="G337">
        <f t="shared" si="22"/>
        <v>28</v>
      </c>
      <c r="J337" s="23" t="s">
        <v>3259</v>
      </c>
      <c r="K337">
        <f t="shared" si="23"/>
        <v>336</v>
      </c>
      <c r="L337" s="23" t="s">
        <v>3258</v>
      </c>
      <c r="M337" t="str">
        <f t="shared" si="20"/>
        <v>Sector Altos de Santa Isabel</v>
      </c>
      <c r="N337" s="23" t="s">
        <v>3260</v>
      </c>
      <c r="O337">
        <f t="shared" si="21"/>
        <v>19</v>
      </c>
      <c r="P337" s="23" t="s">
        <v>3250</v>
      </c>
      <c r="Q337">
        <v>1</v>
      </c>
      <c r="R337" s="23" t="s">
        <v>3251</v>
      </c>
      <c r="S337">
        <v>1</v>
      </c>
      <c r="T337" t="s">
        <v>3246</v>
      </c>
    </row>
    <row r="338" spans="1:20">
      <c r="A338">
        <v>337</v>
      </c>
      <c r="B338">
        <v>19</v>
      </c>
      <c r="C338" t="s">
        <v>3003</v>
      </c>
      <c r="D338">
        <v>5</v>
      </c>
      <c r="E338" t="s">
        <v>2811</v>
      </c>
      <c r="F338" t="s">
        <v>2552</v>
      </c>
      <c r="G338">
        <f t="shared" si="22"/>
        <v>23</v>
      </c>
      <c r="J338" s="23" t="s">
        <v>3259</v>
      </c>
      <c r="K338">
        <f t="shared" si="23"/>
        <v>337</v>
      </c>
      <c r="L338" s="23" t="s">
        <v>3258</v>
      </c>
      <c r="M338" t="str">
        <f t="shared" si="20"/>
        <v>Sector Bosque Municipal</v>
      </c>
      <c r="N338" s="23" t="s">
        <v>3260</v>
      </c>
      <c r="O338">
        <f t="shared" si="21"/>
        <v>19</v>
      </c>
      <c r="P338" s="23" t="s">
        <v>3250</v>
      </c>
      <c r="Q338">
        <v>1</v>
      </c>
      <c r="R338" s="23" t="s">
        <v>3251</v>
      </c>
      <c r="S338">
        <v>1</v>
      </c>
      <c r="T338" t="s">
        <v>3246</v>
      </c>
    </row>
    <row r="339" spans="1:20">
      <c r="A339">
        <v>338</v>
      </c>
      <c r="B339">
        <v>19</v>
      </c>
      <c r="C339" t="s">
        <v>3003</v>
      </c>
      <c r="D339">
        <v>5</v>
      </c>
      <c r="E339" t="s">
        <v>2811</v>
      </c>
      <c r="F339" t="s">
        <v>2802</v>
      </c>
      <c r="G339">
        <f t="shared" si="22"/>
        <v>28</v>
      </c>
      <c r="J339" s="23" t="s">
        <v>3259</v>
      </c>
      <c r="K339">
        <f t="shared" si="23"/>
        <v>338</v>
      </c>
      <c r="L339" s="23" t="s">
        <v>3258</v>
      </c>
      <c r="M339" t="str">
        <f t="shared" si="20"/>
        <v>Sector CañaveralejoGuadalupe</v>
      </c>
      <c r="N339" s="23" t="s">
        <v>3260</v>
      </c>
      <c r="O339">
        <f t="shared" si="21"/>
        <v>19</v>
      </c>
      <c r="P339" s="23" t="s">
        <v>3250</v>
      </c>
      <c r="Q339">
        <v>1</v>
      </c>
      <c r="R339" s="23" t="s">
        <v>3251</v>
      </c>
      <c r="S339">
        <v>1</v>
      </c>
      <c r="T339" t="s">
        <v>3246</v>
      </c>
    </row>
    <row r="340" spans="1:20">
      <c r="A340">
        <v>339</v>
      </c>
      <c r="B340">
        <v>19</v>
      </c>
      <c r="C340" t="s">
        <v>3003</v>
      </c>
      <c r="D340">
        <v>5</v>
      </c>
      <c r="E340" t="s">
        <v>2811</v>
      </c>
      <c r="F340" t="s">
        <v>2801</v>
      </c>
      <c r="G340">
        <f t="shared" si="22"/>
        <v>26</v>
      </c>
      <c r="J340" s="23" t="s">
        <v>3259</v>
      </c>
      <c r="K340">
        <f t="shared" si="23"/>
        <v>339</v>
      </c>
      <c r="L340" s="23" t="s">
        <v>3258</v>
      </c>
      <c r="M340" t="str">
        <f t="shared" si="20"/>
        <v>Sector la Patria Cañaveral</v>
      </c>
      <c r="N340" s="23" t="s">
        <v>3260</v>
      </c>
      <c r="O340">
        <f t="shared" si="21"/>
        <v>19</v>
      </c>
      <c r="P340" s="23" t="s">
        <v>3250</v>
      </c>
      <c r="Q340">
        <v>1</v>
      </c>
      <c r="R340" s="23" t="s">
        <v>3251</v>
      </c>
      <c r="S340">
        <v>1</v>
      </c>
      <c r="T340" t="s">
        <v>3246</v>
      </c>
    </row>
    <row r="341" spans="1:20">
      <c r="A341">
        <v>340</v>
      </c>
      <c r="B341">
        <v>19</v>
      </c>
      <c r="C341" t="s">
        <v>3003</v>
      </c>
      <c r="D341">
        <v>5</v>
      </c>
      <c r="E341" t="s">
        <v>2811</v>
      </c>
      <c r="F341" t="s">
        <v>2957</v>
      </c>
      <c r="G341">
        <f t="shared" si="22"/>
        <v>7</v>
      </c>
      <c r="J341" s="23" t="s">
        <v>3259</v>
      </c>
      <c r="K341">
        <f t="shared" si="23"/>
        <v>340</v>
      </c>
      <c r="L341" s="23" t="s">
        <v>3258</v>
      </c>
      <c r="M341" t="str">
        <f t="shared" si="20"/>
        <v>Tejares</v>
      </c>
      <c r="N341" s="23" t="s">
        <v>3260</v>
      </c>
      <c r="O341">
        <f t="shared" si="21"/>
        <v>19</v>
      </c>
      <c r="P341" s="23" t="s">
        <v>3250</v>
      </c>
      <c r="Q341">
        <v>1</v>
      </c>
      <c r="R341" s="23" t="s">
        <v>3251</v>
      </c>
      <c r="S341">
        <v>1</v>
      </c>
      <c r="T341" t="s">
        <v>3246</v>
      </c>
    </row>
    <row r="342" spans="1:20">
      <c r="A342">
        <v>341</v>
      </c>
      <c r="B342">
        <v>19</v>
      </c>
      <c r="C342" t="s">
        <v>3003</v>
      </c>
      <c r="D342">
        <v>5</v>
      </c>
      <c r="E342" t="s">
        <v>2811</v>
      </c>
      <c r="F342" t="s">
        <v>2950</v>
      </c>
      <c r="G342">
        <f t="shared" si="22"/>
        <v>13</v>
      </c>
      <c r="J342" s="23" t="s">
        <v>3259</v>
      </c>
      <c r="K342">
        <f t="shared" si="23"/>
        <v>341</v>
      </c>
      <c r="L342" s="23" t="s">
        <v>3258</v>
      </c>
      <c r="M342" t="str">
        <f t="shared" si="20"/>
        <v>Tres de Julio</v>
      </c>
      <c r="N342" s="23" t="s">
        <v>3260</v>
      </c>
      <c r="O342">
        <f t="shared" si="21"/>
        <v>19</v>
      </c>
      <c r="P342" s="23" t="s">
        <v>3250</v>
      </c>
      <c r="Q342">
        <v>1</v>
      </c>
      <c r="R342" s="23" t="s">
        <v>3251</v>
      </c>
      <c r="S342">
        <v>1</v>
      </c>
      <c r="T342" t="s">
        <v>3246</v>
      </c>
    </row>
    <row r="343" spans="1:20">
      <c r="A343">
        <v>342</v>
      </c>
      <c r="B343">
        <v>19</v>
      </c>
      <c r="C343" t="s">
        <v>3003</v>
      </c>
      <c r="D343">
        <v>5</v>
      </c>
      <c r="E343" t="s">
        <v>2811</v>
      </c>
      <c r="F343" t="s">
        <v>3262</v>
      </c>
      <c r="G343">
        <f t="shared" si="22"/>
        <v>27</v>
      </c>
      <c r="J343" s="23" t="s">
        <v>3259</v>
      </c>
      <c r="K343">
        <f t="shared" si="23"/>
        <v>342</v>
      </c>
      <c r="L343" s="23" t="s">
        <v>3258</v>
      </c>
      <c r="M343" t="str">
        <f t="shared" si="20"/>
        <v>Unidad Dep. Alberto Galindo</v>
      </c>
      <c r="N343" s="23" t="s">
        <v>3260</v>
      </c>
      <c r="O343">
        <f t="shared" si="21"/>
        <v>19</v>
      </c>
      <c r="P343" s="23" t="s">
        <v>3250</v>
      </c>
      <c r="Q343">
        <v>1</v>
      </c>
      <c r="R343" s="23" t="s">
        <v>3251</v>
      </c>
      <c r="S343">
        <v>1</v>
      </c>
      <c r="T343" t="s">
        <v>3246</v>
      </c>
    </row>
    <row r="344" spans="1:20">
      <c r="A344">
        <v>343</v>
      </c>
      <c r="B344">
        <v>19</v>
      </c>
      <c r="C344" t="s">
        <v>3003</v>
      </c>
      <c r="D344">
        <v>5</v>
      </c>
      <c r="E344" t="s">
        <v>2811</v>
      </c>
      <c r="F344" t="s">
        <v>2954</v>
      </c>
      <c r="G344">
        <f t="shared" si="22"/>
        <v>19</v>
      </c>
      <c r="J344" s="23" t="s">
        <v>3259</v>
      </c>
      <c r="K344">
        <f t="shared" si="23"/>
        <v>343</v>
      </c>
      <c r="L344" s="23" t="s">
        <v>3258</v>
      </c>
      <c r="M344" t="str">
        <f t="shared" si="20"/>
        <v>Unidad Panamericana</v>
      </c>
      <c r="N344" s="23" t="s">
        <v>3260</v>
      </c>
      <c r="O344">
        <f t="shared" si="21"/>
        <v>19</v>
      </c>
      <c r="P344" s="23" t="s">
        <v>3250</v>
      </c>
      <c r="Q344">
        <v>1</v>
      </c>
      <c r="R344" s="23" t="s">
        <v>3251</v>
      </c>
      <c r="S344">
        <v>1</v>
      </c>
      <c r="T344" t="s">
        <v>3246</v>
      </c>
    </row>
    <row r="345" spans="1:20">
      <c r="A345">
        <v>344</v>
      </c>
      <c r="B345">
        <v>19</v>
      </c>
      <c r="C345" t="s">
        <v>3003</v>
      </c>
      <c r="D345">
        <v>5</v>
      </c>
      <c r="E345" t="s">
        <v>2811</v>
      </c>
      <c r="F345" t="s">
        <v>2550</v>
      </c>
      <c r="G345">
        <f t="shared" si="22"/>
        <v>29</v>
      </c>
      <c r="J345" s="23" t="s">
        <v>3259</v>
      </c>
      <c r="K345">
        <f t="shared" si="23"/>
        <v>344</v>
      </c>
      <c r="L345" s="23" t="s">
        <v>3258</v>
      </c>
      <c r="M345" t="str">
        <f t="shared" si="20"/>
        <v>Unidad Residencial El Coliseo</v>
      </c>
      <c r="N345" s="23" t="s">
        <v>3260</v>
      </c>
      <c r="O345">
        <f t="shared" si="21"/>
        <v>19</v>
      </c>
      <c r="P345" s="23" t="s">
        <v>3250</v>
      </c>
      <c r="Q345">
        <v>1</v>
      </c>
      <c r="R345" s="23" t="s">
        <v>3251</v>
      </c>
      <c r="S345">
        <v>1</v>
      </c>
      <c r="T345" t="s">
        <v>3246</v>
      </c>
    </row>
    <row r="346" spans="1:20">
      <c r="A346">
        <v>345</v>
      </c>
      <c r="B346">
        <v>19</v>
      </c>
      <c r="C346" t="s">
        <v>3003</v>
      </c>
      <c r="D346">
        <v>5</v>
      </c>
      <c r="E346" t="s">
        <v>2811</v>
      </c>
      <c r="F346" t="s">
        <v>3256</v>
      </c>
      <c r="G346">
        <f t="shared" si="22"/>
        <v>28</v>
      </c>
      <c r="J346" s="23" t="s">
        <v>3259</v>
      </c>
      <c r="K346">
        <f t="shared" si="23"/>
        <v>345</v>
      </c>
      <c r="L346" s="23" t="s">
        <v>3258</v>
      </c>
      <c r="M346" t="str">
        <f t="shared" si="20"/>
        <v>Unidad Res. Santiago de Cali</v>
      </c>
      <c r="N346" s="23" t="s">
        <v>3260</v>
      </c>
      <c r="O346">
        <f t="shared" si="21"/>
        <v>19</v>
      </c>
      <c r="P346" s="23" t="s">
        <v>3250</v>
      </c>
      <c r="Q346">
        <v>1</v>
      </c>
      <c r="R346" s="23" t="s">
        <v>3251</v>
      </c>
      <c r="S346">
        <v>1</v>
      </c>
      <c r="T346" t="s">
        <v>3246</v>
      </c>
    </row>
    <row r="347" spans="1:20">
      <c r="A347">
        <v>346</v>
      </c>
      <c r="B347">
        <v>19</v>
      </c>
      <c r="C347" t="s">
        <v>3003</v>
      </c>
      <c r="D347">
        <v>5</v>
      </c>
      <c r="E347" t="s">
        <v>2811</v>
      </c>
      <c r="F347" t="s">
        <v>2544</v>
      </c>
      <c r="G347">
        <f t="shared" si="22"/>
        <v>23</v>
      </c>
      <c r="J347" s="23" t="s">
        <v>3259</v>
      </c>
      <c r="K347">
        <f t="shared" si="23"/>
        <v>346</v>
      </c>
      <c r="L347" s="23" t="s">
        <v>3258</v>
      </c>
      <c r="M347" t="str">
        <f t="shared" si="20"/>
        <v>Urbanización Colseguros</v>
      </c>
      <c r="N347" s="23" t="s">
        <v>3260</v>
      </c>
      <c r="O347">
        <f t="shared" si="21"/>
        <v>19</v>
      </c>
      <c r="P347" s="23" t="s">
        <v>3250</v>
      </c>
      <c r="Q347">
        <v>1</v>
      </c>
      <c r="R347" s="23" t="s">
        <v>3251</v>
      </c>
      <c r="S347">
        <v>1</v>
      </c>
      <c r="T347" t="s">
        <v>3246</v>
      </c>
    </row>
    <row r="348" spans="1:20">
      <c r="A348">
        <v>347</v>
      </c>
      <c r="B348">
        <v>19</v>
      </c>
      <c r="C348" t="s">
        <v>3003</v>
      </c>
      <c r="D348">
        <v>5</v>
      </c>
      <c r="E348" t="s">
        <v>2811</v>
      </c>
      <c r="F348" t="s">
        <v>2546</v>
      </c>
      <c r="G348">
        <f t="shared" si="22"/>
        <v>20</v>
      </c>
      <c r="J348" s="23" t="s">
        <v>3259</v>
      </c>
      <c r="K348">
        <f t="shared" si="23"/>
        <v>347</v>
      </c>
      <c r="L348" s="23" t="s">
        <v>3258</v>
      </c>
      <c r="M348" t="str">
        <f t="shared" si="20"/>
        <v>Urbanización Militar</v>
      </c>
      <c r="N348" s="23" t="s">
        <v>3260</v>
      </c>
      <c r="O348">
        <f t="shared" si="21"/>
        <v>19</v>
      </c>
      <c r="P348" s="23" t="s">
        <v>3250</v>
      </c>
      <c r="Q348">
        <v>1</v>
      </c>
      <c r="R348" s="23" t="s">
        <v>3251</v>
      </c>
      <c r="S348">
        <v>1</v>
      </c>
      <c r="T348" t="s">
        <v>3246</v>
      </c>
    </row>
    <row r="349" spans="1:20">
      <c r="A349">
        <v>348</v>
      </c>
      <c r="B349">
        <v>19</v>
      </c>
      <c r="C349" t="s">
        <v>3003</v>
      </c>
      <c r="D349">
        <v>5</v>
      </c>
      <c r="E349" t="s">
        <v>2811</v>
      </c>
      <c r="F349" t="s">
        <v>2537</v>
      </c>
      <c r="G349">
        <f t="shared" si="22"/>
        <v>26</v>
      </c>
      <c r="J349" s="23" t="s">
        <v>3259</v>
      </c>
      <c r="K349">
        <f t="shared" si="23"/>
        <v>348</v>
      </c>
      <c r="L349" s="23" t="s">
        <v>3258</v>
      </c>
      <c r="M349" t="str">
        <f t="shared" si="20"/>
        <v>Urbanización Nueva Granada</v>
      </c>
      <c r="N349" s="23" t="s">
        <v>3260</v>
      </c>
      <c r="O349">
        <f t="shared" si="21"/>
        <v>19</v>
      </c>
      <c r="P349" s="23" t="s">
        <v>3250</v>
      </c>
      <c r="Q349">
        <v>1</v>
      </c>
      <c r="R349" s="23" t="s">
        <v>3251</v>
      </c>
      <c r="S349">
        <v>1</v>
      </c>
      <c r="T349" t="s">
        <v>3246</v>
      </c>
    </row>
    <row r="350" spans="1:20">
      <c r="A350">
        <v>349</v>
      </c>
      <c r="B350">
        <v>19</v>
      </c>
      <c r="C350" t="s">
        <v>3003</v>
      </c>
      <c r="D350">
        <v>5</v>
      </c>
      <c r="E350" t="s">
        <v>2811</v>
      </c>
      <c r="F350" t="s">
        <v>2535</v>
      </c>
      <c r="G350">
        <f t="shared" si="22"/>
        <v>23</v>
      </c>
      <c r="J350" s="23" t="s">
        <v>3259</v>
      </c>
      <c r="K350">
        <f t="shared" si="23"/>
        <v>349</v>
      </c>
      <c r="L350" s="23" t="s">
        <v>3258</v>
      </c>
      <c r="M350" t="str">
        <f t="shared" si="20"/>
        <v>Urbanización Tequendama</v>
      </c>
      <c r="N350" s="23" t="s">
        <v>3260</v>
      </c>
      <c r="O350">
        <f t="shared" si="21"/>
        <v>19</v>
      </c>
      <c r="P350" s="23" t="s">
        <v>3250</v>
      </c>
      <c r="Q350">
        <v>1</v>
      </c>
      <c r="R350" s="23" t="s">
        <v>3251</v>
      </c>
      <c r="S350">
        <v>1</v>
      </c>
      <c r="T350" t="s">
        <v>3246</v>
      </c>
    </row>
    <row r="351" spans="1:20">
      <c r="A351">
        <v>350</v>
      </c>
      <c r="B351">
        <v>20</v>
      </c>
      <c r="C351" t="s">
        <v>3004</v>
      </c>
      <c r="D351">
        <v>5</v>
      </c>
      <c r="E351" t="s">
        <v>2811</v>
      </c>
      <c r="F351" t="s">
        <v>2555</v>
      </c>
      <c r="G351">
        <f t="shared" si="22"/>
        <v>5</v>
      </c>
      <c r="J351" s="23" t="s">
        <v>3259</v>
      </c>
      <c r="K351">
        <f t="shared" si="23"/>
        <v>350</v>
      </c>
      <c r="L351" s="23" t="s">
        <v>3258</v>
      </c>
      <c r="M351" t="str">
        <f t="shared" si="20"/>
        <v>Belén</v>
      </c>
      <c r="N351" s="23" t="s">
        <v>3260</v>
      </c>
      <c r="O351">
        <f t="shared" si="21"/>
        <v>20</v>
      </c>
      <c r="P351" s="23" t="s">
        <v>3250</v>
      </c>
      <c r="Q351">
        <v>1</v>
      </c>
      <c r="R351" s="23" t="s">
        <v>3251</v>
      </c>
      <c r="S351">
        <v>1</v>
      </c>
      <c r="T351" t="s">
        <v>3246</v>
      </c>
    </row>
    <row r="352" spans="1:20">
      <c r="A352">
        <v>351</v>
      </c>
      <c r="B352">
        <v>20</v>
      </c>
      <c r="C352" t="s">
        <v>3004</v>
      </c>
      <c r="D352">
        <v>5</v>
      </c>
      <c r="E352" t="s">
        <v>2811</v>
      </c>
      <c r="F352" t="s">
        <v>2553</v>
      </c>
      <c r="G352">
        <f t="shared" si="22"/>
        <v>17</v>
      </c>
      <c r="J352" s="23" t="s">
        <v>3259</v>
      </c>
      <c r="K352">
        <f t="shared" si="23"/>
        <v>351</v>
      </c>
      <c r="L352" s="23" t="s">
        <v>3258</v>
      </c>
      <c r="M352" t="str">
        <f t="shared" si="20"/>
        <v>Belisario Caicedo</v>
      </c>
      <c r="N352" s="23" t="s">
        <v>3260</v>
      </c>
      <c r="O352">
        <f t="shared" si="21"/>
        <v>20</v>
      </c>
      <c r="P352" s="23" t="s">
        <v>3250</v>
      </c>
      <c r="Q352">
        <v>1</v>
      </c>
      <c r="R352" s="23" t="s">
        <v>3251</v>
      </c>
      <c r="S352">
        <v>1</v>
      </c>
      <c r="T352" t="s">
        <v>3246</v>
      </c>
    </row>
    <row r="353" spans="1:20">
      <c r="A353">
        <v>352</v>
      </c>
      <c r="B353">
        <v>20</v>
      </c>
      <c r="C353" t="s">
        <v>3004</v>
      </c>
      <c r="D353">
        <v>5</v>
      </c>
      <c r="E353" t="s">
        <v>2811</v>
      </c>
      <c r="F353" t="s">
        <v>2556</v>
      </c>
      <c r="G353">
        <f t="shared" si="22"/>
        <v>14</v>
      </c>
      <c r="J353" s="23" t="s">
        <v>3259</v>
      </c>
      <c r="K353">
        <f t="shared" si="23"/>
        <v>352</v>
      </c>
      <c r="L353" s="23" t="s">
        <v>3258</v>
      </c>
      <c r="M353" t="str">
        <f t="shared" si="20"/>
        <v>Brisas de Mayo</v>
      </c>
      <c r="N353" s="23" t="s">
        <v>3260</v>
      </c>
      <c r="O353">
        <f t="shared" si="21"/>
        <v>20</v>
      </c>
      <c r="P353" s="23" t="s">
        <v>3250</v>
      </c>
      <c r="Q353">
        <v>1</v>
      </c>
      <c r="R353" s="23" t="s">
        <v>3251</v>
      </c>
      <c r="S353">
        <v>1</v>
      </c>
      <c r="T353" t="s">
        <v>3246</v>
      </c>
    </row>
    <row r="354" spans="1:20">
      <c r="A354">
        <v>353</v>
      </c>
      <c r="B354">
        <v>20</v>
      </c>
      <c r="C354" t="s">
        <v>3004</v>
      </c>
      <c r="D354">
        <v>5</v>
      </c>
      <c r="E354" t="s">
        <v>2811</v>
      </c>
      <c r="F354" t="s">
        <v>2960</v>
      </c>
      <c r="G354">
        <f t="shared" si="22"/>
        <v>22</v>
      </c>
      <c r="J354" s="23" t="s">
        <v>3259</v>
      </c>
      <c r="K354">
        <f t="shared" si="23"/>
        <v>353</v>
      </c>
      <c r="L354" s="23" t="s">
        <v>3258</v>
      </c>
      <c r="M354" t="str">
        <f t="shared" si="20"/>
        <v>Cementerio Carabineros</v>
      </c>
      <c r="N354" s="23" t="s">
        <v>3260</v>
      </c>
      <c r="O354">
        <f t="shared" si="21"/>
        <v>20</v>
      </c>
      <c r="P354" s="23" t="s">
        <v>3250</v>
      </c>
      <c r="Q354">
        <v>1</v>
      </c>
      <c r="R354" s="23" t="s">
        <v>3251</v>
      </c>
      <c r="S354">
        <v>1</v>
      </c>
      <c r="T354" t="s">
        <v>3246</v>
      </c>
    </row>
    <row r="355" spans="1:20">
      <c r="A355">
        <v>354</v>
      </c>
      <c r="B355">
        <v>20</v>
      </c>
      <c r="C355" t="s">
        <v>3004</v>
      </c>
      <c r="D355">
        <v>5</v>
      </c>
      <c r="E355" t="s">
        <v>2811</v>
      </c>
      <c r="F355" t="s">
        <v>2959</v>
      </c>
      <c r="G355">
        <f t="shared" si="22"/>
        <v>7</v>
      </c>
      <c r="J355" s="23" t="s">
        <v>3259</v>
      </c>
      <c r="K355">
        <f t="shared" si="23"/>
        <v>354</v>
      </c>
      <c r="L355" s="23" t="s">
        <v>3258</v>
      </c>
      <c r="M355" t="str">
        <f t="shared" si="20"/>
        <v>Cortijo</v>
      </c>
      <c r="N355" s="23" t="s">
        <v>3260</v>
      </c>
      <c r="O355">
        <f t="shared" si="21"/>
        <v>20</v>
      </c>
      <c r="P355" s="23" t="s">
        <v>3250</v>
      </c>
      <c r="Q355">
        <v>1</v>
      </c>
      <c r="R355" s="23" t="s">
        <v>3251</v>
      </c>
      <c r="S355">
        <v>1</v>
      </c>
      <c r="T355" t="s">
        <v>3246</v>
      </c>
    </row>
    <row r="356" spans="1:20">
      <c r="A356">
        <v>355</v>
      </c>
      <c r="B356">
        <v>20</v>
      </c>
      <c r="C356" t="s">
        <v>3004</v>
      </c>
      <c r="D356">
        <v>5</v>
      </c>
      <c r="E356" t="s">
        <v>2811</v>
      </c>
      <c r="F356" t="s">
        <v>2559</v>
      </c>
      <c r="G356">
        <f t="shared" si="22"/>
        <v>10</v>
      </c>
      <c r="J356" s="23" t="s">
        <v>3259</v>
      </c>
      <c r="K356">
        <f t="shared" si="23"/>
        <v>355</v>
      </c>
      <c r="L356" s="23" t="s">
        <v>3258</v>
      </c>
      <c r="M356" t="str">
        <f t="shared" si="20"/>
        <v>La Sultana</v>
      </c>
      <c r="N356" s="23" t="s">
        <v>3260</v>
      </c>
      <c r="O356">
        <f t="shared" si="21"/>
        <v>20</v>
      </c>
      <c r="P356" s="23" t="s">
        <v>3250</v>
      </c>
      <c r="Q356">
        <v>1</v>
      </c>
      <c r="R356" s="23" t="s">
        <v>3251</v>
      </c>
      <c r="S356">
        <v>1</v>
      </c>
      <c r="T356" t="s">
        <v>3246</v>
      </c>
    </row>
    <row r="357" spans="1:20">
      <c r="A357">
        <v>356</v>
      </c>
      <c r="B357">
        <v>20</v>
      </c>
      <c r="C357" t="s">
        <v>3004</v>
      </c>
      <c r="D357">
        <v>5</v>
      </c>
      <c r="E357" t="s">
        <v>2811</v>
      </c>
      <c r="F357" t="s">
        <v>2554</v>
      </c>
      <c r="G357">
        <f t="shared" si="22"/>
        <v>14</v>
      </c>
      <c r="J357" s="23" t="s">
        <v>3259</v>
      </c>
      <c r="K357">
        <f t="shared" si="23"/>
        <v>356</v>
      </c>
      <c r="L357" s="23" t="s">
        <v>3258</v>
      </c>
      <c r="M357" t="str">
        <f t="shared" si="20"/>
        <v>Lleras Camargo</v>
      </c>
      <c r="N357" s="23" t="s">
        <v>3260</v>
      </c>
      <c r="O357">
        <f t="shared" si="21"/>
        <v>20</v>
      </c>
      <c r="P357" s="23" t="s">
        <v>3250</v>
      </c>
      <c r="Q357">
        <v>1</v>
      </c>
      <c r="R357" s="23" t="s">
        <v>3251</v>
      </c>
      <c r="S357">
        <v>1</v>
      </c>
      <c r="T357" t="s">
        <v>3246</v>
      </c>
    </row>
    <row r="358" spans="1:20">
      <c r="A358">
        <v>357</v>
      </c>
      <c r="B358">
        <v>20</v>
      </c>
      <c r="C358" t="s">
        <v>3004</v>
      </c>
      <c r="D358">
        <v>5</v>
      </c>
      <c r="E358" t="s">
        <v>2811</v>
      </c>
      <c r="F358" t="s">
        <v>2558</v>
      </c>
      <c r="G358">
        <f t="shared" si="22"/>
        <v>12</v>
      </c>
      <c r="J358" s="23" t="s">
        <v>3259</v>
      </c>
      <c r="K358">
        <f t="shared" si="23"/>
        <v>357</v>
      </c>
      <c r="L358" s="23" t="s">
        <v>3258</v>
      </c>
      <c r="M358" t="str">
        <f t="shared" si="20"/>
        <v>Pueblo Joven</v>
      </c>
      <c r="N358" s="23" t="s">
        <v>3260</v>
      </c>
      <c r="O358">
        <f t="shared" si="21"/>
        <v>20</v>
      </c>
      <c r="P358" s="23" t="s">
        <v>3250</v>
      </c>
      <c r="Q358">
        <v>1</v>
      </c>
      <c r="R358" s="23" t="s">
        <v>3251</v>
      </c>
      <c r="S358">
        <v>1</v>
      </c>
      <c r="T358" t="s">
        <v>3246</v>
      </c>
    </row>
    <row r="359" spans="1:20">
      <c r="A359">
        <v>358</v>
      </c>
      <c r="B359">
        <v>20</v>
      </c>
      <c r="C359" t="s">
        <v>3004</v>
      </c>
      <c r="D359">
        <v>5</v>
      </c>
      <c r="E359" t="s">
        <v>2811</v>
      </c>
      <c r="F359" t="s">
        <v>2976</v>
      </c>
      <c r="G359">
        <f t="shared" si="22"/>
        <v>5</v>
      </c>
      <c r="J359" s="23" t="s">
        <v>3259</v>
      </c>
      <c r="K359">
        <f t="shared" si="23"/>
        <v>358</v>
      </c>
      <c r="L359" s="23" t="s">
        <v>3258</v>
      </c>
      <c r="M359" t="str">
        <f t="shared" si="20"/>
        <v>Siloe</v>
      </c>
      <c r="N359" s="23" t="s">
        <v>3260</v>
      </c>
      <c r="O359">
        <f t="shared" si="21"/>
        <v>20</v>
      </c>
      <c r="P359" s="23" t="s">
        <v>3250</v>
      </c>
      <c r="Q359">
        <v>1</v>
      </c>
      <c r="R359" s="23" t="s">
        <v>3251</v>
      </c>
      <c r="S359">
        <v>1</v>
      </c>
      <c r="T359" t="s">
        <v>3246</v>
      </c>
    </row>
    <row r="360" spans="1:20">
      <c r="A360">
        <v>359</v>
      </c>
      <c r="B360">
        <v>20</v>
      </c>
      <c r="C360" t="s">
        <v>3004</v>
      </c>
      <c r="D360">
        <v>5</v>
      </c>
      <c r="E360" t="s">
        <v>2811</v>
      </c>
      <c r="F360" t="s">
        <v>2557</v>
      </c>
      <c r="G360">
        <f t="shared" si="22"/>
        <v>13</v>
      </c>
      <c r="J360" s="23" t="s">
        <v>3259</v>
      </c>
      <c r="K360">
        <f t="shared" si="23"/>
        <v>359</v>
      </c>
      <c r="L360" s="23" t="s">
        <v>3258</v>
      </c>
      <c r="M360" t="str">
        <f t="shared" si="20"/>
        <v>Tierra Blanca</v>
      </c>
      <c r="N360" s="23" t="s">
        <v>3260</v>
      </c>
      <c r="O360">
        <f t="shared" si="21"/>
        <v>20</v>
      </c>
      <c r="P360" s="23" t="s">
        <v>3250</v>
      </c>
      <c r="Q360">
        <v>1</v>
      </c>
      <c r="R360" s="23" t="s">
        <v>3251</v>
      </c>
      <c r="S360">
        <v>1</v>
      </c>
      <c r="T360" t="s">
        <v>3246</v>
      </c>
    </row>
    <row r="361" spans="1:20">
      <c r="A361">
        <v>360</v>
      </c>
      <c r="B361">
        <v>20</v>
      </c>
      <c r="C361" t="s">
        <v>3004</v>
      </c>
      <c r="D361">
        <v>5</v>
      </c>
      <c r="E361" t="s">
        <v>2811</v>
      </c>
      <c r="F361" t="s">
        <v>2977</v>
      </c>
      <c r="G361">
        <f t="shared" si="22"/>
        <v>25</v>
      </c>
      <c r="J361" s="23" t="s">
        <v>3259</v>
      </c>
      <c r="K361">
        <f t="shared" si="23"/>
        <v>360</v>
      </c>
      <c r="L361" s="23" t="s">
        <v>3258</v>
      </c>
      <c r="M361" t="str">
        <f t="shared" si="20"/>
        <v>Urbanización Cañaveralejo</v>
      </c>
      <c r="N361" s="23" t="s">
        <v>3260</v>
      </c>
      <c r="O361">
        <f t="shared" si="21"/>
        <v>20</v>
      </c>
      <c r="P361" s="23" t="s">
        <v>3250</v>
      </c>
      <c r="Q361">
        <v>1</v>
      </c>
      <c r="R361" s="23" t="s">
        <v>3251</v>
      </c>
      <c r="S361">
        <v>1</v>
      </c>
      <c r="T361" t="s">
        <v>3246</v>
      </c>
    </row>
    <row r="362" spans="1:20">
      <c r="A362">
        <v>361</v>
      </c>
      <c r="B362">
        <v>20</v>
      </c>
      <c r="C362" t="s">
        <v>3004</v>
      </c>
      <c r="D362">
        <v>5</v>
      </c>
      <c r="E362" t="s">
        <v>2811</v>
      </c>
      <c r="F362" t="s">
        <v>2979</v>
      </c>
      <c r="G362">
        <f t="shared" si="22"/>
        <v>19</v>
      </c>
      <c r="J362" s="23" t="s">
        <v>3259</v>
      </c>
      <c r="K362">
        <f t="shared" si="23"/>
        <v>361</v>
      </c>
      <c r="L362" s="23" t="s">
        <v>3258</v>
      </c>
      <c r="M362" t="str">
        <f t="shared" si="20"/>
        <v>Urbanización Cortij</v>
      </c>
      <c r="N362" s="23" t="s">
        <v>3260</v>
      </c>
      <c r="O362">
        <f t="shared" si="21"/>
        <v>20</v>
      </c>
      <c r="P362" s="23" t="s">
        <v>3250</v>
      </c>
      <c r="Q362">
        <v>1</v>
      </c>
      <c r="R362" s="23" t="s">
        <v>3251</v>
      </c>
      <c r="S362">
        <v>1</v>
      </c>
      <c r="T362" t="s">
        <v>3246</v>
      </c>
    </row>
    <row r="363" spans="1:20">
      <c r="A363">
        <v>362</v>
      </c>
      <c r="B363">
        <v>20</v>
      </c>
      <c r="C363" t="s">
        <v>3004</v>
      </c>
      <c r="D363">
        <v>5</v>
      </c>
      <c r="E363" t="s">
        <v>2811</v>
      </c>
      <c r="F363" t="s">
        <v>2980</v>
      </c>
      <c r="G363">
        <f t="shared" si="22"/>
        <v>23</v>
      </c>
      <c r="J363" s="23" t="s">
        <v>3259</v>
      </c>
      <c r="K363">
        <f t="shared" si="23"/>
        <v>362</v>
      </c>
      <c r="L363" s="23" t="s">
        <v>3258</v>
      </c>
      <c r="M363" t="str">
        <f t="shared" si="20"/>
        <v>Urbanización Venezuela.</v>
      </c>
      <c r="N363" s="23" t="s">
        <v>3260</v>
      </c>
      <c r="O363">
        <f t="shared" si="21"/>
        <v>20</v>
      </c>
      <c r="P363" s="23" t="s">
        <v>3250</v>
      </c>
      <c r="Q363">
        <v>1</v>
      </c>
      <c r="R363" s="23" t="s">
        <v>3251</v>
      </c>
      <c r="S363">
        <v>1</v>
      </c>
      <c r="T363" t="s">
        <v>3246</v>
      </c>
    </row>
    <row r="364" spans="1:20">
      <c r="A364">
        <v>363</v>
      </c>
      <c r="B364">
        <v>20</v>
      </c>
      <c r="C364" t="s">
        <v>3004</v>
      </c>
      <c r="D364">
        <v>5</v>
      </c>
      <c r="E364" t="s">
        <v>2811</v>
      </c>
      <c r="F364" t="s">
        <v>2981</v>
      </c>
      <c r="G364">
        <f t="shared" si="22"/>
        <v>9</v>
      </c>
      <c r="J364" s="23" t="s">
        <v>3259</v>
      </c>
      <c r="K364">
        <f t="shared" si="23"/>
        <v>363</v>
      </c>
      <c r="L364" s="23" t="s">
        <v>3258</v>
      </c>
      <c r="M364" t="str">
        <f t="shared" si="20"/>
        <v>Venezuela</v>
      </c>
      <c r="N364" s="23" t="s">
        <v>3260</v>
      </c>
      <c r="O364">
        <f t="shared" si="21"/>
        <v>20</v>
      </c>
      <c r="P364" s="23" t="s">
        <v>3250</v>
      </c>
      <c r="Q364">
        <v>1</v>
      </c>
      <c r="R364" s="23" t="s">
        <v>3251</v>
      </c>
      <c r="S364">
        <v>1</v>
      </c>
      <c r="T364" t="s">
        <v>3246</v>
      </c>
    </row>
    <row r="365" spans="1:20">
      <c r="A365">
        <v>364</v>
      </c>
      <c r="B365">
        <v>21</v>
      </c>
      <c r="C365" t="s">
        <v>2986</v>
      </c>
      <c r="D365">
        <v>3</v>
      </c>
      <c r="E365" t="s">
        <v>2809</v>
      </c>
      <c r="F365" s="18" t="s">
        <v>2560</v>
      </c>
      <c r="G365">
        <f t="shared" si="22"/>
        <v>15</v>
      </c>
      <c r="J365" s="23" t="s">
        <v>3259</v>
      </c>
      <c r="K365">
        <f t="shared" si="23"/>
        <v>364</v>
      </c>
      <c r="L365" s="23" t="s">
        <v>3258</v>
      </c>
      <c r="M365" t="str">
        <f t="shared" si="20"/>
        <v>Calimio Desepaz</v>
      </c>
      <c r="N365" s="23" t="s">
        <v>3260</v>
      </c>
      <c r="O365">
        <f t="shared" si="21"/>
        <v>21</v>
      </c>
      <c r="P365" s="23" t="s">
        <v>3250</v>
      </c>
      <c r="Q365">
        <v>1</v>
      </c>
      <c r="R365" s="23" t="s">
        <v>3251</v>
      </c>
      <c r="S365">
        <v>1</v>
      </c>
      <c r="T365" t="s">
        <v>3246</v>
      </c>
    </row>
    <row r="366" spans="1:20">
      <c r="A366">
        <v>365</v>
      </c>
      <c r="B366">
        <v>21</v>
      </c>
      <c r="C366" t="s">
        <v>2986</v>
      </c>
      <c r="D366">
        <v>3</v>
      </c>
      <c r="E366" t="s">
        <v>2809</v>
      </c>
      <c r="F366" t="s">
        <v>2563</v>
      </c>
      <c r="G366">
        <f t="shared" si="22"/>
        <v>14</v>
      </c>
      <c r="J366" s="23" t="s">
        <v>3259</v>
      </c>
      <c r="K366">
        <f t="shared" si="23"/>
        <v>365</v>
      </c>
      <c r="L366" s="23" t="s">
        <v>3258</v>
      </c>
      <c r="M366" t="str">
        <f t="shared" si="20"/>
        <v>Ciudad Talanga</v>
      </c>
      <c r="N366" s="23" t="s">
        <v>3260</v>
      </c>
      <c r="O366">
        <f t="shared" si="21"/>
        <v>21</v>
      </c>
      <c r="P366" s="23" t="s">
        <v>3250</v>
      </c>
      <c r="Q366">
        <v>1</v>
      </c>
      <c r="R366" s="23" t="s">
        <v>3251</v>
      </c>
      <c r="S366">
        <v>1</v>
      </c>
      <c r="T366" t="s">
        <v>3246</v>
      </c>
    </row>
    <row r="367" spans="1:20">
      <c r="A367">
        <v>366</v>
      </c>
      <c r="B367">
        <v>21</v>
      </c>
      <c r="C367" t="s">
        <v>2986</v>
      </c>
      <c r="D367">
        <v>3</v>
      </c>
      <c r="E367" t="s">
        <v>2809</v>
      </c>
      <c r="F367" s="20" t="s">
        <v>2961</v>
      </c>
      <c r="G367">
        <f t="shared" si="22"/>
        <v>21</v>
      </c>
      <c r="J367" s="23" t="s">
        <v>3259</v>
      </c>
      <c r="K367">
        <f t="shared" si="23"/>
        <v>366</v>
      </c>
      <c r="L367" s="23" t="s">
        <v>3258</v>
      </c>
      <c r="M367" t="str">
        <f t="shared" si="20"/>
        <v>Ciudadela del Rio-CVC</v>
      </c>
      <c r="N367" s="23" t="s">
        <v>3260</v>
      </c>
      <c r="O367">
        <f t="shared" si="21"/>
        <v>21</v>
      </c>
      <c r="P367" s="23" t="s">
        <v>3250</v>
      </c>
      <c r="Q367">
        <v>1</v>
      </c>
      <c r="R367" s="23" t="s">
        <v>3251</v>
      </c>
      <c r="S367">
        <v>1</v>
      </c>
      <c r="T367" t="s">
        <v>3246</v>
      </c>
    </row>
    <row r="368" spans="1:20">
      <c r="A368">
        <v>367</v>
      </c>
      <c r="B368">
        <v>21</v>
      </c>
      <c r="C368" t="s">
        <v>2986</v>
      </c>
      <c r="D368">
        <v>3</v>
      </c>
      <c r="E368" t="s">
        <v>2809</v>
      </c>
      <c r="F368" t="s">
        <v>2562</v>
      </c>
      <c r="G368">
        <f t="shared" si="22"/>
        <v>9</v>
      </c>
      <c r="J368" s="23" t="s">
        <v>3259</v>
      </c>
      <c r="K368">
        <f t="shared" si="23"/>
        <v>367</v>
      </c>
      <c r="L368" s="23" t="s">
        <v>3258</v>
      </c>
      <c r="M368" t="str">
        <f t="shared" si="20"/>
        <v>Compartir</v>
      </c>
      <c r="N368" s="23" t="s">
        <v>3260</v>
      </c>
      <c r="O368">
        <f t="shared" si="21"/>
        <v>21</v>
      </c>
      <c r="P368" s="23" t="s">
        <v>3250</v>
      </c>
      <c r="Q368">
        <v>1</v>
      </c>
      <c r="R368" s="23" t="s">
        <v>3251</v>
      </c>
      <c r="S368">
        <v>1</v>
      </c>
      <c r="T368" t="s">
        <v>3246</v>
      </c>
    </row>
    <row r="369" spans="1:20">
      <c r="A369">
        <v>368</v>
      </c>
      <c r="B369">
        <v>21</v>
      </c>
      <c r="C369" t="s">
        <v>2986</v>
      </c>
      <c r="D369">
        <v>3</v>
      </c>
      <c r="E369" t="s">
        <v>2809</v>
      </c>
      <c r="F369" t="s">
        <v>2963</v>
      </c>
      <c r="G369">
        <f t="shared" si="22"/>
        <v>15</v>
      </c>
      <c r="J369" s="23" t="s">
        <v>3259</v>
      </c>
      <c r="K369">
        <f t="shared" si="23"/>
        <v>368</v>
      </c>
      <c r="L369" s="23" t="s">
        <v>3258</v>
      </c>
      <c r="M369" t="str">
        <f t="shared" si="20"/>
        <v>DesepazInvicali</v>
      </c>
      <c r="N369" s="23" t="s">
        <v>3260</v>
      </c>
      <c r="O369">
        <f t="shared" si="21"/>
        <v>21</v>
      </c>
      <c r="P369" s="23" t="s">
        <v>3250</v>
      </c>
      <c r="Q369">
        <v>1</v>
      </c>
      <c r="R369" s="23" t="s">
        <v>3251</v>
      </c>
      <c r="S369">
        <v>1</v>
      </c>
      <c r="T369" t="s">
        <v>3246</v>
      </c>
    </row>
    <row r="370" spans="1:20">
      <c r="A370">
        <v>369</v>
      </c>
      <c r="B370">
        <v>21</v>
      </c>
      <c r="C370" t="s">
        <v>2986</v>
      </c>
      <c r="D370">
        <v>3</v>
      </c>
      <c r="E370" t="s">
        <v>2809</v>
      </c>
      <c r="F370" t="s">
        <v>2967</v>
      </c>
      <c r="G370">
        <f t="shared" si="22"/>
        <v>10</v>
      </c>
      <c r="J370" s="23" t="s">
        <v>3259</v>
      </c>
      <c r="K370">
        <f t="shared" si="23"/>
        <v>369</v>
      </c>
      <c r="L370" s="23" t="s">
        <v>3258</v>
      </c>
      <c r="M370" t="str">
        <f t="shared" si="20"/>
        <v>Las Dalias</v>
      </c>
      <c r="N370" s="23" t="s">
        <v>3260</v>
      </c>
      <c r="O370">
        <f t="shared" si="21"/>
        <v>21</v>
      </c>
      <c r="P370" s="23" t="s">
        <v>3250</v>
      </c>
      <c r="Q370">
        <v>1</v>
      </c>
      <c r="R370" s="23" t="s">
        <v>3251</v>
      </c>
      <c r="S370">
        <v>1</v>
      </c>
      <c r="T370" t="s">
        <v>3246</v>
      </c>
    </row>
    <row r="371" spans="1:20">
      <c r="A371">
        <v>370</v>
      </c>
      <c r="B371">
        <v>21</v>
      </c>
      <c r="C371" t="s">
        <v>2986</v>
      </c>
      <c r="D371">
        <v>3</v>
      </c>
      <c r="E371" t="s">
        <v>2809</v>
      </c>
      <c r="F371" t="s">
        <v>2968</v>
      </c>
      <c r="G371">
        <f t="shared" si="22"/>
        <v>10</v>
      </c>
      <c r="J371" s="23" t="s">
        <v>3259</v>
      </c>
      <c r="K371">
        <f t="shared" si="23"/>
        <v>370</v>
      </c>
      <c r="L371" s="23" t="s">
        <v>3258</v>
      </c>
      <c r="M371" t="str">
        <f t="shared" si="20"/>
        <v>Las Garzas</v>
      </c>
      <c r="N371" s="23" t="s">
        <v>3260</v>
      </c>
      <c r="O371">
        <f t="shared" si="21"/>
        <v>21</v>
      </c>
      <c r="P371" s="23" t="s">
        <v>3250</v>
      </c>
      <c r="Q371">
        <v>1</v>
      </c>
      <c r="R371" s="23" t="s">
        <v>3251</v>
      </c>
      <c r="S371">
        <v>1</v>
      </c>
      <c r="T371" t="s">
        <v>3246</v>
      </c>
    </row>
    <row r="372" spans="1:20">
      <c r="A372">
        <v>371</v>
      </c>
      <c r="B372">
        <v>21</v>
      </c>
      <c r="C372" t="s">
        <v>2986</v>
      </c>
      <c r="D372">
        <v>3</v>
      </c>
      <c r="E372" t="s">
        <v>2809</v>
      </c>
      <c r="F372" t="s">
        <v>2561</v>
      </c>
      <c r="G372">
        <f t="shared" si="22"/>
        <v>11</v>
      </c>
      <c r="J372" s="23" t="s">
        <v>3259</v>
      </c>
      <c r="K372">
        <f t="shared" si="23"/>
        <v>371</v>
      </c>
      <c r="L372" s="23" t="s">
        <v>3258</v>
      </c>
      <c r="M372" t="str">
        <f t="shared" si="20"/>
        <v>Los Lideres</v>
      </c>
      <c r="N372" s="23" t="s">
        <v>3260</v>
      </c>
      <c r="O372">
        <f t="shared" si="21"/>
        <v>21</v>
      </c>
      <c r="P372" s="23" t="s">
        <v>3250</v>
      </c>
      <c r="Q372">
        <v>1</v>
      </c>
      <c r="R372" s="23" t="s">
        <v>3251</v>
      </c>
      <c r="S372">
        <v>1</v>
      </c>
      <c r="T372" t="s">
        <v>3246</v>
      </c>
    </row>
    <row r="373" spans="1:20">
      <c r="A373">
        <v>372</v>
      </c>
      <c r="B373">
        <v>21</v>
      </c>
      <c r="C373" t="s">
        <v>2986</v>
      </c>
      <c r="D373">
        <v>3</v>
      </c>
      <c r="E373" t="s">
        <v>2809</v>
      </c>
      <c r="F373" t="s">
        <v>2969</v>
      </c>
      <c r="G373">
        <f t="shared" si="22"/>
        <v>9</v>
      </c>
      <c r="J373" s="23" t="s">
        <v>3259</v>
      </c>
      <c r="K373">
        <f t="shared" si="23"/>
        <v>372</v>
      </c>
      <c r="L373" s="23" t="s">
        <v>3258</v>
      </c>
      <c r="M373" t="str">
        <f t="shared" si="20"/>
        <v>Pizamos 1</v>
      </c>
      <c r="N373" s="23" t="s">
        <v>3260</v>
      </c>
      <c r="O373">
        <f t="shared" si="21"/>
        <v>21</v>
      </c>
      <c r="P373" s="23" t="s">
        <v>3250</v>
      </c>
      <c r="Q373">
        <v>1</v>
      </c>
      <c r="R373" s="23" t="s">
        <v>3251</v>
      </c>
      <c r="S373">
        <v>1</v>
      </c>
      <c r="T373" t="s">
        <v>3246</v>
      </c>
    </row>
    <row r="374" spans="1:20">
      <c r="A374">
        <v>373</v>
      </c>
      <c r="B374">
        <v>21</v>
      </c>
      <c r="C374" t="s">
        <v>2986</v>
      </c>
      <c r="D374">
        <v>3</v>
      </c>
      <c r="E374" t="s">
        <v>2809</v>
      </c>
      <c r="F374" t="s">
        <v>2970</v>
      </c>
      <c r="G374">
        <f t="shared" si="22"/>
        <v>9</v>
      </c>
      <c r="J374" s="23" t="s">
        <v>3259</v>
      </c>
      <c r="K374">
        <f t="shared" si="23"/>
        <v>373</v>
      </c>
      <c r="L374" s="23" t="s">
        <v>3258</v>
      </c>
      <c r="M374" t="str">
        <f t="shared" si="20"/>
        <v>Pizamos 2</v>
      </c>
      <c r="N374" s="23" t="s">
        <v>3260</v>
      </c>
      <c r="O374">
        <f t="shared" si="21"/>
        <v>21</v>
      </c>
      <c r="P374" s="23" t="s">
        <v>3250</v>
      </c>
      <c r="Q374">
        <v>1</v>
      </c>
      <c r="R374" s="23" t="s">
        <v>3251</v>
      </c>
      <c r="S374">
        <v>1</v>
      </c>
      <c r="T374" t="s">
        <v>3246</v>
      </c>
    </row>
    <row r="375" spans="1:20">
      <c r="A375">
        <v>374</v>
      </c>
      <c r="B375">
        <v>21</v>
      </c>
      <c r="C375" t="s">
        <v>2986</v>
      </c>
      <c r="D375">
        <v>3</v>
      </c>
      <c r="E375" t="s">
        <v>2809</v>
      </c>
      <c r="F375" t="s">
        <v>2971</v>
      </c>
      <c r="G375">
        <f t="shared" si="22"/>
        <v>10</v>
      </c>
      <c r="J375" s="23" t="s">
        <v>3259</v>
      </c>
      <c r="K375">
        <f t="shared" si="23"/>
        <v>374</v>
      </c>
      <c r="L375" s="23" t="s">
        <v>3258</v>
      </c>
      <c r="M375" t="str">
        <f t="shared" si="20"/>
        <v>PizamosIII</v>
      </c>
      <c r="N375" s="23" t="s">
        <v>3260</v>
      </c>
      <c r="O375">
        <f t="shared" si="21"/>
        <v>21</v>
      </c>
      <c r="P375" s="23" t="s">
        <v>3250</v>
      </c>
      <c r="Q375">
        <v>1</v>
      </c>
      <c r="R375" s="23" t="s">
        <v>3251</v>
      </c>
      <c r="S375">
        <v>1</v>
      </c>
      <c r="T375" t="s">
        <v>3246</v>
      </c>
    </row>
    <row r="376" spans="1:20">
      <c r="A376">
        <v>375</v>
      </c>
      <c r="B376">
        <v>21</v>
      </c>
      <c r="C376" t="s">
        <v>2986</v>
      </c>
      <c r="D376">
        <v>3</v>
      </c>
      <c r="E376" t="s">
        <v>2809</v>
      </c>
      <c r="F376" t="s">
        <v>3257</v>
      </c>
      <c r="G376">
        <f t="shared" si="22"/>
        <v>28</v>
      </c>
      <c r="J376" s="23" t="s">
        <v>3259</v>
      </c>
      <c r="K376">
        <f t="shared" si="23"/>
        <v>375</v>
      </c>
      <c r="L376" s="23" t="s">
        <v>3258</v>
      </c>
      <c r="M376" t="str">
        <f t="shared" si="20"/>
        <v>Plantan Tto Puerto Mallarino</v>
      </c>
      <c r="N376" s="23" t="s">
        <v>3260</v>
      </c>
      <c r="O376">
        <f t="shared" si="21"/>
        <v>21</v>
      </c>
      <c r="P376" s="23" t="s">
        <v>3250</v>
      </c>
      <c r="Q376">
        <v>1</v>
      </c>
      <c r="R376" s="23" t="s">
        <v>3251</v>
      </c>
      <c r="S376">
        <v>1</v>
      </c>
      <c r="T376" t="s">
        <v>3246</v>
      </c>
    </row>
    <row r="377" spans="1:20">
      <c r="A377">
        <v>376</v>
      </c>
      <c r="B377">
        <v>21</v>
      </c>
      <c r="C377" t="s">
        <v>2986</v>
      </c>
      <c r="D377">
        <v>3</v>
      </c>
      <c r="E377" t="s">
        <v>2809</v>
      </c>
      <c r="F377" t="s">
        <v>2564</v>
      </c>
      <c r="G377">
        <f t="shared" si="22"/>
        <v>14</v>
      </c>
      <c r="J377" s="23" t="s">
        <v>3259</v>
      </c>
      <c r="K377">
        <f t="shared" si="23"/>
        <v>376</v>
      </c>
      <c r="L377" s="23" t="s">
        <v>3258</v>
      </c>
      <c r="M377" t="str">
        <f t="shared" si="20"/>
        <v>Potrero Grande</v>
      </c>
      <c r="N377" s="23" t="s">
        <v>3260</v>
      </c>
      <c r="O377">
        <f t="shared" si="21"/>
        <v>21</v>
      </c>
      <c r="P377" s="23" t="s">
        <v>3250</v>
      </c>
      <c r="Q377">
        <v>1</v>
      </c>
      <c r="R377" s="23" t="s">
        <v>3251</v>
      </c>
      <c r="S377">
        <v>1</v>
      </c>
      <c r="T377" t="s">
        <v>3246</v>
      </c>
    </row>
    <row r="378" spans="1:20">
      <c r="A378">
        <v>377</v>
      </c>
      <c r="B378">
        <v>21</v>
      </c>
      <c r="C378" t="s">
        <v>2986</v>
      </c>
      <c r="D378">
        <v>3</v>
      </c>
      <c r="E378" t="s">
        <v>2809</v>
      </c>
      <c r="F378" t="s">
        <v>2974</v>
      </c>
      <c r="G378">
        <f t="shared" si="22"/>
        <v>7</v>
      </c>
      <c r="J378" s="23" t="s">
        <v>3259</v>
      </c>
      <c r="K378">
        <f t="shared" si="23"/>
        <v>377</v>
      </c>
      <c r="L378" s="23" t="s">
        <v>3258</v>
      </c>
      <c r="M378" t="str">
        <f t="shared" si="20"/>
        <v>Remanso</v>
      </c>
      <c r="N378" s="23" t="s">
        <v>3260</v>
      </c>
      <c r="O378">
        <f t="shared" si="21"/>
        <v>21</v>
      </c>
      <c r="P378" s="23" t="s">
        <v>3250</v>
      </c>
      <c r="Q378">
        <v>1</v>
      </c>
      <c r="R378" s="23" t="s">
        <v>3251</v>
      </c>
      <c r="S378">
        <v>1</v>
      </c>
      <c r="T378" t="s">
        <v>3246</v>
      </c>
    </row>
    <row r="379" spans="1:20">
      <c r="A379">
        <v>378</v>
      </c>
      <c r="B379">
        <v>21</v>
      </c>
      <c r="C379" t="s">
        <v>2986</v>
      </c>
      <c r="D379">
        <v>3</v>
      </c>
      <c r="E379" t="s">
        <v>2809</v>
      </c>
      <c r="F379" t="s">
        <v>2975</v>
      </c>
      <c r="G379">
        <f t="shared" si="22"/>
        <v>11</v>
      </c>
      <c r="J379" s="23" t="s">
        <v>3259</v>
      </c>
      <c r="K379">
        <f t="shared" si="23"/>
        <v>378</v>
      </c>
      <c r="L379" s="23" t="s">
        <v>3258</v>
      </c>
      <c r="M379" t="str">
        <f t="shared" si="20"/>
        <v>Santa Clara</v>
      </c>
      <c r="N379" s="23" t="s">
        <v>3260</v>
      </c>
      <c r="O379">
        <f t="shared" si="21"/>
        <v>21</v>
      </c>
      <c r="P379" s="23" t="s">
        <v>3250</v>
      </c>
      <c r="Q379">
        <v>1</v>
      </c>
      <c r="R379" s="23" t="s">
        <v>3251</v>
      </c>
      <c r="S379">
        <v>1</v>
      </c>
      <c r="T379" t="s">
        <v>3246</v>
      </c>
    </row>
    <row r="380" spans="1:20">
      <c r="A380">
        <v>379</v>
      </c>
      <c r="B380">
        <v>21</v>
      </c>
      <c r="C380" t="s">
        <v>2986</v>
      </c>
      <c r="D380">
        <v>3</v>
      </c>
      <c r="E380" t="s">
        <v>2809</v>
      </c>
      <c r="F380" t="s">
        <v>2565</v>
      </c>
      <c r="G380">
        <f t="shared" si="22"/>
        <v>12</v>
      </c>
      <c r="J380" s="23" t="s">
        <v>3259</v>
      </c>
      <c r="K380">
        <f t="shared" si="23"/>
        <v>379</v>
      </c>
      <c r="L380" s="23" t="s">
        <v>3258</v>
      </c>
      <c r="M380" t="str">
        <f t="shared" si="20"/>
        <v>Valle Grande</v>
      </c>
      <c r="N380" s="23" t="s">
        <v>3260</v>
      </c>
      <c r="O380">
        <f t="shared" si="21"/>
        <v>21</v>
      </c>
      <c r="P380" s="23" t="s">
        <v>3250</v>
      </c>
      <c r="Q380">
        <v>1</v>
      </c>
      <c r="R380" s="23" t="s">
        <v>3251</v>
      </c>
      <c r="S380">
        <v>1</v>
      </c>
      <c r="T380" t="s">
        <v>3246</v>
      </c>
    </row>
    <row r="381" spans="1:20">
      <c r="A381">
        <v>380</v>
      </c>
      <c r="B381">
        <v>21</v>
      </c>
      <c r="C381" t="s">
        <v>2986</v>
      </c>
      <c r="D381">
        <v>3</v>
      </c>
      <c r="E381" t="s">
        <v>2809</v>
      </c>
      <c r="F381" t="s">
        <v>2983</v>
      </c>
      <c r="G381">
        <f t="shared" si="22"/>
        <v>9</v>
      </c>
      <c r="J381" s="23" t="s">
        <v>3259</v>
      </c>
      <c r="K381">
        <f t="shared" si="23"/>
        <v>380</v>
      </c>
      <c r="L381" s="23" t="s">
        <v>3258</v>
      </c>
      <c r="M381" t="str">
        <f t="shared" si="20"/>
        <v>Villa Luz</v>
      </c>
      <c r="N381" s="23" t="s">
        <v>3260</v>
      </c>
      <c r="O381">
        <f t="shared" si="21"/>
        <v>21</v>
      </c>
      <c r="P381" s="23" t="s">
        <v>3250</v>
      </c>
      <c r="Q381">
        <v>1</v>
      </c>
      <c r="R381" s="23" t="s">
        <v>3251</v>
      </c>
      <c r="S381">
        <v>1</v>
      </c>
      <c r="T381" t="s">
        <v>3246</v>
      </c>
    </row>
    <row r="382" spans="1:20">
      <c r="A382">
        <v>381</v>
      </c>
      <c r="B382">
        <v>21</v>
      </c>
      <c r="C382" t="s">
        <v>2986</v>
      </c>
      <c r="D382">
        <v>3</v>
      </c>
      <c r="E382" t="s">
        <v>2809</v>
      </c>
      <c r="F382" t="s">
        <v>2984</v>
      </c>
      <c r="G382">
        <f t="shared" si="22"/>
        <v>16</v>
      </c>
      <c r="J382" s="23" t="s">
        <v>3259</v>
      </c>
      <c r="K382">
        <f t="shared" si="23"/>
        <v>381</v>
      </c>
      <c r="L382" s="23" t="s">
        <v>3258</v>
      </c>
      <c r="M382" t="str">
        <f t="shared" si="20"/>
        <v>Villa mercedes I</v>
      </c>
      <c r="N382" s="23" t="s">
        <v>3260</v>
      </c>
      <c r="O382">
        <f t="shared" si="21"/>
        <v>21</v>
      </c>
      <c r="P382" s="23" t="s">
        <v>3250</v>
      </c>
      <c r="Q382">
        <v>1</v>
      </c>
      <c r="R382" s="23" t="s">
        <v>3251</v>
      </c>
      <c r="S382">
        <v>1</v>
      </c>
      <c r="T382" t="s">
        <v>3246</v>
      </c>
    </row>
    <row r="383" spans="1:20">
      <c r="A383">
        <v>382</v>
      </c>
      <c r="B383">
        <v>22</v>
      </c>
      <c r="C383" t="s">
        <v>3005</v>
      </c>
      <c r="D383">
        <v>5</v>
      </c>
      <c r="E383" t="s">
        <v>2811</v>
      </c>
      <c r="F383" t="s">
        <v>2568</v>
      </c>
      <c r="G383">
        <f t="shared" si="22"/>
        <v>16</v>
      </c>
      <c r="J383" s="23" t="s">
        <v>3259</v>
      </c>
      <c r="K383">
        <f t="shared" si="23"/>
        <v>382</v>
      </c>
      <c r="L383" s="23" t="s">
        <v>3258</v>
      </c>
      <c r="M383" t="str">
        <f t="shared" si="20"/>
        <v>Ciudad Campestre</v>
      </c>
      <c r="N383" s="23" t="s">
        <v>3260</v>
      </c>
      <c r="O383">
        <f t="shared" si="21"/>
        <v>22</v>
      </c>
      <c r="P383" s="23" t="s">
        <v>3250</v>
      </c>
      <c r="Q383">
        <v>1</v>
      </c>
      <c r="R383" s="23" t="s">
        <v>3251</v>
      </c>
      <c r="S383">
        <v>1</v>
      </c>
      <c r="T383" t="s">
        <v>3246</v>
      </c>
    </row>
    <row r="384" spans="1:20">
      <c r="A384">
        <v>383</v>
      </c>
      <c r="B384">
        <v>22</v>
      </c>
      <c r="C384" t="s">
        <v>3005</v>
      </c>
      <c r="D384">
        <v>5</v>
      </c>
      <c r="E384" t="s">
        <v>2811</v>
      </c>
      <c r="F384" t="s">
        <v>2962</v>
      </c>
      <c r="G384">
        <f t="shared" si="22"/>
        <v>21</v>
      </c>
      <c r="J384" s="23" t="s">
        <v>3259</v>
      </c>
      <c r="K384">
        <f t="shared" si="23"/>
        <v>383</v>
      </c>
      <c r="L384" s="23" t="s">
        <v>3258</v>
      </c>
      <c r="M384" t="str">
        <f t="shared" si="20"/>
        <v>Condominio Miramontes</v>
      </c>
      <c r="N384" s="23" t="s">
        <v>3260</v>
      </c>
      <c r="O384">
        <f t="shared" si="21"/>
        <v>22</v>
      </c>
      <c r="P384" s="23" t="s">
        <v>3250</v>
      </c>
      <c r="Q384">
        <v>1</v>
      </c>
      <c r="R384" s="23" t="s">
        <v>3251</v>
      </c>
      <c r="S384">
        <v>1</v>
      </c>
      <c r="T384" t="s">
        <v>3246</v>
      </c>
    </row>
    <row r="385" spans="1:20">
      <c r="A385">
        <v>384</v>
      </c>
      <c r="B385">
        <v>22</v>
      </c>
      <c r="C385" t="s">
        <v>3005</v>
      </c>
      <c r="D385">
        <v>5</v>
      </c>
      <c r="E385" t="s">
        <v>2811</v>
      </c>
      <c r="F385" t="s">
        <v>2964</v>
      </c>
      <c r="G385">
        <f t="shared" si="22"/>
        <v>20</v>
      </c>
      <c r="J385" s="23" t="s">
        <v>3259</v>
      </c>
      <c r="K385">
        <f t="shared" si="23"/>
        <v>384</v>
      </c>
      <c r="L385" s="23" t="s">
        <v>3258</v>
      </c>
      <c r="M385" t="str">
        <f t="shared" si="20"/>
        <v>Haciendas de Alferez</v>
      </c>
      <c r="N385" s="23" t="s">
        <v>3260</v>
      </c>
      <c r="O385">
        <f t="shared" si="21"/>
        <v>22</v>
      </c>
      <c r="P385" s="23" t="s">
        <v>3250</v>
      </c>
      <c r="Q385">
        <v>1</v>
      </c>
      <c r="R385" s="23" t="s">
        <v>3251</v>
      </c>
      <c r="S385">
        <v>1</v>
      </c>
      <c r="T385" t="s">
        <v>3246</v>
      </c>
    </row>
    <row r="386" spans="1:20">
      <c r="A386">
        <v>385</v>
      </c>
      <c r="B386">
        <v>22</v>
      </c>
      <c r="C386" t="s">
        <v>3005</v>
      </c>
      <c r="D386">
        <v>5</v>
      </c>
      <c r="E386" t="s">
        <v>2811</v>
      </c>
      <c r="F386" t="s">
        <v>2965</v>
      </c>
      <c r="G386">
        <f t="shared" si="22"/>
        <v>15</v>
      </c>
      <c r="J386" s="23" t="s">
        <v>3259</v>
      </c>
      <c r="K386">
        <f t="shared" si="23"/>
        <v>385</v>
      </c>
      <c r="L386" s="23" t="s">
        <v>3258</v>
      </c>
      <c r="M386" t="str">
        <f t="shared" ref="M386:M391" si="24">F386</f>
        <v>Jardín de Pance</v>
      </c>
      <c r="N386" s="23" t="s">
        <v>3260</v>
      </c>
      <c r="O386">
        <f t="shared" ref="O386:O391" si="25">B386</f>
        <v>22</v>
      </c>
      <c r="P386" s="23" t="s">
        <v>3250</v>
      </c>
      <c r="Q386">
        <v>1</v>
      </c>
      <c r="R386" s="23" t="s">
        <v>3251</v>
      </c>
      <c r="S386">
        <v>1</v>
      </c>
      <c r="T386" t="s">
        <v>3246</v>
      </c>
    </row>
    <row r="387" spans="1:20">
      <c r="A387">
        <v>386</v>
      </c>
      <c r="B387">
        <v>22</v>
      </c>
      <c r="C387" t="s">
        <v>3005</v>
      </c>
      <c r="D387">
        <v>5</v>
      </c>
      <c r="E387" t="s">
        <v>2811</v>
      </c>
      <c r="F387" t="s">
        <v>2966</v>
      </c>
      <c r="G387">
        <f t="shared" ref="G387:G391" si="26">LEN(F387)</f>
        <v>11</v>
      </c>
      <c r="J387" s="23" t="s">
        <v>3259</v>
      </c>
      <c r="K387">
        <f t="shared" ref="K387:K391" si="27">A387</f>
        <v>386</v>
      </c>
      <c r="L387" s="23" t="s">
        <v>3258</v>
      </c>
      <c r="M387" t="str">
        <f t="shared" si="24"/>
        <v>Jockey Club</v>
      </c>
      <c r="N387" s="23" t="s">
        <v>3260</v>
      </c>
      <c r="O387">
        <f t="shared" si="25"/>
        <v>22</v>
      </c>
      <c r="P387" s="23" t="s">
        <v>3250</v>
      </c>
      <c r="Q387">
        <v>1</v>
      </c>
      <c r="R387" s="23" t="s">
        <v>3251</v>
      </c>
      <c r="S387">
        <v>1</v>
      </c>
      <c r="T387" t="s">
        <v>3246</v>
      </c>
    </row>
    <row r="388" spans="1:20">
      <c r="A388">
        <v>387</v>
      </c>
      <c r="B388">
        <v>22</v>
      </c>
      <c r="C388" t="s">
        <v>3005</v>
      </c>
      <c r="D388">
        <v>5</v>
      </c>
      <c r="E388" t="s">
        <v>2811</v>
      </c>
      <c r="F388" t="s">
        <v>2973</v>
      </c>
      <c r="G388">
        <f t="shared" si="26"/>
        <v>24</v>
      </c>
      <c r="J388" s="23" t="s">
        <v>3259</v>
      </c>
      <c r="K388">
        <f t="shared" si="27"/>
        <v>387</v>
      </c>
      <c r="L388" s="23" t="s">
        <v>3258</v>
      </c>
      <c r="M388" t="str">
        <f t="shared" si="24"/>
        <v>Reamansode Ciudad jardin</v>
      </c>
      <c r="N388" s="23" t="s">
        <v>3260</v>
      </c>
      <c r="O388">
        <f t="shared" si="25"/>
        <v>22</v>
      </c>
      <c r="P388" s="23" t="s">
        <v>3250</v>
      </c>
      <c r="Q388">
        <v>1</v>
      </c>
      <c r="R388" s="23" t="s">
        <v>3251</v>
      </c>
      <c r="S388">
        <v>1</v>
      </c>
      <c r="T388" t="s">
        <v>3246</v>
      </c>
    </row>
    <row r="389" spans="1:20">
      <c r="A389">
        <v>388</v>
      </c>
      <c r="B389">
        <v>22</v>
      </c>
      <c r="C389" t="s">
        <v>3005</v>
      </c>
      <c r="D389">
        <v>5</v>
      </c>
      <c r="E389" t="s">
        <v>2811</v>
      </c>
      <c r="F389" t="s">
        <v>2978</v>
      </c>
      <c r="G389">
        <f t="shared" si="26"/>
        <v>26</v>
      </c>
      <c r="J389" s="23" t="s">
        <v>3259</v>
      </c>
      <c r="K389">
        <f t="shared" si="27"/>
        <v>388</v>
      </c>
      <c r="L389" s="23" t="s">
        <v>3258</v>
      </c>
      <c r="M389" t="str">
        <f t="shared" si="24"/>
        <v>Urbanización ciudad Jardín</v>
      </c>
      <c r="N389" s="23" t="s">
        <v>3260</v>
      </c>
      <c r="O389">
        <f t="shared" si="25"/>
        <v>22</v>
      </c>
      <c r="P389" s="23" t="s">
        <v>3250</v>
      </c>
      <c r="Q389">
        <v>1</v>
      </c>
      <c r="R389" s="23" t="s">
        <v>3251</v>
      </c>
      <c r="S389">
        <v>1</v>
      </c>
      <c r="T389" t="s">
        <v>3246</v>
      </c>
    </row>
    <row r="390" spans="1:20">
      <c r="A390">
        <v>389</v>
      </c>
      <c r="B390">
        <v>22</v>
      </c>
      <c r="C390" t="s">
        <v>3005</v>
      </c>
      <c r="D390">
        <v>5</v>
      </c>
      <c r="E390" t="s">
        <v>2811</v>
      </c>
      <c r="F390" t="s">
        <v>2943</v>
      </c>
      <c r="G390">
        <f t="shared" si="26"/>
        <v>21</v>
      </c>
      <c r="J390" s="23" t="s">
        <v>3259</v>
      </c>
      <c r="K390">
        <f t="shared" si="27"/>
        <v>389</v>
      </c>
      <c r="L390" s="23" t="s">
        <v>3258</v>
      </c>
      <c r="M390" t="str">
        <f t="shared" si="24"/>
        <v>Urbanización Rio Lili</v>
      </c>
      <c r="N390" s="23" t="s">
        <v>3260</v>
      </c>
      <c r="O390">
        <f t="shared" si="25"/>
        <v>22</v>
      </c>
      <c r="P390" s="23" t="s">
        <v>3250</v>
      </c>
      <c r="Q390">
        <v>1</v>
      </c>
      <c r="R390" s="23" t="s">
        <v>3251</v>
      </c>
      <c r="S390">
        <v>1</v>
      </c>
      <c r="T390" t="s">
        <v>3246</v>
      </c>
    </row>
    <row r="391" spans="1:20">
      <c r="A391">
        <v>390</v>
      </c>
      <c r="B391">
        <v>22</v>
      </c>
      <c r="C391" t="s">
        <v>3005</v>
      </c>
      <c r="D391">
        <v>5</v>
      </c>
      <c r="E391" t="s">
        <v>2811</v>
      </c>
      <c r="F391" t="s">
        <v>2982</v>
      </c>
      <c r="G391">
        <f t="shared" si="26"/>
        <v>8</v>
      </c>
      <c r="J391" s="23" t="s">
        <v>3259</v>
      </c>
      <c r="K391">
        <f t="shared" si="27"/>
        <v>390</v>
      </c>
      <c r="L391" s="23" t="s">
        <v>3258</v>
      </c>
      <c r="M391" t="str">
        <f t="shared" si="24"/>
        <v>Verdanza</v>
      </c>
      <c r="N391" s="23" t="s">
        <v>3260</v>
      </c>
      <c r="O391">
        <f t="shared" si="25"/>
        <v>22</v>
      </c>
      <c r="P391" s="23" t="s">
        <v>3250</v>
      </c>
      <c r="Q391">
        <v>1</v>
      </c>
      <c r="R391" s="23" t="s">
        <v>3251</v>
      </c>
      <c r="S391">
        <v>1</v>
      </c>
      <c r="T391" t="s">
        <v>3246</v>
      </c>
    </row>
  </sheetData>
  <autoFilter ref="A1:G39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G8" sqref="G8"/>
    </sheetView>
  </sheetViews>
  <sheetFormatPr baseColWidth="10" defaultRowHeight="15"/>
  <cols>
    <col min="1" max="2" width="5" customWidth="1"/>
    <col min="3" max="3" width="5" style="30" customWidth="1"/>
    <col min="4" max="4" width="5" customWidth="1"/>
    <col min="5" max="5" width="10.7109375" bestFit="1" customWidth="1"/>
    <col min="6" max="6" width="10.7109375" customWidth="1"/>
    <col min="7" max="7" width="5.140625" bestFit="1" customWidth="1"/>
    <col min="8" max="8" width="5.140625" customWidth="1"/>
    <col min="9" max="11" width="11.42578125" style="29"/>
    <col min="13" max="13" width="2.85546875" customWidth="1"/>
    <col min="15" max="15" width="3.140625" customWidth="1"/>
    <col min="17" max="17" width="3" bestFit="1" customWidth="1"/>
  </cols>
  <sheetData>
    <row r="1" spans="1:19">
      <c r="A1" t="s">
        <v>0</v>
      </c>
      <c r="E1" t="s">
        <v>37</v>
      </c>
      <c r="G1" t="s">
        <v>10</v>
      </c>
      <c r="I1" s="29" t="s">
        <v>3244</v>
      </c>
      <c r="K1" s="29" t="s">
        <v>3245</v>
      </c>
    </row>
    <row r="2" spans="1:19">
      <c r="A2">
        <v>1</v>
      </c>
      <c r="B2" s="23" t="s">
        <v>3253</v>
      </c>
      <c r="C2" s="30">
        <v>1</v>
      </c>
      <c r="D2" s="23" t="s">
        <v>3247</v>
      </c>
      <c r="E2" t="s">
        <v>2571</v>
      </c>
      <c r="F2" s="23" t="s">
        <v>3254</v>
      </c>
      <c r="G2">
        <v>1</v>
      </c>
      <c r="H2" s="23" t="s">
        <v>3248</v>
      </c>
      <c r="I2" s="29" t="s">
        <v>3228</v>
      </c>
      <c r="J2" s="23" t="s">
        <v>3249</v>
      </c>
      <c r="K2" s="29" t="s">
        <v>3212</v>
      </c>
      <c r="L2" s="23" t="s">
        <v>3250</v>
      </c>
      <c r="M2">
        <v>1</v>
      </c>
      <c r="N2" s="23" t="s">
        <v>3251</v>
      </c>
      <c r="O2">
        <v>1</v>
      </c>
      <c r="P2" t="s">
        <v>3246</v>
      </c>
      <c r="Q2">
        <v>1</v>
      </c>
      <c r="R2" s="31">
        <v>3452904</v>
      </c>
      <c r="S2" s="31">
        <v>-76565703</v>
      </c>
    </row>
    <row r="3" spans="1:19">
      <c r="A3">
        <v>2</v>
      </c>
      <c r="B3" s="23" t="s">
        <v>3253</v>
      </c>
      <c r="C3" s="30">
        <v>2</v>
      </c>
      <c r="D3" s="23" t="s">
        <v>3247</v>
      </c>
      <c r="E3" t="s">
        <v>2572</v>
      </c>
      <c r="F3" s="23" t="s">
        <v>3252</v>
      </c>
      <c r="G3">
        <v>1</v>
      </c>
      <c r="H3" s="23" t="s">
        <v>3248</v>
      </c>
      <c r="I3" s="29" t="s">
        <v>3229</v>
      </c>
      <c r="J3" s="23" t="s">
        <v>3249</v>
      </c>
      <c r="K3" s="29" t="s">
        <v>3213</v>
      </c>
      <c r="L3" s="23" t="s">
        <v>3250</v>
      </c>
      <c r="M3">
        <v>1</v>
      </c>
      <c r="N3" s="23" t="s">
        <v>3251</v>
      </c>
      <c r="O3">
        <v>1</v>
      </c>
      <c r="P3" t="s">
        <v>3246</v>
      </c>
      <c r="Q3">
        <v>2</v>
      </c>
      <c r="R3" s="31">
        <v>3476199</v>
      </c>
      <c r="S3" s="31">
        <v>-76528061</v>
      </c>
    </row>
    <row r="4" spans="1:19">
      <c r="A4">
        <v>3</v>
      </c>
      <c r="B4" s="23" t="s">
        <v>3253</v>
      </c>
      <c r="C4" s="30">
        <v>3</v>
      </c>
      <c r="D4" s="23" t="s">
        <v>3247</v>
      </c>
      <c r="E4" t="s">
        <v>2573</v>
      </c>
      <c r="F4" s="23" t="s">
        <v>3252</v>
      </c>
      <c r="G4">
        <v>1</v>
      </c>
      <c r="H4" s="23" t="s">
        <v>3248</v>
      </c>
      <c r="I4" s="29" t="s">
        <v>3230</v>
      </c>
      <c r="J4" s="23" t="s">
        <v>3249</v>
      </c>
      <c r="K4" s="29" t="s">
        <v>3214</v>
      </c>
      <c r="L4" s="23" t="s">
        <v>3250</v>
      </c>
      <c r="M4">
        <v>1</v>
      </c>
      <c r="N4" s="23" t="s">
        <v>3251</v>
      </c>
      <c r="O4">
        <v>1</v>
      </c>
      <c r="P4" t="s">
        <v>3246</v>
      </c>
      <c r="Q4">
        <v>3</v>
      </c>
      <c r="R4" s="31">
        <v>3447175</v>
      </c>
      <c r="S4" s="31">
        <v>-76536789</v>
      </c>
    </row>
    <row r="5" spans="1:19">
      <c r="A5">
        <v>4</v>
      </c>
      <c r="B5" s="23" t="s">
        <v>3253</v>
      </c>
      <c r="C5" s="30">
        <v>4</v>
      </c>
      <c r="D5" s="23" t="s">
        <v>3247</v>
      </c>
      <c r="E5" t="s">
        <v>2574</v>
      </c>
      <c r="F5" s="23" t="s">
        <v>3252</v>
      </c>
      <c r="G5">
        <v>2</v>
      </c>
      <c r="H5" s="23" t="s">
        <v>3248</v>
      </c>
      <c r="I5" s="29" t="s">
        <v>3231</v>
      </c>
      <c r="J5" s="23" t="s">
        <v>3249</v>
      </c>
      <c r="K5" s="29" t="s">
        <v>3215</v>
      </c>
      <c r="L5" s="23" t="s">
        <v>3250</v>
      </c>
      <c r="M5">
        <v>1</v>
      </c>
      <c r="N5" s="23" t="s">
        <v>3251</v>
      </c>
      <c r="O5">
        <v>1</v>
      </c>
      <c r="P5" t="s">
        <v>3246</v>
      </c>
      <c r="Q5">
        <v>4</v>
      </c>
      <c r="R5" s="31">
        <v>3470139</v>
      </c>
      <c r="S5" s="31">
        <v>-76510075</v>
      </c>
    </row>
    <row r="6" spans="1:19">
      <c r="A6">
        <v>5</v>
      </c>
      <c r="B6" s="23" t="s">
        <v>3253</v>
      </c>
      <c r="C6" s="30">
        <v>5</v>
      </c>
      <c r="D6" s="23" t="s">
        <v>3247</v>
      </c>
      <c r="E6" t="s">
        <v>2575</v>
      </c>
      <c r="F6" s="23" t="s">
        <v>3252</v>
      </c>
      <c r="G6">
        <v>2</v>
      </c>
      <c r="H6" s="23" t="s">
        <v>3248</v>
      </c>
      <c r="I6" s="29" t="s">
        <v>3232</v>
      </c>
      <c r="J6" s="23" t="s">
        <v>3249</v>
      </c>
      <c r="K6" s="29" t="s">
        <v>3216</v>
      </c>
      <c r="L6" s="23" t="s">
        <v>3250</v>
      </c>
      <c r="M6">
        <v>1</v>
      </c>
      <c r="N6" s="23" t="s">
        <v>3251</v>
      </c>
      <c r="O6">
        <v>1</v>
      </c>
      <c r="P6" t="s">
        <v>3246</v>
      </c>
      <c r="Q6">
        <v>5</v>
      </c>
      <c r="R6" s="31">
        <v>3473208</v>
      </c>
      <c r="S6" s="31">
        <v>-76494829</v>
      </c>
    </row>
    <row r="7" spans="1:19">
      <c r="A7">
        <v>6</v>
      </c>
      <c r="B7" s="23" t="s">
        <v>3253</v>
      </c>
      <c r="C7" s="30">
        <v>6</v>
      </c>
      <c r="D7" s="23" t="s">
        <v>3247</v>
      </c>
      <c r="E7" t="s">
        <v>2576</v>
      </c>
      <c r="F7" s="23" t="s">
        <v>3252</v>
      </c>
      <c r="G7">
        <v>2</v>
      </c>
      <c r="H7" s="23" t="s">
        <v>3248</v>
      </c>
      <c r="I7" s="29" t="s">
        <v>3233</v>
      </c>
      <c r="J7" s="23" t="s">
        <v>3249</v>
      </c>
      <c r="K7" s="29" t="s">
        <v>3217</v>
      </c>
      <c r="L7" s="23" t="s">
        <v>3250</v>
      </c>
      <c r="M7">
        <v>1</v>
      </c>
      <c r="N7" s="23" t="s">
        <v>3251</v>
      </c>
      <c r="O7">
        <v>1</v>
      </c>
      <c r="P7" t="s">
        <v>3246</v>
      </c>
      <c r="Q7">
        <v>6</v>
      </c>
      <c r="R7" s="31">
        <v>3484017</v>
      </c>
      <c r="S7" s="31">
        <v>-76485714</v>
      </c>
    </row>
    <row r="8" spans="1:19">
      <c r="A8">
        <v>7</v>
      </c>
      <c r="B8" s="23" t="s">
        <v>3253</v>
      </c>
      <c r="C8" s="30">
        <v>7</v>
      </c>
      <c r="D8" s="23" t="s">
        <v>3247</v>
      </c>
      <c r="E8" t="s">
        <v>2577</v>
      </c>
      <c r="F8" s="23" t="s">
        <v>3252</v>
      </c>
      <c r="G8">
        <v>2</v>
      </c>
      <c r="H8" s="23" t="s">
        <v>3248</v>
      </c>
      <c r="I8" s="29" t="s">
        <v>3234</v>
      </c>
      <c r="J8" s="23" t="s">
        <v>3249</v>
      </c>
      <c r="K8" s="29" t="s">
        <v>3218</v>
      </c>
      <c r="L8" s="23" t="s">
        <v>3250</v>
      </c>
      <c r="M8">
        <v>1</v>
      </c>
      <c r="N8" s="23" t="s">
        <v>3251</v>
      </c>
      <c r="O8">
        <v>1</v>
      </c>
      <c r="P8" t="s">
        <v>3246</v>
      </c>
      <c r="Q8">
        <v>7</v>
      </c>
      <c r="R8" s="31">
        <v>3447147</v>
      </c>
      <c r="S8" s="31">
        <v>-76486708</v>
      </c>
    </row>
    <row r="9" spans="1:19">
      <c r="A9">
        <v>8</v>
      </c>
      <c r="B9" s="23" t="s">
        <v>3253</v>
      </c>
      <c r="C9" s="30">
        <v>8</v>
      </c>
      <c r="D9" s="23" t="s">
        <v>3247</v>
      </c>
      <c r="E9" t="s">
        <v>2578</v>
      </c>
      <c r="F9" s="23" t="s">
        <v>3252</v>
      </c>
      <c r="G9">
        <v>2</v>
      </c>
      <c r="H9" s="23" t="s">
        <v>3248</v>
      </c>
      <c r="I9" s="29" t="s">
        <v>3235</v>
      </c>
      <c r="J9" s="23" t="s">
        <v>3249</v>
      </c>
      <c r="K9" s="29" t="s">
        <v>3219</v>
      </c>
      <c r="L9" s="23" t="s">
        <v>3250</v>
      </c>
      <c r="M9">
        <v>1</v>
      </c>
      <c r="N9" s="23" t="s">
        <v>3251</v>
      </c>
      <c r="O9">
        <v>1</v>
      </c>
      <c r="P9" t="s">
        <v>3246</v>
      </c>
      <c r="Q9">
        <v>8</v>
      </c>
      <c r="R9" s="31">
        <v>3446542</v>
      </c>
      <c r="S9" s="31">
        <v>-76506492</v>
      </c>
    </row>
    <row r="10" spans="1:19">
      <c r="A10">
        <v>9</v>
      </c>
      <c r="B10" s="23" t="s">
        <v>3253</v>
      </c>
      <c r="C10" s="30">
        <v>9</v>
      </c>
      <c r="D10" s="23" t="s">
        <v>3247</v>
      </c>
      <c r="E10" t="s">
        <v>2579</v>
      </c>
      <c r="F10" s="23" t="s">
        <v>3252</v>
      </c>
      <c r="G10">
        <v>1</v>
      </c>
      <c r="H10" s="23" t="s">
        <v>3248</v>
      </c>
      <c r="I10" s="29" t="s">
        <v>2596</v>
      </c>
      <c r="J10" s="23" t="s">
        <v>3249</v>
      </c>
      <c r="K10" s="29" t="s">
        <v>2596</v>
      </c>
      <c r="L10" s="23" t="s">
        <v>3250</v>
      </c>
      <c r="M10">
        <v>1</v>
      </c>
      <c r="N10" s="23" t="s">
        <v>3251</v>
      </c>
      <c r="O10">
        <v>1</v>
      </c>
      <c r="P10" t="s">
        <v>3246</v>
      </c>
      <c r="Q10">
        <v>9</v>
      </c>
      <c r="R10" s="31">
        <v>3436488</v>
      </c>
      <c r="S10" s="31">
        <v>-76522997</v>
      </c>
    </row>
    <row r="11" spans="1:19">
      <c r="A11">
        <v>0</v>
      </c>
      <c r="B11" s="23" t="s">
        <v>3253</v>
      </c>
      <c r="C11" s="30">
        <v>10</v>
      </c>
      <c r="D11" s="23" t="s">
        <v>3247</v>
      </c>
      <c r="E11" t="s">
        <v>2580</v>
      </c>
      <c r="F11" s="23" t="s">
        <v>3252</v>
      </c>
      <c r="G11">
        <v>5</v>
      </c>
      <c r="H11" s="23" t="s">
        <v>3248</v>
      </c>
      <c r="I11" s="29" t="s">
        <v>3236</v>
      </c>
      <c r="J11" s="23" t="s">
        <v>3249</v>
      </c>
      <c r="K11" s="29" t="s">
        <v>3220</v>
      </c>
      <c r="L11" s="23" t="s">
        <v>3250</v>
      </c>
      <c r="M11">
        <v>1</v>
      </c>
      <c r="N11" s="23" t="s">
        <v>3251</v>
      </c>
      <c r="O11">
        <v>1</v>
      </c>
      <c r="P11" t="s">
        <v>3246</v>
      </c>
      <c r="Q11">
        <v>10</v>
      </c>
      <c r="R11" s="31">
        <v>3407796</v>
      </c>
      <c r="S11" s="31">
        <v>-76528026</v>
      </c>
    </row>
    <row r="12" spans="1:19">
      <c r="A12">
        <v>1</v>
      </c>
      <c r="B12" s="23" t="s">
        <v>3253</v>
      </c>
      <c r="C12" s="30">
        <v>11</v>
      </c>
      <c r="D12" s="23" t="s">
        <v>3247</v>
      </c>
      <c r="E12" t="s">
        <v>2581</v>
      </c>
      <c r="F12" s="23" t="s">
        <v>3252</v>
      </c>
      <c r="G12">
        <v>4</v>
      </c>
      <c r="H12" s="23" t="s">
        <v>3248</v>
      </c>
      <c r="I12" s="29" t="s">
        <v>3237</v>
      </c>
      <c r="J12" s="23" t="s">
        <v>3249</v>
      </c>
      <c r="K12" s="29" t="s">
        <v>3221</v>
      </c>
      <c r="L12" s="23" t="s">
        <v>3250</v>
      </c>
      <c r="M12">
        <v>1</v>
      </c>
      <c r="N12" s="23" t="s">
        <v>3251</v>
      </c>
      <c r="O12">
        <v>1</v>
      </c>
      <c r="P12" t="s">
        <v>3246</v>
      </c>
      <c r="Q12">
        <v>11</v>
      </c>
      <c r="R12" s="31">
        <v>3427384</v>
      </c>
      <c r="S12" s="31">
        <v>-76515301</v>
      </c>
    </row>
    <row r="13" spans="1:19">
      <c r="A13">
        <v>2</v>
      </c>
      <c r="B13" s="23" t="s">
        <v>3253</v>
      </c>
      <c r="C13" s="30">
        <v>12</v>
      </c>
      <c r="D13" s="23" t="s">
        <v>3247</v>
      </c>
      <c r="E13" t="s">
        <v>2582</v>
      </c>
      <c r="F13" s="23" t="s">
        <v>3252</v>
      </c>
      <c r="G13">
        <v>4</v>
      </c>
      <c r="H13" s="23" t="s">
        <v>3248</v>
      </c>
      <c r="I13" s="29" t="s">
        <v>2596</v>
      </c>
      <c r="J13" s="23" t="s">
        <v>3249</v>
      </c>
      <c r="K13" s="29" t="s">
        <v>2596</v>
      </c>
      <c r="L13" s="23" t="s">
        <v>3250</v>
      </c>
      <c r="M13">
        <v>1</v>
      </c>
      <c r="N13" s="23" t="s">
        <v>3251</v>
      </c>
      <c r="O13">
        <v>1</v>
      </c>
      <c r="P13" t="s">
        <v>3246</v>
      </c>
      <c r="Q13">
        <v>12</v>
      </c>
      <c r="R13" s="31">
        <v>3433679</v>
      </c>
      <c r="S13" s="31">
        <v>-7650239</v>
      </c>
    </row>
    <row r="14" spans="1:19">
      <c r="A14">
        <v>3</v>
      </c>
      <c r="B14" s="23" t="s">
        <v>3253</v>
      </c>
      <c r="C14" s="30">
        <v>13</v>
      </c>
      <c r="D14" s="23" t="s">
        <v>3247</v>
      </c>
      <c r="E14" t="s">
        <v>2583</v>
      </c>
      <c r="F14" s="23" t="s">
        <v>3252</v>
      </c>
      <c r="G14">
        <v>3</v>
      </c>
      <c r="H14" s="23" t="s">
        <v>3248</v>
      </c>
      <c r="I14" s="29" t="s">
        <v>3238</v>
      </c>
      <c r="J14" s="23" t="s">
        <v>3249</v>
      </c>
      <c r="K14" s="29" t="s">
        <v>3222</v>
      </c>
      <c r="L14" s="23" t="s">
        <v>3250</v>
      </c>
      <c r="M14">
        <v>1</v>
      </c>
      <c r="N14" s="23" t="s">
        <v>3251</v>
      </c>
      <c r="O14">
        <v>1</v>
      </c>
      <c r="P14" t="s">
        <v>3246</v>
      </c>
      <c r="Q14">
        <v>13</v>
      </c>
      <c r="R14" s="31">
        <v>3441777</v>
      </c>
      <c r="S14" s="31">
        <v>-76485438</v>
      </c>
    </row>
    <row r="15" spans="1:19">
      <c r="A15">
        <v>4</v>
      </c>
      <c r="B15" s="23" t="s">
        <v>3253</v>
      </c>
      <c r="C15" s="30">
        <v>14</v>
      </c>
      <c r="D15" s="23" t="s">
        <v>3247</v>
      </c>
      <c r="E15" t="s">
        <v>2584</v>
      </c>
      <c r="F15" s="23" t="s">
        <v>3252</v>
      </c>
      <c r="G15">
        <v>3</v>
      </c>
      <c r="H15" s="23" t="s">
        <v>3248</v>
      </c>
      <c r="I15" s="29" t="s">
        <v>2596</v>
      </c>
      <c r="J15" s="23" t="s">
        <v>3249</v>
      </c>
      <c r="K15" s="29" t="s">
        <v>2596</v>
      </c>
      <c r="L15" s="23" t="s">
        <v>3250</v>
      </c>
      <c r="M15">
        <v>1</v>
      </c>
      <c r="N15" s="23" t="s">
        <v>3251</v>
      </c>
      <c r="O15">
        <v>1</v>
      </c>
      <c r="P15" t="s">
        <v>3246</v>
      </c>
      <c r="Q15">
        <v>14</v>
      </c>
      <c r="R15" s="31">
        <v>3420235</v>
      </c>
      <c r="S15" s="31">
        <v>-7647186</v>
      </c>
    </row>
    <row r="16" spans="1:19">
      <c r="A16">
        <v>5</v>
      </c>
      <c r="B16" s="23" t="s">
        <v>3253</v>
      </c>
      <c r="C16" s="30">
        <v>15</v>
      </c>
      <c r="D16" s="23" t="s">
        <v>3247</v>
      </c>
      <c r="E16" t="s">
        <v>2585</v>
      </c>
      <c r="F16" s="23" t="s">
        <v>3252</v>
      </c>
      <c r="G16">
        <v>3</v>
      </c>
      <c r="H16" s="23" t="s">
        <v>3248</v>
      </c>
      <c r="I16" s="29" t="s">
        <v>2596</v>
      </c>
      <c r="J16" s="23" t="s">
        <v>3249</v>
      </c>
      <c r="K16" s="29" t="s">
        <v>2596</v>
      </c>
      <c r="L16" s="23" t="s">
        <v>3250</v>
      </c>
      <c r="M16">
        <v>1</v>
      </c>
      <c r="N16" s="23" t="s">
        <v>3251</v>
      </c>
      <c r="O16">
        <v>1</v>
      </c>
      <c r="P16" t="s">
        <v>3246</v>
      </c>
      <c r="Q16">
        <v>15</v>
      </c>
      <c r="R16" s="31">
        <v>3411713</v>
      </c>
      <c r="S16" s="31">
        <v>-76496695</v>
      </c>
    </row>
    <row r="17" spans="1:19">
      <c r="A17">
        <v>6</v>
      </c>
      <c r="B17" s="23" t="s">
        <v>3253</v>
      </c>
      <c r="C17" s="30">
        <v>16</v>
      </c>
      <c r="D17" s="23" t="s">
        <v>3247</v>
      </c>
      <c r="E17" t="s">
        <v>2586</v>
      </c>
      <c r="F17" s="23" t="s">
        <v>3252</v>
      </c>
      <c r="G17">
        <v>4</v>
      </c>
      <c r="H17" s="23" t="s">
        <v>3248</v>
      </c>
      <c r="I17" s="29" t="s">
        <v>2596</v>
      </c>
      <c r="J17" s="23" t="s">
        <v>3249</v>
      </c>
      <c r="K17" s="29" t="s">
        <v>2596</v>
      </c>
      <c r="L17" s="23" t="s">
        <v>3250</v>
      </c>
      <c r="M17">
        <v>1</v>
      </c>
      <c r="N17" s="23" t="s">
        <v>3251</v>
      </c>
      <c r="O17">
        <v>1</v>
      </c>
      <c r="P17" t="s">
        <v>3246</v>
      </c>
      <c r="Q17">
        <v>16</v>
      </c>
      <c r="R17" s="31">
        <v>340474</v>
      </c>
      <c r="S17" s="31">
        <v>-76516458</v>
      </c>
    </row>
    <row r="18" spans="1:19">
      <c r="A18">
        <v>7</v>
      </c>
      <c r="B18" s="23" t="s">
        <v>3253</v>
      </c>
      <c r="C18" s="30">
        <v>17</v>
      </c>
      <c r="D18" s="23" t="s">
        <v>3247</v>
      </c>
      <c r="E18" t="s">
        <v>2587</v>
      </c>
      <c r="F18" s="23" t="s">
        <v>3252</v>
      </c>
      <c r="G18">
        <v>5</v>
      </c>
      <c r="H18" s="23" t="s">
        <v>3248</v>
      </c>
      <c r="I18" s="29" t="s">
        <v>3239</v>
      </c>
      <c r="J18" s="23" t="s">
        <v>3249</v>
      </c>
      <c r="K18" s="29" t="s">
        <v>3223</v>
      </c>
      <c r="L18" s="23" t="s">
        <v>3250</v>
      </c>
      <c r="M18">
        <v>1</v>
      </c>
      <c r="N18" s="23" t="s">
        <v>3251</v>
      </c>
      <c r="O18">
        <v>1</v>
      </c>
      <c r="P18" t="s">
        <v>3246</v>
      </c>
      <c r="Q18">
        <v>17</v>
      </c>
      <c r="R18" s="31">
        <v>3380512</v>
      </c>
      <c r="S18" s="31">
        <v>-76521043</v>
      </c>
    </row>
    <row r="19" spans="1:19">
      <c r="A19">
        <v>8</v>
      </c>
      <c r="B19" s="23" t="s">
        <v>3253</v>
      </c>
      <c r="C19" s="30">
        <v>18</v>
      </c>
      <c r="D19" s="23" t="s">
        <v>3247</v>
      </c>
      <c r="E19" t="s">
        <v>2588</v>
      </c>
      <c r="F19" s="23" t="s">
        <v>3252</v>
      </c>
      <c r="G19">
        <v>5</v>
      </c>
      <c r="H19" s="23" t="s">
        <v>3248</v>
      </c>
      <c r="I19" s="29" t="s">
        <v>2596</v>
      </c>
      <c r="J19" s="23" t="s">
        <v>3249</v>
      </c>
      <c r="K19" s="29" t="s">
        <v>2596</v>
      </c>
      <c r="L19" s="23" t="s">
        <v>3250</v>
      </c>
      <c r="M19">
        <v>1</v>
      </c>
      <c r="N19" s="23" t="s">
        <v>3251</v>
      </c>
      <c r="O19">
        <v>1</v>
      </c>
      <c r="P19" t="s">
        <v>3246</v>
      </c>
      <c r="Q19">
        <v>18</v>
      </c>
      <c r="R19" s="31">
        <v>337676</v>
      </c>
      <c r="S19" s="31">
        <v>-76542731</v>
      </c>
    </row>
    <row r="20" spans="1:19">
      <c r="A20">
        <v>9</v>
      </c>
      <c r="B20" s="23" t="s">
        <v>3253</v>
      </c>
      <c r="C20" s="30">
        <v>19</v>
      </c>
      <c r="D20" s="23" t="s">
        <v>3247</v>
      </c>
      <c r="E20" t="s">
        <v>2589</v>
      </c>
      <c r="F20" s="23" t="s">
        <v>3252</v>
      </c>
      <c r="G20">
        <v>5</v>
      </c>
      <c r="H20" s="23" t="s">
        <v>3248</v>
      </c>
      <c r="I20" s="29" t="s">
        <v>3240</v>
      </c>
      <c r="J20" s="23" t="s">
        <v>3249</v>
      </c>
      <c r="K20" s="29" t="s">
        <v>3224</v>
      </c>
      <c r="L20" s="23" t="s">
        <v>3250</v>
      </c>
      <c r="M20">
        <v>1</v>
      </c>
      <c r="N20" s="23" t="s">
        <v>3251</v>
      </c>
      <c r="O20">
        <v>1</v>
      </c>
      <c r="P20" t="s">
        <v>3246</v>
      </c>
      <c r="Q20">
        <v>19</v>
      </c>
      <c r="R20" s="31">
        <v>341745</v>
      </c>
      <c r="S20" s="31">
        <v>-7655076</v>
      </c>
    </row>
    <row r="21" spans="1:19">
      <c r="A21">
        <v>0</v>
      </c>
      <c r="B21" s="23" t="s">
        <v>3253</v>
      </c>
      <c r="C21" s="30">
        <v>20</v>
      </c>
      <c r="D21" s="23" t="s">
        <v>3247</v>
      </c>
      <c r="E21" t="s">
        <v>2590</v>
      </c>
      <c r="F21" s="23" t="s">
        <v>3252</v>
      </c>
      <c r="G21">
        <v>5</v>
      </c>
      <c r="H21" s="23" t="s">
        <v>3248</v>
      </c>
      <c r="I21" s="29" t="s">
        <v>3241</v>
      </c>
      <c r="J21" s="23" t="s">
        <v>3249</v>
      </c>
      <c r="K21" s="29" t="s">
        <v>3225</v>
      </c>
      <c r="L21" s="23" t="s">
        <v>3250</v>
      </c>
      <c r="M21">
        <v>1</v>
      </c>
      <c r="N21" s="23" t="s">
        <v>3251</v>
      </c>
      <c r="O21">
        <v>1</v>
      </c>
      <c r="P21" t="s">
        <v>3246</v>
      </c>
      <c r="Q21">
        <v>20</v>
      </c>
      <c r="R21" s="31">
        <v>3413092</v>
      </c>
      <c r="S21" s="31">
        <v>-76557423</v>
      </c>
    </row>
    <row r="22" spans="1:19">
      <c r="A22">
        <v>1</v>
      </c>
      <c r="B22" s="23" t="s">
        <v>3253</v>
      </c>
      <c r="C22" s="30">
        <v>21</v>
      </c>
      <c r="D22" s="23" t="s">
        <v>3247</v>
      </c>
      <c r="E22" t="s">
        <v>2591</v>
      </c>
      <c r="F22" s="23" t="s">
        <v>3252</v>
      </c>
      <c r="G22">
        <v>3</v>
      </c>
      <c r="H22" s="23" t="s">
        <v>3248</v>
      </c>
      <c r="I22" s="29" t="s">
        <v>3242</v>
      </c>
      <c r="J22" s="23" t="s">
        <v>3249</v>
      </c>
      <c r="K22" s="29" t="s">
        <v>3226</v>
      </c>
      <c r="L22" s="23" t="s">
        <v>3250</v>
      </c>
      <c r="M22">
        <v>1</v>
      </c>
      <c r="N22" s="23" t="s">
        <v>3251</v>
      </c>
      <c r="O22">
        <v>1</v>
      </c>
      <c r="P22" t="s">
        <v>3246</v>
      </c>
      <c r="Q22">
        <v>21</v>
      </c>
      <c r="R22" s="31">
        <v>3409215</v>
      </c>
      <c r="S22" s="31">
        <v>-76468148</v>
      </c>
    </row>
    <row r="23" spans="1:19">
      <c r="A23">
        <v>2</v>
      </c>
      <c r="B23" s="23" t="s">
        <v>3253</v>
      </c>
      <c r="C23" s="30">
        <v>22</v>
      </c>
      <c r="D23" s="23" t="s">
        <v>3247</v>
      </c>
      <c r="E23" t="s">
        <v>2592</v>
      </c>
      <c r="F23" s="23" t="s">
        <v>3252</v>
      </c>
      <c r="G23">
        <v>5</v>
      </c>
      <c r="H23" s="23" t="s">
        <v>3248</v>
      </c>
      <c r="I23" s="29" t="s">
        <v>3243</v>
      </c>
      <c r="J23" s="23" t="s">
        <v>3249</v>
      </c>
      <c r="K23" s="29" t="s">
        <v>3227</v>
      </c>
      <c r="L23" s="23" t="s">
        <v>3250</v>
      </c>
      <c r="M23">
        <v>1</v>
      </c>
      <c r="N23" s="23" t="s">
        <v>3251</v>
      </c>
      <c r="O23">
        <v>1</v>
      </c>
      <c r="P23" t="s">
        <v>3246</v>
      </c>
      <c r="Q23">
        <v>22</v>
      </c>
      <c r="R23" s="31">
        <v>3359197</v>
      </c>
      <c r="S23" s="31">
        <v>-7653823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6" workbookViewId="0">
      <selection sqref="A1:C22"/>
    </sheetView>
  </sheetViews>
  <sheetFormatPr baseColWidth="10" defaultRowHeight="15"/>
  <cols>
    <col min="1" max="1" width="12.28515625" bestFit="1" customWidth="1"/>
    <col min="2" max="2" width="19" bestFit="1" customWidth="1"/>
    <col min="3" max="3" width="22.42578125" bestFit="1" customWidth="1"/>
  </cols>
  <sheetData>
    <row r="1" spans="1:3">
      <c r="A1">
        <v>1</v>
      </c>
      <c r="B1" s="31">
        <v>3452904</v>
      </c>
      <c r="C1" s="31">
        <v>-76565703</v>
      </c>
    </row>
    <row r="2" spans="1:3">
      <c r="A2">
        <v>2</v>
      </c>
      <c r="B2" s="31">
        <v>3476199</v>
      </c>
      <c r="C2" s="31">
        <v>-76528061</v>
      </c>
    </row>
    <row r="3" spans="1:3">
      <c r="A3">
        <v>3</v>
      </c>
      <c r="B3" s="31">
        <v>3447175</v>
      </c>
      <c r="C3" s="31">
        <v>-76536789</v>
      </c>
    </row>
    <row r="4" spans="1:3">
      <c r="A4">
        <v>4</v>
      </c>
      <c r="B4" s="31">
        <v>3470139</v>
      </c>
      <c r="C4" s="31">
        <v>-76510075</v>
      </c>
    </row>
    <row r="5" spans="1:3">
      <c r="A5">
        <v>5</v>
      </c>
      <c r="B5" s="31">
        <v>3473208</v>
      </c>
      <c r="C5" s="31">
        <v>-76494829</v>
      </c>
    </row>
    <row r="6" spans="1:3">
      <c r="A6">
        <v>6</v>
      </c>
      <c r="B6" s="31">
        <v>3484017</v>
      </c>
      <c r="C6" s="31">
        <v>-76485714</v>
      </c>
    </row>
    <row r="7" spans="1:3">
      <c r="A7">
        <v>7</v>
      </c>
      <c r="B7" s="31">
        <v>3447147</v>
      </c>
      <c r="C7" s="31">
        <v>-76486708</v>
      </c>
    </row>
    <row r="8" spans="1:3">
      <c r="A8">
        <v>8</v>
      </c>
      <c r="B8" s="31">
        <v>3446542</v>
      </c>
      <c r="C8" s="31">
        <v>-76506492</v>
      </c>
    </row>
    <row r="9" spans="1:3">
      <c r="A9">
        <v>9</v>
      </c>
      <c r="B9" s="31">
        <v>3436488</v>
      </c>
      <c r="C9" s="31">
        <v>-76522997</v>
      </c>
    </row>
    <row r="10" spans="1:3">
      <c r="A10">
        <v>10</v>
      </c>
      <c r="B10" s="31">
        <v>3407796</v>
      </c>
      <c r="C10" s="31">
        <v>-76528026</v>
      </c>
    </row>
    <row r="11" spans="1:3">
      <c r="A11">
        <v>11</v>
      </c>
      <c r="B11" s="31">
        <v>3427384</v>
      </c>
      <c r="C11" s="31">
        <v>-76515301</v>
      </c>
    </row>
    <row r="12" spans="1:3">
      <c r="A12">
        <v>12</v>
      </c>
      <c r="B12" s="31">
        <v>3433679</v>
      </c>
      <c r="C12" s="31">
        <v>-7650239</v>
      </c>
    </row>
    <row r="13" spans="1:3">
      <c r="A13">
        <v>13</v>
      </c>
      <c r="B13" s="31">
        <v>3441777</v>
      </c>
      <c r="C13" s="31">
        <v>-76485438</v>
      </c>
    </row>
    <row r="14" spans="1:3">
      <c r="A14">
        <v>14</v>
      </c>
      <c r="B14" s="31">
        <v>3420235</v>
      </c>
      <c r="C14" s="31">
        <v>-7647186</v>
      </c>
    </row>
    <row r="15" spans="1:3">
      <c r="A15">
        <v>15</v>
      </c>
      <c r="B15" s="31">
        <v>3411713</v>
      </c>
      <c r="C15" s="31">
        <v>-76496695</v>
      </c>
    </row>
    <row r="16" spans="1:3">
      <c r="A16">
        <v>16</v>
      </c>
      <c r="B16" s="31">
        <v>340474</v>
      </c>
      <c r="C16" s="31">
        <v>-76516458</v>
      </c>
    </row>
    <row r="17" spans="1:3">
      <c r="A17">
        <v>17</v>
      </c>
      <c r="B17" s="31">
        <v>3380512</v>
      </c>
      <c r="C17" s="31">
        <v>-76521043</v>
      </c>
    </row>
    <row r="18" spans="1:3">
      <c r="A18">
        <v>18</v>
      </c>
      <c r="B18" s="31">
        <v>337676</v>
      </c>
      <c r="C18" s="31">
        <v>-76542731</v>
      </c>
    </row>
    <row r="19" spans="1:3">
      <c r="A19">
        <v>19</v>
      </c>
      <c r="B19" s="31">
        <v>341745</v>
      </c>
      <c r="C19" s="31">
        <v>-7655076</v>
      </c>
    </row>
    <row r="20" spans="1:3">
      <c r="A20">
        <v>20</v>
      </c>
      <c r="B20" s="31">
        <v>3413092</v>
      </c>
      <c r="C20" s="31">
        <v>-76557423</v>
      </c>
    </row>
    <row r="21" spans="1:3">
      <c r="A21">
        <v>21</v>
      </c>
      <c r="B21" s="31">
        <v>3409215</v>
      </c>
      <c r="C21" s="31">
        <v>-76468148</v>
      </c>
    </row>
    <row r="22" spans="1:3">
      <c r="A22">
        <v>22</v>
      </c>
      <c r="B22" s="31">
        <v>3359197</v>
      </c>
      <c r="C22" s="31">
        <v>-7653823</v>
      </c>
    </row>
  </sheetData>
  <sortState ref="A1:C22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6" sqref="E6"/>
    </sheetView>
  </sheetViews>
  <sheetFormatPr baseColWidth="10" defaultRowHeight="15"/>
  <cols>
    <col min="2" max="2" width="15" customWidth="1"/>
  </cols>
  <sheetData>
    <row r="1" spans="1:5">
      <c r="A1" t="s">
        <v>2762</v>
      </c>
      <c r="B1" t="s">
        <v>2763</v>
      </c>
      <c r="C1">
        <v>150</v>
      </c>
      <c r="D1" t="s">
        <v>2595</v>
      </c>
      <c r="E1" t="s">
        <v>2596</v>
      </c>
    </row>
    <row r="2" spans="1:5">
      <c r="A2" t="s">
        <v>2764</v>
      </c>
      <c r="B2" t="s">
        <v>2765</v>
      </c>
      <c r="C2">
        <v>150</v>
      </c>
      <c r="D2" t="s">
        <v>2595</v>
      </c>
      <c r="E2" t="s">
        <v>2596</v>
      </c>
    </row>
    <row r="3" spans="1:5">
      <c r="A3" t="s">
        <v>2766</v>
      </c>
      <c r="B3" t="s">
        <v>2767</v>
      </c>
      <c r="C3">
        <v>150</v>
      </c>
      <c r="D3" t="s">
        <v>2595</v>
      </c>
      <c r="E3" t="s">
        <v>2596</v>
      </c>
    </row>
    <row r="4" spans="1:5">
      <c r="A4" t="s">
        <v>2768</v>
      </c>
      <c r="B4" t="s">
        <v>2769</v>
      </c>
      <c r="C4">
        <v>150</v>
      </c>
      <c r="D4" t="s">
        <v>2595</v>
      </c>
      <c r="E4" t="s">
        <v>2596</v>
      </c>
    </row>
    <row r="5" spans="1:5">
      <c r="A5" t="s">
        <v>2770</v>
      </c>
      <c r="B5" t="s">
        <v>2771</v>
      </c>
      <c r="C5">
        <v>150</v>
      </c>
      <c r="D5" t="s">
        <v>2595</v>
      </c>
      <c r="E5" t="s">
        <v>2596</v>
      </c>
    </row>
    <row r="6" spans="1:5">
      <c r="A6" t="s">
        <v>2772</v>
      </c>
      <c r="B6" t="s">
        <v>2773</v>
      </c>
      <c r="C6">
        <v>150</v>
      </c>
      <c r="D6" t="s">
        <v>2595</v>
      </c>
      <c r="E6" t="s">
        <v>2596</v>
      </c>
    </row>
    <row r="7" spans="1:5">
      <c r="A7" t="s">
        <v>2774</v>
      </c>
      <c r="B7" t="s">
        <v>2775</v>
      </c>
      <c r="C7">
        <v>150</v>
      </c>
      <c r="D7" t="s">
        <v>2595</v>
      </c>
      <c r="E7" t="s">
        <v>2596</v>
      </c>
    </row>
    <row r="8" spans="1:5">
      <c r="A8" t="s">
        <v>2776</v>
      </c>
      <c r="B8" t="s">
        <v>2777</v>
      </c>
      <c r="C8">
        <v>150</v>
      </c>
      <c r="D8" t="s">
        <v>2595</v>
      </c>
      <c r="E8" t="s">
        <v>2596</v>
      </c>
    </row>
    <row r="9" spans="1:5">
      <c r="A9" t="s">
        <v>2778</v>
      </c>
      <c r="B9" t="s">
        <v>2779</v>
      </c>
      <c r="C9">
        <v>150</v>
      </c>
      <c r="D9" t="s">
        <v>2595</v>
      </c>
      <c r="E9" t="s">
        <v>2596</v>
      </c>
    </row>
    <row r="10" spans="1:5">
      <c r="A10" t="s">
        <v>2780</v>
      </c>
      <c r="B10" t="s">
        <v>2781</v>
      </c>
      <c r="C10">
        <v>150</v>
      </c>
      <c r="D10" t="s">
        <v>2595</v>
      </c>
      <c r="E10" t="s">
        <v>2596</v>
      </c>
    </row>
    <row r="11" spans="1:5">
      <c r="A11" t="s">
        <v>2782</v>
      </c>
      <c r="B11" t="s">
        <v>2783</v>
      </c>
      <c r="C11">
        <v>150</v>
      </c>
      <c r="D11" t="s">
        <v>2595</v>
      </c>
      <c r="E11" t="s">
        <v>2596</v>
      </c>
    </row>
    <row r="12" spans="1:5">
      <c r="A12" t="s">
        <v>2784</v>
      </c>
      <c r="B12" t="s">
        <v>2785</v>
      </c>
      <c r="C12">
        <v>150</v>
      </c>
      <c r="D12" t="s">
        <v>2595</v>
      </c>
      <c r="E12" t="s">
        <v>2596</v>
      </c>
    </row>
    <row r="13" spans="1:5">
      <c r="A13" t="s">
        <v>2786</v>
      </c>
      <c r="B13" t="s">
        <v>2787</v>
      </c>
      <c r="C13">
        <v>150</v>
      </c>
      <c r="D13" t="s">
        <v>2595</v>
      </c>
      <c r="E13" t="s">
        <v>2596</v>
      </c>
    </row>
    <row r="14" spans="1:5">
      <c r="A14" t="s">
        <v>2788</v>
      </c>
      <c r="B14" t="s">
        <v>2789</v>
      </c>
      <c r="C14">
        <v>150</v>
      </c>
      <c r="D14" t="s">
        <v>2595</v>
      </c>
      <c r="E14" t="s">
        <v>2596</v>
      </c>
    </row>
    <row r="15" spans="1:5">
      <c r="A15" t="s">
        <v>2790</v>
      </c>
      <c r="B15" t="s">
        <v>2791</v>
      </c>
      <c r="C15">
        <v>150</v>
      </c>
      <c r="D15" t="s">
        <v>2761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31" workbookViewId="0">
      <selection activeCell="I52" sqref="I52"/>
    </sheetView>
  </sheetViews>
  <sheetFormatPr baseColWidth="10" defaultRowHeight="15"/>
  <cols>
    <col min="1" max="1" width="4.7109375" bestFit="1" customWidth="1"/>
    <col min="2" max="2" width="26.5703125" bestFit="1" customWidth="1"/>
    <col min="3" max="3" width="3" bestFit="1" customWidth="1"/>
    <col min="4" max="4" width="3.28515625" bestFit="1" customWidth="1"/>
  </cols>
  <sheetData>
    <row r="1" spans="1:5">
      <c r="A1" t="s">
        <v>2593</v>
      </c>
      <c r="B1" t="s">
        <v>2594</v>
      </c>
      <c r="C1">
        <v>34</v>
      </c>
      <c r="D1" t="s">
        <v>2595</v>
      </c>
      <c r="E1" t="s">
        <v>2596</v>
      </c>
    </row>
    <row r="2" spans="1:5">
      <c r="A2" t="s">
        <v>2597</v>
      </c>
      <c r="B2" t="s">
        <v>2598</v>
      </c>
      <c r="C2">
        <v>34</v>
      </c>
      <c r="D2" t="s">
        <v>2595</v>
      </c>
      <c r="E2" t="s">
        <v>2596</v>
      </c>
    </row>
    <row r="3" spans="1:5">
      <c r="A3" t="s">
        <v>2599</v>
      </c>
      <c r="B3" t="s">
        <v>2600</v>
      </c>
      <c r="C3">
        <v>34</v>
      </c>
      <c r="D3" t="s">
        <v>2595</v>
      </c>
      <c r="E3" t="s">
        <v>2596</v>
      </c>
    </row>
    <row r="4" spans="1:5">
      <c r="A4" t="s">
        <v>2601</v>
      </c>
      <c r="B4" t="s">
        <v>2602</v>
      </c>
      <c r="C4">
        <v>34</v>
      </c>
      <c r="D4" t="s">
        <v>2595</v>
      </c>
      <c r="E4" t="s">
        <v>2596</v>
      </c>
    </row>
    <row r="5" spans="1:5">
      <c r="A5" t="s">
        <v>2603</v>
      </c>
      <c r="B5" t="s">
        <v>2604</v>
      </c>
      <c r="C5">
        <v>24</v>
      </c>
      <c r="D5" t="s">
        <v>2595</v>
      </c>
      <c r="E5" t="s">
        <v>2596</v>
      </c>
    </row>
    <row r="6" spans="1:5">
      <c r="A6" t="s">
        <v>2605</v>
      </c>
      <c r="B6" t="s">
        <v>2606</v>
      </c>
      <c r="C6">
        <v>24</v>
      </c>
      <c r="D6" t="s">
        <v>2595</v>
      </c>
      <c r="E6" t="s">
        <v>2596</v>
      </c>
    </row>
    <row r="7" spans="1:5">
      <c r="A7" t="s">
        <v>2607</v>
      </c>
      <c r="B7" t="s">
        <v>2608</v>
      </c>
      <c r="C7">
        <v>24</v>
      </c>
      <c r="D7" t="s">
        <v>2595</v>
      </c>
      <c r="E7" t="s">
        <v>2596</v>
      </c>
    </row>
    <row r="8" spans="1:5">
      <c r="A8" t="s">
        <v>2609</v>
      </c>
      <c r="B8" t="s">
        <v>2610</v>
      </c>
      <c r="C8">
        <v>24</v>
      </c>
      <c r="D8" t="s">
        <v>2595</v>
      </c>
      <c r="E8" t="s">
        <v>2596</v>
      </c>
    </row>
    <row r="9" spans="1:5">
      <c r="A9" t="s">
        <v>2611</v>
      </c>
      <c r="B9" t="s">
        <v>2612</v>
      </c>
      <c r="C9">
        <v>24</v>
      </c>
      <c r="D9" t="s">
        <v>2595</v>
      </c>
      <c r="E9" t="s">
        <v>2596</v>
      </c>
    </row>
    <row r="10" spans="1:5">
      <c r="A10" t="s">
        <v>2613</v>
      </c>
      <c r="B10" t="s">
        <v>2600</v>
      </c>
      <c r="C10">
        <v>24</v>
      </c>
      <c r="D10" t="s">
        <v>2595</v>
      </c>
      <c r="E10" t="s">
        <v>2596</v>
      </c>
    </row>
    <row r="11" spans="1:5">
      <c r="A11" t="s">
        <v>2614</v>
      </c>
      <c r="B11" t="s">
        <v>2615</v>
      </c>
      <c r="C11">
        <v>35</v>
      </c>
      <c r="D11" t="s">
        <v>2595</v>
      </c>
      <c r="E11" t="s">
        <v>2596</v>
      </c>
    </row>
    <row r="12" spans="1:5">
      <c r="A12" t="s">
        <v>2616</v>
      </c>
      <c r="B12" t="s">
        <v>2617</v>
      </c>
      <c r="C12">
        <v>35</v>
      </c>
      <c r="D12" t="s">
        <v>2595</v>
      </c>
      <c r="E12" t="s">
        <v>2596</v>
      </c>
    </row>
    <row r="13" spans="1:5">
      <c r="A13" t="s">
        <v>2618</v>
      </c>
      <c r="B13" t="s">
        <v>2619</v>
      </c>
      <c r="C13">
        <v>35</v>
      </c>
      <c r="D13" t="s">
        <v>2595</v>
      </c>
      <c r="E13" t="s">
        <v>2596</v>
      </c>
    </row>
    <row r="14" spans="1:5">
      <c r="A14" t="s">
        <v>2620</v>
      </c>
      <c r="B14" t="s">
        <v>2621</v>
      </c>
      <c r="C14">
        <v>35</v>
      </c>
      <c r="D14" t="s">
        <v>2595</v>
      </c>
      <c r="E14" t="s">
        <v>2596</v>
      </c>
    </row>
    <row r="15" spans="1:5">
      <c r="A15" t="s">
        <v>2622</v>
      </c>
      <c r="B15" t="s">
        <v>2623</v>
      </c>
      <c r="C15">
        <v>35</v>
      </c>
      <c r="D15" t="s">
        <v>2595</v>
      </c>
      <c r="E15" t="s">
        <v>2596</v>
      </c>
    </row>
    <row r="16" spans="1:5">
      <c r="A16" t="s">
        <v>2624</v>
      </c>
      <c r="B16" t="s">
        <v>2625</v>
      </c>
      <c r="C16">
        <v>35</v>
      </c>
      <c r="D16" t="s">
        <v>2595</v>
      </c>
      <c r="E16" t="s">
        <v>2596</v>
      </c>
    </row>
    <row r="17" spans="1:5">
      <c r="A17" t="s">
        <v>2626</v>
      </c>
      <c r="B17" t="s">
        <v>2627</v>
      </c>
      <c r="C17">
        <v>35</v>
      </c>
      <c r="D17" t="s">
        <v>2595</v>
      </c>
      <c r="E17" t="s">
        <v>2596</v>
      </c>
    </row>
    <row r="18" spans="1:5">
      <c r="A18" t="s">
        <v>2628</v>
      </c>
      <c r="B18" t="s">
        <v>2629</v>
      </c>
      <c r="C18">
        <v>35</v>
      </c>
      <c r="D18" t="s">
        <v>2595</v>
      </c>
      <c r="E18" t="s">
        <v>2596</v>
      </c>
    </row>
    <row r="19" spans="1:5">
      <c r="A19" t="s">
        <v>2630</v>
      </c>
      <c r="B19" t="s">
        <v>2631</v>
      </c>
      <c r="C19">
        <v>35</v>
      </c>
      <c r="D19" t="s">
        <v>2595</v>
      </c>
      <c r="E19" t="s">
        <v>2596</v>
      </c>
    </row>
    <row r="20" spans="1:5">
      <c r="A20" t="s">
        <v>2632</v>
      </c>
      <c r="B20" t="s">
        <v>2633</v>
      </c>
      <c r="C20">
        <v>27</v>
      </c>
      <c r="D20" t="s">
        <v>2595</v>
      </c>
      <c r="E20" t="s">
        <v>2596</v>
      </c>
    </row>
    <row r="21" spans="1:5">
      <c r="A21" t="s">
        <v>2634</v>
      </c>
      <c r="B21" t="s">
        <v>2635</v>
      </c>
      <c r="C21">
        <v>27</v>
      </c>
      <c r="D21" t="s">
        <v>2595</v>
      </c>
      <c r="E21" t="s">
        <v>2596</v>
      </c>
    </row>
    <row r="22" spans="1:5">
      <c r="A22" t="s">
        <v>2636</v>
      </c>
      <c r="B22" t="s">
        <v>2637</v>
      </c>
      <c r="C22">
        <v>27</v>
      </c>
      <c r="D22" t="s">
        <v>2595</v>
      </c>
      <c r="E22" t="s">
        <v>2596</v>
      </c>
    </row>
    <row r="23" spans="1:5">
      <c r="A23" t="s">
        <v>2638</v>
      </c>
      <c r="B23" t="s">
        <v>2639</v>
      </c>
      <c r="C23">
        <v>27</v>
      </c>
      <c r="D23" t="s">
        <v>2595</v>
      </c>
      <c r="E23" t="s">
        <v>2596</v>
      </c>
    </row>
    <row r="24" spans="1:5">
      <c r="A24" t="s">
        <v>2640</v>
      </c>
      <c r="B24" t="s">
        <v>2641</v>
      </c>
      <c r="C24">
        <v>27</v>
      </c>
      <c r="D24" t="s">
        <v>2595</v>
      </c>
      <c r="E24" t="s">
        <v>2596</v>
      </c>
    </row>
    <row r="25" spans="1:5">
      <c r="A25" t="s">
        <v>2642</v>
      </c>
      <c r="B25" t="s">
        <v>2643</v>
      </c>
      <c r="C25">
        <v>27</v>
      </c>
      <c r="D25" t="s">
        <v>2595</v>
      </c>
      <c r="E25" t="s">
        <v>2596</v>
      </c>
    </row>
    <row r="26" spans="1:5">
      <c r="A26" t="s">
        <v>2644</v>
      </c>
      <c r="B26" t="s">
        <v>2645</v>
      </c>
      <c r="C26">
        <v>27</v>
      </c>
      <c r="D26" t="s">
        <v>2595</v>
      </c>
      <c r="E26" t="s">
        <v>2596</v>
      </c>
    </row>
    <row r="27" spans="1:5">
      <c r="A27" t="s">
        <v>2646</v>
      </c>
      <c r="B27" t="s">
        <v>2647</v>
      </c>
      <c r="C27">
        <v>27</v>
      </c>
      <c r="D27" t="s">
        <v>2595</v>
      </c>
      <c r="E27" t="s">
        <v>2596</v>
      </c>
    </row>
    <row r="28" spans="1:5">
      <c r="A28" t="s">
        <v>2648</v>
      </c>
      <c r="B28" t="s">
        <v>2649</v>
      </c>
      <c r="C28">
        <v>27</v>
      </c>
      <c r="D28" t="s">
        <v>2595</v>
      </c>
      <c r="E28" t="s">
        <v>2596</v>
      </c>
    </row>
    <row r="29" spans="1:5">
      <c r="A29" t="s">
        <v>2650</v>
      </c>
      <c r="B29" t="s">
        <v>2651</v>
      </c>
      <c r="C29">
        <v>27</v>
      </c>
      <c r="D29" t="s">
        <v>2595</v>
      </c>
      <c r="E29" t="s">
        <v>2596</v>
      </c>
    </row>
    <row r="30" spans="1:5">
      <c r="A30" t="s">
        <v>2652</v>
      </c>
      <c r="B30" t="s">
        <v>2653</v>
      </c>
      <c r="C30">
        <v>37</v>
      </c>
      <c r="D30" t="s">
        <v>2595</v>
      </c>
      <c r="E30" t="s">
        <v>2596</v>
      </c>
    </row>
    <row r="31" spans="1:5">
      <c r="A31" t="s">
        <v>2654</v>
      </c>
      <c r="B31" t="s">
        <v>2655</v>
      </c>
      <c r="C31">
        <v>37</v>
      </c>
      <c r="D31" t="s">
        <v>2595</v>
      </c>
      <c r="E31" t="s">
        <v>2596</v>
      </c>
    </row>
    <row r="32" spans="1:5">
      <c r="A32" t="s">
        <v>2656</v>
      </c>
      <c r="B32" t="s">
        <v>2657</v>
      </c>
      <c r="C32">
        <v>37</v>
      </c>
      <c r="D32" t="s">
        <v>2595</v>
      </c>
      <c r="E32" t="s">
        <v>2596</v>
      </c>
    </row>
    <row r="33" spans="1:5">
      <c r="A33" t="s">
        <v>2658</v>
      </c>
      <c r="B33" t="s">
        <v>2659</v>
      </c>
      <c r="C33">
        <v>37</v>
      </c>
      <c r="D33" t="s">
        <v>2595</v>
      </c>
      <c r="E33" t="s">
        <v>2596</v>
      </c>
    </row>
    <row r="34" spans="1:5">
      <c r="A34" t="s">
        <v>2660</v>
      </c>
      <c r="B34" t="s">
        <v>2661</v>
      </c>
      <c r="C34">
        <v>37</v>
      </c>
      <c r="D34" t="s">
        <v>2595</v>
      </c>
      <c r="E34" t="s">
        <v>2596</v>
      </c>
    </row>
    <row r="35" spans="1:5">
      <c r="A35" t="s">
        <v>2662</v>
      </c>
      <c r="B35" t="s">
        <v>2645</v>
      </c>
      <c r="C35">
        <v>37</v>
      </c>
      <c r="D35" t="s">
        <v>2595</v>
      </c>
      <c r="E35" t="s">
        <v>2596</v>
      </c>
    </row>
    <row r="36" spans="1:5">
      <c r="A36" t="s">
        <v>2663</v>
      </c>
      <c r="B36" t="s">
        <v>2664</v>
      </c>
      <c r="C36">
        <v>32</v>
      </c>
      <c r="D36" t="s">
        <v>2595</v>
      </c>
      <c r="E36" t="s">
        <v>2596</v>
      </c>
    </row>
    <row r="37" spans="1:5">
      <c r="A37" t="s">
        <v>2665</v>
      </c>
      <c r="B37" t="s">
        <v>2666</v>
      </c>
      <c r="C37">
        <v>32</v>
      </c>
      <c r="D37" t="s">
        <v>2595</v>
      </c>
      <c r="E37" t="s">
        <v>2596</v>
      </c>
    </row>
    <row r="38" spans="1:5">
      <c r="A38" t="s">
        <v>2667</v>
      </c>
      <c r="B38" t="s">
        <v>2668</v>
      </c>
      <c r="C38">
        <v>32</v>
      </c>
      <c r="D38" t="s">
        <v>2595</v>
      </c>
      <c r="E38" t="s">
        <v>2596</v>
      </c>
    </row>
    <row r="39" spans="1:5">
      <c r="A39" t="s">
        <v>2669</v>
      </c>
      <c r="B39" t="s">
        <v>2670</v>
      </c>
      <c r="C39">
        <v>32</v>
      </c>
      <c r="D39" t="s">
        <v>2595</v>
      </c>
      <c r="E39" t="s">
        <v>2596</v>
      </c>
    </row>
    <row r="40" spans="1:5">
      <c r="A40" t="s">
        <v>2671</v>
      </c>
      <c r="B40" t="s">
        <v>2672</v>
      </c>
      <c r="C40">
        <v>32</v>
      </c>
      <c r="D40" t="s">
        <v>2595</v>
      </c>
      <c r="E40" t="s">
        <v>2596</v>
      </c>
    </row>
    <row r="41" spans="1:5">
      <c r="A41" t="s">
        <v>2673</v>
      </c>
      <c r="B41" t="s">
        <v>2674</v>
      </c>
      <c r="C41">
        <v>32</v>
      </c>
      <c r="D41" t="s">
        <v>2595</v>
      </c>
      <c r="E41" t="s">
        <v>2596</v>
      </c>
    </row>
    <row r="42" spans="1:5">
      <c r="A42" t="s">
        <v>2675</v>
      </c>
      <c r="B42" t="s">
        <v>2676</v>
      </c>
      <c r="C42">
        <v>32</v>
      </c>
      <c r="D42" t="s">
        <v>2595</v>
      </c>
      <c r="E42" t="s">
        <v>2596</v>
      </c>
    </row>
    <row r="43" spans="1:5">
      <c r="A43" t="s">
        <v>2677</v>
      </c>
      <c r="B43" t="s">
        <v>2678</v>
      </c>
      <c r="C43">
        <v>32</v>
      </c>
      <c r="D43" t="s">
        <v>2595</v>
      </c>
      <c r="E43" t="s">
        <v>2596</v>
      </c>
    </row>
    <row r="44" spans="1:5">
      <c r="A44" t="s">
        <v>2679</v>
      </c>
      <c r="B44" t="s">
        <v>2680</v>
      </c>
      <c r="C44">
        <v>32</v>
      </c>
      <c r="D44" t="s">
        <v>2595</v>
      </c>
      <c r="E44" t="s">
        <v>2596</v>
      </c>
    </row>
    <row r="45" spans="1:5">
      <c r="A45" t="s">
        <v>2681</v>
      </c>
      <c r="B45" t="s">
        <v>2682</v>
      </c>
      <c r="C45">
        <v>32</v>
      </c>
      <c r="D45" t="s">
        <v>2595</v>
      </c>
      <c r="E45" t="s">
        <v>2596</v>
      </c>
    </row>
    <row r="46" spans="1:5">
      <c r="A46" t="s">
        <v>2683</v>
      </c>
      <c r="B46" t="s">
        <v>2684</v>
      </c>
      <c r="C46">
        <v>36</v>
      </c>
      <c r="D46" t="s">
        <v>2595</v>
      </c>
      <c r="E46" t="s">
        <v>2596</v>
      </c>
    </row>
    <row r="47" spans="1:5">
      <c r="A47" t="s">
        <v>2685</v>
      </c>
      <c r="B47" t="s">
        <v>2686</v>
      </c>
      <c r="C47">
        <v>36</v>
      </c>
      <c r="D47" t="s">
        <v>2595</v>
      </c>
      <c r="E47" t="s">
        <v>2596</v>
      </c>
    </row>
    <row r="48" spans="1:5">
      <c r="A48" t="s">
        <v>2687</v>
      </c>
      <c r="B48" t="s">
        <v>2688</v>
      </c>
      <c r="C48">
        <v>36</v>
      </c>
      <c r="D48" t="s">
        <v>2595</v>
      </c>
      <c r="E48" t="s">
        <v>2596</v>
      </c>
    </row>
    <row r="49" spans="1:5">
      <c r="A49" t="s">
        <v>2689</v>
      </c>
      <c r="B49" t="s">
        <v>2690</v>
      </c>
      <c r="C49">
        <v>30</v>
      </c>
      <c r="D49" t="s">
        <v>2595</v>
      </c>
      <c r="E49" t="s">
        <v>2596</v>
      </c>
    </row>
    <row r="50" spans="1:5">
      <c r="A50" t="s">
        <v>2691</v>
      </c>
      <c r="B50" t="s">
        <v>2692</v>
      </c>
      <c r="C50">
        <v>30</v>
      </c>
      <c r="D50" t="s">
        <v>2595</v>
      </c>
      <c r="E50" t="s">
        <v>2596</v>
      </c>
    </row>
    <row r="51" spans="1:5">
      <c r="A51" t="s">
        <v>2693</v>
      </c>
      <c r="B51" t="s">
        <v>2694</v>
      </c>
      <c r="C51">
        <v>30</v>
      </c>
      <c r="D51" t="s">
        <v>2595</v>
      </c>
      <c r="E51" t="s">
        <v>2596</v>
      </c>
    </row>
    <row r="52" spans="1:5">
      <c r="A52" t="s">
        <v>2695</v>
      </c>
      <c r="B52" t="s">
        <v>2696</v>
      </c>
      <c r="C52">
        <v>30</v>
      </c>
      <c r="D52" t="s">
        <v>2595</v>
      </c>
      <c r="E52" t="s">
        <v>2596</v>
      </c>
    </row>
    <row r="53" spans="1:5">
      <c r="A53" t="s">
        <v>2697</v>
      </c>
      <c r="B53" t="s">
        <v>2698</v>
      </c>
      <c r="C53">
        <v>30</v>
      </c>
      <c r="D53" t="s">
        <v>2595</v>
      </c>
      <c r="E53" t="s">
        <v>2596</v>
      </c>
    </row>
    <row r="54" spans="1:5">
      <c r="A54" t="s">
        <v>2699</v>
      </c>
      <c r="B54" t="s">
        <v>2700</v>
      </c>
      <c r="C54">
        <v>26</v>
      </c>
      <c r="D54" t="s">
        <v>2595</v>
      </c>
      <c r="E54" t="s">
        <v>2596</v>
      </c>
    </row>
    <row r="55" spans="1:5">
      <c r="A55" t="s">
        <v>2701</v>
      </c>
      <c r="B55" t="s">
        <v>2702</v>
      </c>
      <c r="C55">
        <v>26</v>
      </c>
      <c r="D55" t="s">
        <v>2595</v>
      </c>
      <c r="E55" t="s">
        <v>2596</v>
      </c>
    </row>
    <row r="56" spans="1:5">
      <c r="A56" t="s">
        <v>2703</v>
      </c>
      <c r="B56" t="s">
        <v>2704</v>
      </c>
      <c r="C56">
        <v>26</v>
      </c>
      <c r="D56" t="s">
        <v>2595</v>
      </c>
      <c r="E56" t="s">
        <v>2596</v>
      </c>
    </row>
    <row r="57" spans="1:5">
      <c r="A57" t="s">
        <v>2705</v>
      </c>
      <c r="B57" t="s">
        <v>2706</v>
      </c>
      <c r="C57">
        <v>26</v>
      </c>
      <c r="D57" t="s">
        <v>2595</v>
      </c>
      <c r="E57" t="s">
        <v>2596</v>
      </c>
    </row>
    <row r="58" spans="1:5">
      <c r="A58" t="s">
        <v>2707</v>
      </c>
      <c r="B58" t="s">
        <v>2708</v>
      </c>
      <c r="C58">
        <v>26</v>
      </c>
      <c r="D58" t="s">
        <v>2595</v>
      </c>
      <c r="E58" t="s">
        <v>2596</v>
      </c>
    </row>
    <row r="59" spans="1:5">
      <c r="A59" t="s">
        <v>2709</v>
      </c>
      <c r="B59" t="s">
        <v>2710</v>
      </c>
      <c r="C59">
        <v>25</v>
      </c>
      <c r="D59" t="s">
        <v>2595</v>
      </c>
      <c r="E59" t="s">
        <v>2596</v>
      </c>
    </row>
    <row r="60" spans="1:5">
      <c r="A60" t="s">
        <v>2711</v>
      </c>
      <c r="B60" t="s">
        <v>2712</v>
      </c>
      <c r="C60">
        <v>25</v>
      </c>
      <c r="D60" t="s">
        <v>2595</v>
      </c>
      <c r="E60" t="s">
        <v>2596</v>
      </c>
    </row>
    <row r="61" spans="1:5">
      <c r="A61" t="s">
        <v>2713</v>
      </c>
      <c r="B61" t="s">
        <v>2714</v>
      </c>
      <c r="C61">
        <v>25</v>
      </c>
      <c r="D61" t="s">
        <v>2595</v>
      </c>
      <c r="E61" t="s">
        <v>2596</v>
      </c>
    </row>
    <row r="62" spans="1:5">
      <c r="A62" t="s">
        <v>2715</v>
      </c>
      <c r="B62" t="s">
        <v>2716</v>
      </c>
      <c r="C62">
        <v>25</v>
      </c>
      <c r="D62" t="s">
        <v>2595</v>
      </c>
      <c r="E62" t="s">
        <v>2596</v>
      </c>
    </row>
    <row r="63" spans="1:5">
      <c r="A63" t="s">
        <v>2717</v>
      </c>
      <c r="B63" t="s">
        <v>2718</v>
      </c>
      <c r="C63">
        <v>25</v>
      </c>
      <c r="D63" t="s">
        <v>2595</v>
      </c>
      <c r="E63" t="s">
        <v>2596</v>
      </c>
    </row>
    <row r="64" spans="1:5">
      <c r="A64" t="s">
        <v>2719</v>
      </c>
      <c r="B64" t="s">
        <v>2720</v>
      </c>
      <c r="C64">
        <v>25</v>
      </c>
      <c r="D64" t="s">
        <v>2595</v>
      </c>
      <c r="E64" t="s">
        <v>2596</v>
      </c>
    </row>
    <row r="65" spans="1:5">
      <c r="A65" t="s">
        <v>2721</v>
      </c>
      <c r="B65" t="s">
        <v>2722</v>
      </c>
      <c r="C65">
        <v>25</v>
      </c>
      <c r="D65" t="s">
        <v>2595</v>
      </c>
      <c r="E65" t="s">
        <v>2596</v>
      </c>
    </row>
    <row r="66" spans="1:5">
      <c r="A66" t="s">
        <v>2723</v>
      </c>
      <c r="B66" t="s">
        <v>2704</v>
      </c>
      <c r="C66">
        <v>25</v>
      </c>
      <c r="D66" t="s">
        <v>2595</v>
      </c>
      <c r="E66" t="s">
        <v>2596</v>
      </c>
    </row>
    <row r="67" spans="1:5">
      <c r="A67" t="s">
        <v>2724</v>
      </c>
      <c r="B67" t="s">
        <v>2725</v>
      </c>
      <c r="C67">
        <v>29</v>
      </c>
      <c r="D67" t="s">
        <v>2595</v>
      </c>
      <c r="E67" t="s">
        <v>2596</v>
      </c>
    </row>
    <row r="68" spans="1:5">
      <c r="A68" t="s">
        <v>2726</v>
      </c>
      <c r="B68" t="s">
        <v>2727</v>
      </c>
      <c r="C68">
        <v>29</v>
      </c>
      <c r="D68" t="s">
        <v>2595</v>
      </c>
      <c r="E68" t="s">
        <v>2596</v>
      </c>
    </row>
    <row r="69" spans="1:5">
      <c r="A69" t="s">
        <v>2728</v>
      </c>
      <c r="B69" t="s">
        <v>2729</v>
      </c>
      <c r="C69">
        <v>29</v>
      </c>
      <c r="D69" t="s">
        <v>2595</v>
      </c>
      <c r="E69" t="s">
        <v>2596</v>
      </c>
    </row>
    <row r="70" spans="1:5">
      <c r="A70" t="s">
        <v>2730</v>
      </c>
      <c r="B70" t="s">
        <v>2731</v>
      </c>
      <c r="C70">
        <v>28</v>
      </c>
      <c r="D70" t="s">
        <v>2595</v>
      </c>
      <c r="E70" t="s">
        <v>2596</v>
      </c>
    </row>
    <row r="71" spans="1:5">
      <c r="A71" t="s">
        <v>2732</v>
      </c>
      <c r="B71" t="s">
        <v>2733</v>
      </c>
      <c r="C71">
        <v>28</v>
      </c>
      <c r="D71" t="s">
        <v>2595</v>
      </c>
      <c r="E71" t="s">
        <v>2596</v>
      </c>
    </row>
    <row r="72" spans="1:5">
      <c r="A72" t="s">
        <v>2734</v>
      </c>
      <c r="B72" t="s">
        <v>2735</v>
      </c>
      <c r="C72">
        <v>28</v>
      </c>
      <c r="D72" t="s">
        <v>2595</v>
      </c>
      <c r="E72" t="s">
        <v>2596</v>
      </c>
    </row>
    <row r="73" spans="1:5">
      <c r="A73" t="s">
        <v>2736</v>
      </c>
      <c r="B73" t="s">
        <v>2737</v>
      </c>
      <c r="C73">
        <v>28</v>
      </c>
      <c r="D73" t="s">
        <v>2595</v>
      </c>
      <c r="E73" t="s">
        <v>2596</v>
      </c>
    </row>
    <row r="74" spans="1:5">
      <c r="A74" t="s">
        <v>2738</v>
      </c>
      <c r="B74" t="s">
        <v>2739</v>
      </c>
      <c r="C74">
        <v>28</v>
      </c>
      <c r="D74" t="s">
        <v>2595</v>
      </c>
      <c r="E74" t="s">
        <v>2596</v>
      </c>
    </row>
    <row r="75" spans="1:5">
      <c r="A75" t="s">
        <v>2740</v>
      </c>
      <c r="B75" t="s">
        <v>2741</v>
      </c>
      <c r="C75">
        <v>28</v>
      </c>
      <c r="D75" t="s">
        <v>2595</v>
      </c>
      <c r="E75" t="s">
        <v>2596</v>
      </c>
    </row>
    <row r="76" spans="1:5">
      <c r="A76" t="s">
        <v>2742</v>
      </c>
      <c r="B76" t="s">
        <v>2743</v>
      </c>
      <c r="C76">
        <v>28</v>
      </c>
      <c r="D76" t="s">
        <v>2595</v>
      </c>
      <c r="E76" t="s">
        <v>2596</v>
      </c>
    </row>
    <row r="77" spans="1:5">
      <c r="A77" t="s">
        <v>2744</v>
      </c>
      <c r="B77" t="s">
        <v>2745</v>
      </c>
      <c r="C77">
        <v>31</v>
      </c>
      <c r="D77" t="s">
        <v>2595</v>
      </c>
      <c r="E77" t="s">
        <v>2596</v>
      </c>
    </row>
    <row r="78" spans="1:5">
      <c r="A78" t="s">
        <v>2746</v>
      </c>
      <c r="B78" t="s">
        <v>2747</v>
      </c>
      <c r="C78">
        <v>31</v>
      </c>
      <c r="D78" t="s">
        <v>2595</v>
      </c>
      <c r="E78" t="s">
        <v>2596</v>
      </c>
    </row>
    <row r="79" spans="1:5">
      <c r="A79" t="s">
        <v>2748</v>
      </c>
      <c r="B79" t="s">
        <v>2749</v>
      </c>
      <c r="C79">
        <v>31</v>
      </c>
      <c r="D79" t="s">
        <v>2595</v>
      </c>
      <c r="E79" t="s">
        <v>2596</v>
      </c>
    </row>
    <row r="80" spans="1:5">
      <c r="A80" t="s">
        <v>2750</v>
      </c>
      <c r="B80" t="s">
        <v>2751</v>
      </c>
      <c r="C80">
        <v>33</v>
      </c>
      <c r="D80" t="s">
        <v>2595</v>
      </c>
      <c r="E80" t="s">
        <v>2596</v>
      </c>
    </row>
    <row r="81" spans="1:5">
      <c r="A81" t="s">
        <v>2752</v>
      </c>
      <c r="B81" t="s">
        <v>2753</v>
      </c>
      <c r="C81">
        <v>33</v>
      </c>
      <c r="D81" t="s">
        <v>2595</v>
      </c>
      <c r="E81" t="s">
        <v>2596</v>
      </c>
    </row>
    <row r="82" spans="1:5">
      <c r="A82" t="s">
        <v>2754</v>
      </c>
      <c r="B82" t="s">
        <v>2755</v>
      </c>
      <c r="C82">
        <v>33</v>
      </c>
      <c r="D82" t="s">
        <v>2595</v>
      </c>
      <c r="E82" t="s">
        <v>2596</v>
      </c>
    </row>
    <row r="83" spans="1:5">
      <c r="A83" t="s">
        <v>2756</v>
      </c>
      <c r="B83" t="s">
        <v>2757</v>
      </c>
      <c r="C83">
        <v>23</v>
      </c>
      <c r="D83" t="s">
        <v>2595</v>
      </c>
      <c r="E83" t="s">
        <v>2596</v>
      </c>
    </row>
    <row r="84" spans="1:5">
      <c r="A84" t="s">
        <v>2758</v>
      </c>
      <c r="B84" t="s">
        <v>2629</v>
      </c>
      <c r="C84">
        <v>23</v>
      </c>
      <c r="D84" t="s">
        <v>2595</v>
      </c>
      <c r="E84" t="s">
        <v>2596</v>
      </c>
    </row>
    <row r="85" spans="1:5">
      <c r="A85" t="s">
        <v>2759</v>
      </c>
      <c r="B85" t="s">
        <v>2760</v>
      </c>
      <c r="C85">
        <v>23</v>
      </c>
      <c r="D85" t="s">
        <v>2761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topLeftCell="A49" workbookViewId="0">
      <selection activeCell="B111" sqref="B111"/>
    </sheetView>
  </sheetViews>
  <sheetFormatPr baseColWidth="10" defaultRowHeight="15"/>
  <cols>
    <col min="1" max="1" width="21.5703125" style="47" bestFit="1" customWidth="1"/>
    <col min="2" max="2" width="30.140625" bestFit="1" customWidth="1"/>
    <col min="3" max="3" width="36" customWidth="1"/>
    <col min="4" max="4" width="9.28515625" style="30" customWidth="1"/>
  </cols>
  <sheetData>
    <row r="1" spans="1:4">
      <c r="A1" s="48" t="s">
        <v>3790</v>
      </c>
      <c r="B1" s="49" t="s">
        <v>3789</v>
      </c>
      <c r="C1" s="49" t="s">
        <v>3791</v>
      </c>
      <c r="D1" s="50" t="s">
        <v>3801</v>
      </c>
    </row>
    <row r="2" spans="1:4">
      <c r="A2" s="105" t="s">
        <v>3673</v>
      </c>
      <c r="B2" s="19" t="s">
        <v>3674</v>
      </c>
      <c r="C2" s="19"/>
      <c r="D2" s="50">
        <v>8</v>
      </c>
    </row>
    <row r="3" spans="1:4">
      <c r="A3" s="105"/>
      <c r="B3" s="19" t="s">
        <v>3675</v>
      </c>
      <c r="C3" s="19" t="s">
        <v>3792</v>
      </c>
      <c r="D3" s="50">
        <v>8</v>
      </c>
    </row>
    <row r="4" spans="1:4">
      <c r="A4" s="105"/>
      <c r="B4" s="19" t="s">
        <v>3677</v>
      </c>
      <c r="C4" s="19"/>
      <c r="D4" s="50">
        <v>4</v>
      </c>
    </row>
    <row r="5" spans="1:4">
      <c r="A5" s="105" t="s">
        <v>3669</v>
      </c>
      <c r="B5" s="114" t="s">
        <v>3670</v>
      </c>
      <c r="C5" s="19"/>
      <c r="D5" s="50">
        <v>16</v>
      </c>
    </row>
    <row r="6" spans="1:4">
      <c r="A6" s="105"/>
      <c r="B6" s="114" t="s">
        <v>3671</v>
      </c>
      <c r="C6" s="19"/>
      <c r="D6" s="50">
        <v>16</v>
      </c>
    </row>
    <row r="7" spans="1:4">
      <c r="A7" s="105"/>
      <c r="B7" s="19" t="s">
        <v>3678</v>
      </c>
      <c r="C7" s="19"/>
      <c r="D7" s="50">
        <v>16</v>
      </c>
    </row>
    <row r="8" spans="1:4">
      <c r="A8" s="105"/>
      <c r="B8" s="19" t="s">
        <v>3672</v>
      </c>
      <c r="C8" s="19"/>
      <c r="D8" s="50">
        <v>16</v>
      </c>
    </row>
    <row r="9" spans="1:4">
      <c r="A9" s="105"/>
      <c r="B9" s="19" t="s">
        <v>3793</v>
      </c>
      <c r="C9" s="19"/>
      <c r="D9" s="50">
        <v>16</v>
      </c>
    </row>
    <row r="10" spans="1:4">
      <c r="A10" s="105"/>
      <c r="B10" s="114" t="s">
        <v>3794</v>
      </c>
      <c r="C10" s="114" t="s">
        <v>3795</v>
      </c>
      <c r="D10" s="50">
        <v>16</v>
      </c>
    </row>
    <row r="11" spans="1:4">
      <c r="A11" s="105"/>
      <c r="B11" s="114" t="s">
        <v>3679</v>
      </c>
      <c r="C11" s="19"/>
      <c r="D11" s="50">
        <v>32</v>
      </c>
    </row>
    <row r="12" spans="1:4">
      <c r="A12" s="105"/>
      <c r="B12" s="19" t="s">
        <v>3680</v>
      </c>
      <c r="C12" s="19"/>
      <c r="D12" s="50">
        <v>24</v>
      </c>
    </row>
    <row r="13" spans="1:4">
      <c r="A13" s="105" t="s">
        <v>3659</v>
      </c>
      <c r="B13" s="51" t="s">
        <v>3681</v>
      </c>
      <c r="C13" s="19" t="s">
        <v>3799</v>
      </c>
      <c r="D13" s="50">
        <v>12</v>
      </c>
    </row>
    <row r="14" spans="1:4">
      <c r="A14" s="105"/>
      <c r="B14" s="51" t="s">
        <v>3663</v>
      </c>
      <c r="C14" s="19" t="s">
        <v>3797</v>
      </c>
      <c r="D14" s="50">
        <v>8</v>
      </c>
    </row>
    <row r="15" spans="1:4">
      <c r="A15" s="105"/>
      <c r="B15" s="51" t="s">
        <v>3798</v>
      </c>
      <c r="C15" s="19"/>
      <c r="D15" s="50">
        <v>8</v>
      </c>
    </row>
    <row r="16" spans="1:4">
      <c r="A16" s="105"/>
      <c r="B16" s="51" t="s">
        <v>3653</v>
      </c>
      <c r="C16" s="19"/>
      <c r="D16" s="50">
        <v>12</v>
      </c>
    </row>
    <row r="17" spans="1:4">
      <c r="A17" s="105"/>
      <c r="B17" s="51" t="s">
        <v>3787</v>
      </c>
      <c r="C17" s="19"/>
      <c r="D17" s="50">
        <v>12</v>
      </c>
    </row>
    <row r="18" spans="1:4">
      <c r="A18" s="105"/>
      <c r="B18" s="51" t="s">
        <v>3656</v>
      </c>
      <c r="C18" s="19"/>
      <c r="D18" s="50">
        <v>12</v>
      </c>
    </row>
    <row r="19" spans="1:4">
      <c r="A19" s="105"/>
      <c r="B19" s="51" t="s">
        <v>3800</v>
      </c>
      <c r="C19" s="19"/>
      <c r="D19" s="50">
        <v>8</v>
      </c>
    </row>
    <row r="20" spans="1:4">
      <c r="A20" s="105"/>
      <c r="B20" s="51" t="s">
        <v>3657</v>
      </c>
      <c r="C20" s="19"/>
      <c r="D20" s="50">
        <v>4</v>
      </c>
    </row>
    <row r="21" spans="1:4">
      <c r="A21" s="105" t="s">
        <v>3660</v>
      </c>
      <c r="B21" s="51" t="s">
        <v>3663</v>
      </c>
      <c r="C21" s="19" t="s">
        <v>3797</v>
      </c>
      <c r="D21" s="50">
        <v>8</v>
      </c>
    </row>
    <row r="22" spans="1:4">
      <c r="A22" s="105"/>
      <c r="B22" s="51" t="s">
        <v>3798</v>
      </c>
      <c r="C22" s="19"/>
      <c r="D22" s="50">
        <v>8</v>
      </c>
    </row>
    <row r="23" spans="1:4">
      <c r="A23" s="105"/>
      <c r="B23" s="51" t="s">
        <v>3661</v>
      </c>
      <c r="C23" s="19"/>
      <c r="D23" s="50">
        <v>4</v>
      </c>
    </row>
    <row r="24" spans="1:4">
      <c r="A24" s="105"/>
      <c r="B24" s="51" t="s">
        <v>3662</v>
      </c>
      <c r="C24" s="19"/>
      <c r="D24" s="50">
        <v>8</v>
      </c>
    </row>
    <row r="25" spans="1:4">
      <c r="A25" s="105" t="s">
        <v>3664</v>
      </c>
      <c r="B25" s="51" t="s">
        <v>3665</v>
      </c>
      <c r="C25" s="19"/>
      <c r="D25" s="50">
        <v>8</v>
      </c>
    </row>
    <row r="26" spans="1:4">
      <c r="A26" s="105"/>
      <c r="B26" s="51" t="s">
        <v>3666</v>
      </c>
      <c r="C26" s="19"/>
      <c r="D26" s="50">
        <v>6</v>
      </c>
    </row>
    <row r="27" spans="1:4">
      <c r="A27" s="105"/>
      <c r="B27" s="51" t="s">
        <v>23</v>
      </c>
      <c r="C27" s="19"/>
      <c r="D27" s="50">
        <v>8</v>
      </c>
    </row>
    <row r="28" spans="1:4">
      <c r="A28" s="105"/>
      <c r="B28" s="51" t="s">
        <v>3762</v>
      </c>
      <c r="C28" s="19"/>
      <c r="D28" s="50">
        <v>6</v>
      </c>
    </row>
    <row r="29" spans="1:4">
      <c r="A29" s="105"/>
      <c r="B29" s="51" t="s">
        <v>3763</v>
      </c>
      <c r="C29" s="19"/>
      <c r="D29" s="50">
        <v>6</v>
      </c>
    </row>
    <row r="30" spans="1:4">
      <c r="A30" s="105"/>
      <c r="B30" s="51" t="s">
        <v>3771</v>
      </c>
      <c r="C30" s="19"/>
      <c r="D30" s="50">
        <v>6</v>
      </c>
    </row>
    <row r="31" spans="1:4">
      <c r="A31" s="105" t="s">
        <v>3667</v>
      </c>
      <c r="B31" s="115" t="s">
        <v>3668</v>
      </c>
      <c r="C31" s="19" t="s">
        <v>3369</v>
      </c>
      <c r="D31" s="50">
        <v>8</v>
      </c>
    </row>
    <row r="32" spans="1:4">
      <c r="A32" s="105"/>
      <c r="B32" s="115" t="s">
        <v>3284</v>
      </c>
      <c r="C32" s="19" t="s">
        <v>3818</v>
      </c>
      <c r="D32" s="50">
        <v>8</v>
      </c>
    </row>
    <row r="33" spans="1:6">
      <c r="A33" s="105"/>
      <c r="B33" s="115" t="s">
        <v>3273</v>
      </c>
      <c r="C33" s="19" t="s">
        <v>3682</v>
      </c>
      <c r="D33" s="50">
        <v>8</v>
      </c>
    </row>
    <row r="34" spans="1:6">
      <c r="A34" s="105"/>
      <c r="B34" s="115" t="s">
        <v>3305</v>
      </c>
      <c r="C34" s="19"/>
      <c r="D34" s="50">
        <v>8</v>
      </c>
    </row>
    <row r="35" spans="1:6">
      <c r="A35" s="105"/>
      <c r="B35" s="115" t="s">
        <v>3545</v>
      </c>
      <c r="C35" s="19" t="s">
        <v>3750</v>
      </c>
      <c r="D35" s="50">
        <v>8</v>
      </c>
    </row>
    <row r="36" spans="1:6">
      <c r="A36" s="105"/>
      <c r="B36" s="115" t="s">
        <v>3819</v>
      </c>
      <c r="C36" s="19" t="s">
        <v>3685</v>
      </c>
      <c r="D36" s="50">
        <v>8</v>
      </c>
    </row>
    <row r="37" spans="1:6">
      <c r="A37" s="105"/>
      <c r="B37" s="115" t="s">
        <v>3546</v>
      </c>
      <c r="C37" s="19"/>
      <c r="D37" s="50">
        <v>8</v>
      </c>
    </row>
    <row r="38" spans="1:6">
      <c r="A38" s="105"/>
      <c r="B38" s="115" t="s">
        <v>3694</v>
      </c>
      <c r="C38" s="19" t="s">
        <v>3695</v>
      </c>
      <c r="D38" s="50">
        <v>8</v>
      </c>
    </row>
    <row r="39" spans="1:6">
      <c r="A39" s="105"/>
      <c r="B39" s="115" t="s">
        <v>3647</v>
      </c>
      <c r="C39" s="19" t="s">
        <v>3696</v>
      </c>
      <c r="D39" s="50">
        <v>8</v>
      </c>
    </row>
    <row r="40" spans="1:6">
      <c r="A40" s="105"/>
      <c r="B40" s="115" t="s">
        <v>3648</v>
      </c>
      <c r="C40" s="19" t="s">
        <v>3697</v>
      </c>
      <c r="D40" s="50">
        <v>8</v>
      </c>
    </row>
    <row r="41" spans="1:6">
      <c r="A41" s="105"/>
      <c r="B41" s="115" t="s">
        <v>3701</v>
      </c>
      <c r="C41" s="19" t="s">
        <v>3702</v>
      </c>
      <c r="D41" s="50">
        <v>8</v>
      </c>
    </row>
    <row r="42" spans="1:6">
      <c r="A42" s="105"/>
      <c r="B42" s="115" t="s">
        <v>3705</v>
      </c>
      <c r="C42" s="19"/>
      <c r="D42" s="50">
        <v>8</v>
      </c>
    </row>
    <row r="43" spans="1:6">
      <c r="A43" s="105"/>
      <c r="B43" s="115" t="s">
        <v>3706</v>
      </c>
      <c r="C43" s="19" t="s">
        <v>3707</v>
      </c>
      <c r="D43" s="50">
        <v>8</v>
      </c>
    </row>
    <row r="44" spans="1:6">
      <c r="A44" s="105"/>
      <c r="B44" s="115" t="s">
        <v>3751</v>
      </c>
      <c r="C44" s="19" t="s">
        <v>3752</v>
      </c>
      <c r="D44" s="50">
        <v>8</v>
      </c>
    </row>
    <row r="45" spans="1:6">
      <c r="A45" s="105"/>
      <c r="B45" s="116" t="s">
        <v>3796</v>
      </c>
      <c r="C45" s="51" t="s">
        <v>3760</v>
      </c>
      <c r="D45" s="50">
        <v>16</v>
      </c>
    </row>
    <row r="46" spans="1:6">
      <c r="A46" s="105"/>
      <c r="B46" s="117" t="s">
        <v>3754</v>
      </c>
      <c r="C46" s="19"/>
      <c r="D46" s="50">
        <v>8</v>
      </c>
    </row>
    <row r="47" spans="1:6">
      <c r="A47" s="105"/>
      <c r="B47" s="117" t="s">
        <v>3761</v>
      </c>
      <c r="C47" s="19"/>
      <c r="D47" s="50">
        <v>8</v>
      </c>
    </row>
    <row r="48" spans="1:6">
      <c r="A48" s="105" t="s">
        <v>3753</v>
      </c>
      <c r="B48" s="117" t="s">
        <v>3663</v>
      </c>
      <c r="C48" s="19" t="s">
        <v>3797</v>
      </c>
      <c r="D48" s="50">
        <v>8</v>
      </c>
      <c r="F48" s="75" t="s">
        <v>3845</v>
      </c>
    </row>
    <row r="49" spans="1:6">
      <c r="A49" s="105"/>
      <c r="B49" s="117" t="s">
        <v>3798</v>
      </c>
      <c r="C49" s="19" t="s">
        <v>3738</v>
      </c>
      <c r="D49" s="50">
        <v>8</v>
      </c>
      <c r="F49" s="75" t="s">
        <v>3846</v>
      </c>
    </row>
    <row r="50" spans="1:6">
      <c r="A50" s="105"/>
      <c r="B50" s="118"/>
      <c r="C50" s="19" t="s">
        <v>3754</v>
      </c>
      <c r="D50" s="50">
        <v>4</v>
      </c>
      <c r="F50" s="75" t="s">
        <v>3847</v>
      </c>
    </row>
    <row r="51" spans="1:6">
      <c r="A51" s="105" t="s">
        <v>3692</v>
      </c>
      <c r="B51" s="117" t="s">
        <v>3663</v>
      </c>
      <c r="C51" s="19"/>
      <c r="D51" s="50">
        <v>8</v>
      </c>
      <c r="F51" s="75" t="s">
        <v>3848</v>
      </c>
    </row>
    <row r="52" spans="1:6">
      <c r="A52" s="105"/>
      <c r="B52" s="117" t="s">
        <v>3798</v>
      </c>
      <c r="C52" s="19"/>
      <c r="D52" s="50">
        <v>8</v>
      </c>
      <c r="F52" s="75" t="s">
        <v>3849</v>
      </c>
    </row>
    <row r="53" spans="1:6">
      <c r="A53" s="105"/>
      <c r="B53" s="117" t="s">
        <v>3690</v>
      </c>
      <c r="C53" s="19"/>
      <c r="D53" s="50">
        <v>4</v>
      </c>
      <c r="F53" s="75" t="s">
        <v>3850</v>
      </c>
    </row>
    <row r="54" spans="1:6">
      <c r="A54" s="105"/>
      <c r="B54" s="117" t="s">
        <v>3689</v>
      </c>
      <c r="C54" s="19"/>
      <c r="D54" s="50">
        <v>4</v>
      </c>
    </row>
    <row r="55" spans="1:6">
      <c r="A55" s="105" t="s">
        <v>3693</v>
      </c>
      <c r="B55" s="117" t="s">
        <v>3663</v>
      </c>
      <c r="C55" s="19"/>
      <c r="D55" s="50">
        <v>8</v>
      </c>
    </row>
    <row r="56" spans="1:6">
      <c r="A56" s="105"/>
      <c r="B56" s="117" t="s">
        <v>3798</v>
      </c>
      <c r="C56" s="19" t="s">
        <v>3738</v>
      </c>
      <c r="D56" s="50">
        <v>8</v>
      </c>
    </row>
    <row r="57" spans="1:6">
      <c r="A57" s="105"/>
      <c r="B57" s="19"/>
      <c r="C57" s="19" t="s">
        <v>3749</v>
      </c>
      <c r="D57" s="50">
        <v>6</v>
      </c>
    </row>
    <row r="58" spans="1:6">
      <c r="A58" s="105"/>
      <c r="B58" s="52"/>
      <c r="C58" s="19" t="s">
        <v>3739</v>
      </c>
      <c r="D58" s="50">
        <v>6</v>
      </c>
    </row>
    <row r="59" spans="1:6">
      <c r="A59" s="105"/>
      <c r="B59" s="19"/>
      <c r="C59" s="19" t="s">
        <v>3740</v>
      </c>
      <c r="D59" s="50">
        <v>8</v>
      </c>
    </row>
    <row r="60" spans="1:6">
      <c r="A60" s="105"/>
      <c r="B60" s="19"/>
      <c r="C60" s="19" t="s">
        <v>3641</v>
      </c>
      <c r="D60" s="50">
        <v>6</v>
      </c>
    </row>
    <row r="61" spans="1:6">
      <c r="A61" s="105"/>
      <c r="B61" s="19"/>
      <c r="C61" s="19" t="s">
        <v>3741</v>
      </c>
      <c r="D61" s="50">
        <v>6</v>
      </c>
    </row>
    <row r="62" spans="1:6">
      <c r="A62" s="105"/>
      <c r="B62" s="19"/>
      <c r="C62" s="19" t="s">
        <v>3742</v>
      </c>
      <c r="D62" s="50">
        <v>6</v>
      </c>
    </row>
    <row r="63" spans="1:6">
      <c r="A63" s="105"/>
      <c r="B63" s="53"/>
      <c r="C63" s="19" t="s">
        <v>3743</v>
      </c>
      <c r="D63" s="50">
        <v>6</v>
      </c>
    </row>
    <row r="64" spans="1:6">
      <c r="A64" s="105"/>
      <c r="B64" s="19"/>
      <c r="C64" s="19" t="s">
        <v>3744</v>
      </c>
      <c r="D64" s="50">
        <v>6</v>
      </c>
    </row>
    <row r="65" spans="1:4">
      <c r="A65" s="105"/>
      <c r="B65" s="19"/>
      <c r="C65" s="19" t="s">
        <v>18</v>
      </c>
      <c r="D65" s="50">
        <v>6</v>
      </c>
    </row>
    <row r="66" spans="1:4">
      <c r="A66" s="105"/>
      <c r="B66" s="51" t="s">
        <v>3691</v>
      </c>
      <c r="C66" s="19"/>
      <c r="D66" s="50">
        <v>6</v>
      </c>
    </row>
    <row r="67" spans="1:4">
      <c r="A67" s="105" t="s">
        <v>3745</v>
      </c>
      <c r="B67" s="117" t="s">
        <v>3663</v>
      </c>
      <c r="C67" s="19" t="s">
        <v>3797</v>
      </c>
      <c r="D67" s="50">
        <v>8</v>
      </c>
    </row>
    <row r="68" spans="1:4">
      <c r="A68" s="105"/>
      <c r="B68" s="117" t="s">
        <v>3798</v>
      </c>
      <c r="C68" s="19" t="s">
        <v>3738</v>
      </c>
      <c r="D68" s="50">
        <v>8</v>
      </c>
    </row>
    <row r="69" spans="1:4">
      <c r="A69" s="105"/>
      <c r="B69" s="52"/>
      <c r="C69" s="19" t="s">
        <v>18</v>
      </c>
      <c r="D69" s="50">
        <v>6</v>
      </c>
    </row>
    <row r="70" spans="1:4">
      <c r="A70" s="105"/>
      <c r="B70" s="19"/>
      <c r="C70" s="19" t="s">
        <v>3746</v>
      </c>
      <c r="D70" s="50">
        <v>6</v>
      </c>
    </row>
    <row r="71" spans="1:4">
      <c r="A71" s="105"/>
      <c r="B71" s="118"/>
      <c r="C71" s="19" t="s">
        <v>3747</v>
      </c>
      <c r="D71" s="50">
        <v>4</v>
      </c>
    </row>
    <row r="72" spans="1:4">
      <c r="A72" s="105"/>
      <c r="B72" s="118"/>
      <c r="C72" s="19" t="s">
        <v>3748</v>
      </c>
      <c r="D72" s="50">
        <v>6</v>
      </c>
    </row>
    <row r="73" spans="1:4">
      <c r="A73" s="105" t="s">
        <v>3688</v>
      </c>
      <c r="B73" s="117" t="s">
        <v>3686</v>
      </c>
      <c r="C73" s="19"/>
      <c r="D73" s="50">
        <v>8</v>
      </c>
    </row>
    <row r="74" spans="1:4">
      <c r="A74" s="105"/>
      <c r="B74" s="117" t="s">
        <v>3687</v>
      </c>
      <c r="C74" s="19"/>
      <c r="D74" s="50">
        <v>8</v>
      </c>
    </row>
    <row r="75" spans="1:4">
      <c r="A75" s="105"/>
      <c r="B75" s="117" t="s">
        <v>3703</v>
      </c>
      <c r="C75" s="19" t="s">
        <v>3704</v>
      </c>
      <c r="D75" s="50">
        <v>12</v>
      </c>
    </row>
    <row r="76" spans="1:4">
      <c r="A76" s="105"/>
      <c r="B76" s="54" t="s">
        <v>3725</v>
      </c>
      <c r="C76" s="19"/>
      <c r="D76" s="50">
        <v>8</v>
      </c>
    </row>
    <row r="77" spans="1:4">
      <c r="A77" s="105"/>
      <c r="B77" s="117" t="s">
        <v>3772</v>
      </c>
      <c r="C77" s="19" t="s">
        <v>3773</v>
      </c>
      <c r="D77" s="50">
        <v>8</v>
      </c>
    </row>
    <row r="78" spans="1:4">
      <c r="A78" s="105" t="s">
        <v>3708</v>
      </c>
      <c r="B78" s="51" t="s">
        <v>3717</v>
      </c>
      <c r="C78" s="19" t="s">
        <v>3718</v>
      </c>
      <c r="D78" s="50">
        <v>24</v>
      </c>
    </row>
    <row r="79" spans="1:4">
      <c r="A79" s="105"/>
      <c r="B79" s="51" t="s">
        <v>3709</v>
      </c>
      <c r="C79" s="19"/>
      <c r="D79" s="50">
        <v>8</v>
      </c>
    </row>
    <row r="80" spans="1:4">
      <c r="A80" s="105"/>
      <c r="B80" s="51" t="s">
        <v>3710</v>
      </c>
      <c r="C80" s="19" t="s">
        <v>3711</v>
      </c>
      <c r="D80" s="50">
        <v>8</v>
      </c>
    </row>
    <row r="81" spans="1:4">
      <c r="A81" s="105"/>
      <c r="B81" s="51" t="s">
        <v>3712</v>
      </c>
      <c r="C81" s="19"/>
      <c r="D81" s="50">
        <v>8</v>
      </c>
    </row>
    <row r="82" spans="1:4">
      <c r="A82" s="105"/>
      <c r="B82" s="51" t="s">
        <v>3766</v>
      </c>
      <c r="C82" s="19" t="s">
        <v>3767</v>
      </c>
      <c r="D82" s="50">
        <v>8</v>
      </c>
    </row>
    <row r="83" spans="1:4">
      <c r="A83" s="105"/>
      <c r="B83" s="51" t="s">
        <v>3765</v>
      </c>
      <c r="C83" s="19" t="s">
        <v>3714</v>
      </c>
      <c r="D83" s="50">
        <v>8</v>
      </c>
    </row>
    <row r="84" spans="1:4">
      <c r="A84" s="105"/>
      <c r="B84" s="51" t="s">
        <v>3726</v>
      </c>
      <c r="C84" s="19"/>
      <c r="D84" s="50">
        <v>8</v>
      </c>
    </row>
    <row r="85" spans="1:4">
      <c r="A85" s="105" t="s">
        <v>3716</v>
      </c>
      <c r="B85" s="117" t="s">
        <v>3717</v>
      </c>
      <c r="C85" s="19" t="s">
        <v>3718</v>
      </c>
      <c r="D85" s="50">
        <v>24</v>
      </c>
    </row>
    <row r="86" spans="1:4">
      <c r="A86" s="105"/>
      <c r="B86" s="55" t="s">
        <v>3721</v>
      </c>
      <c r="C86" s="19"/>
      <c r="D86" s="50">
        <v>8</v>
      </c>
    </row>
    <row r="87" spans="1:4">
      <c r="A87" s="105"/>
      <c r="B87" s="56" t="s">
        <v>3719</v>
      </c>
      <c r="C87" s="19"/>
      <c r="D87" s="50">
        <v>8</v>
      </c>
    </row>
    <row r="88" spans="1:4">
      <c r="A88" s="105"/>
      <c r="B88" s="56" t="s">
        <v>3713</v>
      </c>
      <c r="C88" s="19" t="s">
        <v>3723</v>
      </c>
      <c r="D88" s="50">
        <v>8</v>
      </c>
    </row>
    <row r="89" spans="1:4">
      <c r="A89" s="105"/>
      <c r="B89" s="57" t="s">
        <v>3724</v>
      </c>
      <c r="C89" s="19"/>
      <c r="D89" s="50">
        <v>8</v>
      </c>
    </row>
    <row r="90" spans="1:4">
      <c r="A90" s="105" t="s">
        <v>3788</v>
      </c>
      <c r="B90" s="51" t="s">
        <v>3717</v>
      </c>
      <c r="C90" s="19" t="s">
        <v>3718</v>
      </c>
      <c r="D90" s="50">
        <v>24</v>
      </c>
    </row>
    <row r="91" spans="1:4">
      <c r="A91" s="105"/>
      <c r="B91" s="55" t="s">
        <v>3721</v>
      </c>
      <c r="C91" s="19"/>
      <c r="D91" s="50">
        <v>4</v>
      </c>
    </row>
    <row r="92" spans="1:4">
      <c r="A92" s="105"/>
      <c r="B92" s="55" t="s">
        <v>3820</v>
      </c>
      <c r="C92" s="19" t="s">
        <v>3722</v>
      </c>
      <c r="D92" s="50">
        <v>8</v>
      </c>
    </row>
    <row r="93" spans="1:4">
      <c r="A93" s="105" t="s">
        <v>3755</v>
      </c>
      <c r="B93" s="51" t="s">
        <v>3756</v>
      </c>
      <c r="C93" s="19"/>
      <c r="D93" s="50">
        <v>6</v>
      </c>
    </row>
    <row r="94" spans="1:4">
      <c r="A94" s="105"/>
      <c r="B94" s="51" t="s">
        <v>3757</v>
      </c>
      <c r="C94" s="19"/>
      <c r="D94" s="50">
        <v>6</v>
      </c>
    </row>
    <row r="95" spans="1:4">
      <c r="A95" s="105"/>
      <c r="B95" s="51" t="s">
        <v>3758</v>
      </c>
      <c r="C95" s="19"/>
      <c r="D95" s="50">
        <v>6</v>
      </c>
    </row>
    <row r="96" spans="1:4">
      <c r="A96" s="105"/>
      <c r="B96" s="51" t="s">
        <v>3303</v>
      </c>
      <c r="C96" s="19"/>
      <c r="D96" s="50">
        <v>6</v>
      </c>
    </row>
    <row r="97" spans="1:4">
      <c r="A97" s="105"/>
      <c r="B97" s="51" t="s">
        <v>3759</v>
      </c>
      <c r="C97" s="19"/>
      <c r="D97" s="50">
        <v>6</v>
      </c>
    </row>
    <row r="98" spans="1:4">
      <c r="A98" s="105"/>
      <c r="B98" s="51" t="s">
        <v>3764</v>
      </c>
      <c r="C98" s="19"/>
      <c r="D98" s="50">
        <v>6</v>
      </c>
    </row>
    <row r="99" spans="1:4">
      <c r="A99" s="105"/>
      <c r="B99" s="51" t="s">
        <v>3768</v>
      </c>
      <c r="C99" s="19"/>
      <c r="D99" s="50">
        <v>6</v>
      </c>
    </row>
    <row r="100" spans="1:4">
      <c r="A100" s="105"/>
      <c r="B100" s="51" t="s">
        <v>3769</v>
      </c>
      <c r="C100" s="19"/>
      <c r="D100" s="50">
        <v>6</v>
      </c>
    </row>
    <row r="101" spans="1:4">
      <c r="A101" s="105"/>
      <c r="B101" s="51" t="s">
        <v>3770</v>
      </c>
      <c r="C101" s="19"/>
      <c r="D101" s="50">
        <v>6</v>
      </c>
    </row>
    <row r="102" spans="1:4">
      <c r="A102" s="105"/>
      <c r="B102" s="51" t="s">
        <v>3774</v>
      </c>
      <c r="C102" s="19"/>
      <c r="D102" s="50">
        <v>6</v>
      </c>
    </row>
    <row r="103" spans="1:4">
      <c r="A103" s="105"/>
      <c r="B103" s="51" t="s">
        <v>3775</v>
      </c>
      <c r="C103" s="19" t="s">
        <v>3821</v>
      </c>
      <c r="D103" s="50">
        <v>6</v>
      </c>
    </row>
    <row r="104" spans="1:4">
      <c r="A104" s="105"/>
      <c r="B104" s="19"/>
      <c r="C104" s="19" t="s">
        <v>3822</v>
      </c>
      <c r="D104" s="50">
        <v>6</v>
      </c>
    </row>
    <row r="105" spans="1:4">
      <c r="A105" s="105"/>
      <c r="B105" s="19"/>
      <c r="C105" s="19" t="s">
        <v>3776</v>
      </c>
      <c r="D105" s="50">
        <v>6</v>
      </c>
    </row>
    <row r="106" spans="1:4">
      <c r="A106" s="105"/>
      <c r="B106" s="19"/>
      <c r="C106" s="19" t="s">
        <v>3816</v>
      </c>
      <c r="D106" s="50">
        <v>6</v>
      </c>
    </row>
    <row r="107" spans="1:4">
      <c r="A107" s="105"/>
      <c r="B107" s="19"/>
      <c r="C107" s="19" t="s">
        <v>3779</v>
      </c>
      <c r="D107" s="50">
        <v>6</v>
      </c>
    </row>
    <row r="108" spans="1:4">
      <c r="A108" s="105"/>
      <c r="B108" s="51" t="s">
        <v>3777</v>
      </c>
      <c r="C108" s="19"/>
      <c r="D108" s="50">
        <v>6</v>
      </c>
    </row>
    <row r="109" spans="1:4">
      <c r="A109" s="105"/>
      <c r="B109" s="51" t="s">
        <v>3778</v>
      </c>
      <c r="C109" s="19"/>
      <c r="D109" s="50">
        <v>6</v>
      </c>
    </row>
    <row r="110" spans="1:4">
      <c r="A110" s="105" t="s">
        <v>3780</v>
      </c>
      <c r="B110" s="51" t="s">
        <v>3781</v>
      </c>
      <c r="C110" s="19" t="s">
        <v>3810</v>
      </c>
      <c r="D110" s="50">
        <v>8</v>
      </c>
    </row>
    <row r="111" spans="1:4">
      <c r="A111" s="105"/>
      <c r="B111" s="51" t="s">
        <v>3782</v>
      </c>
      <c r="C111" s="19" t="s">
        <v>3811</v>
      </c>
      <c r="D111" s="50">
        <v>12</v>
      </c>
    </row>
    <row r="112" spans="1:4">
      <c r="A112" s="105"/>
      <c r="B112" s="51" t="s">
        <v>3783</v>
      </c>
      <c r="C112" s="19" t="s">
        <v>3812</v>
      </c>
      <c r="D112" s="50">
        <v>6</v>
      </c>
    </row>
    <row r="113" spans="1:4">
      <c r="A113" s="105"/>
      <c r="B113" s="51" t="s">
        <v>3726</v>
      </c>
      <c r="C113" s="19" t="s">
        <v>3814</v>
      </c>
      <c r="D113" s="50">
        <v>6</v>
      </c>
    </row>
    <row r="114" spans="1:4">
      <c r="A114" s="105"/>
      <c r="B114" s="51" t="s">
        <v>3784</v>
      </c>
      <c r="C114" s="19" t="s">
        <v>3813</v>
      </c>
      <c r="D114" s="50">
        <v>4</v>
      </c>
    </row>
    <row r="115" spans="1:4">
      <c r="A115" s="105"/>
      <c r="B115" s="51" t="s">
        <v>3785</v>
      </c>
      <c r="C115" s="19" t="s">
        <v>3815</v>
      </c>
      <c r="D115" s="50">
        <v>8</v>
      </c>
    </row>
    <row r="116" spans="1:4">
      <c r="A116" s="105"/>
      <c r="B116" s="51" t="s">
        <v>3786</v>
      </c>
      <c r="C116" s="19" t="s">
        <v>3817</v>
      </c>
      <c r="D116" s="50">
        <v>6</v>
      </c>
    </row>
    <row r="118" spans="1:4">
      <c r="C118" s="58" t="s">
        <v>3803</v>
      </c>
      <c r="D118" s="59">
        <f>SUM(D2:D117)</f>
        <v>980</v>
      </c>
    </row>
    <row r="119" spans="1:4">
      <c r="C119" s="60" t="s">
        <v>3804</v>
      </c>
      <c r="D119" s="61">
        <v>4</v>
      </c>
    </row>
    <row r="120" spans="1:4">
      <c r="C120" s="62" t="s">
        <v>3802</v>
      </c>
      <c r="D120" s="63">
        <f>D118*4</f>
        <v>3920</v>
      </c>
    </row>
    <row r="121" spans="1:4" ht="7.5" customHeight="1"/>
    <row r="122" spans="1:4">
      <c r="C122" s="58" t="s">
        <v>3805</v>
      </c>
      <c r="D122" s="64" t="s">
        <v>3806</v>
      </c>
    </row>
    <row r="123" spans="1:4">
      <c r="C123" s="60" t="s">
        <v>3807</v>
      </c>
      <c r="D123" s="65">
        <f>980/8</f>
        <v>122.5</v>
      </c>
    </row>
    <row r="124" spans="1:4">
      <c r="C124" s="62" t="s">
        <v>3808</v>
      </c>
      <c r="D124" s="66">
        <f>D123/30</f>
        <v>4.083333333333333</v>
      </c>
    </row>
    <row r="125" spans="1:4" ht="6.75" customHeight="1"/>
    <row r="126" spans="1:4">
      <c r="C126" s="58" t="s">
        <v>3805</v>
      </c>
      <c r="D126" s="64" t="s">
        <v>3809</v>
      </c>
    </row>
    <row r="127" spans="1:4">
      <c r="C127" s="60" t="s">
        <v>3807</v>
      </c>
      <c r="D127" s="65">
        <f>980/12</f>
        <v>81.666666666666671</v>
      </c>
    </row>
    <row r="128" spans="1:4">
      <c r="C128" s="62" t="s">
        <v>3808</v>
      </c>
      <c r="D128" s="66">
        <f>D127/30</f>
        <v>2.7222222222222223</v>
      </c>
    </row>
  </sheetData>
  <mergeCells count="16">
    <mergeCell ref="A31:A47"/>
    <mergeCell ref="A2:A4"/>
    <mergeCell ref="A5:A12"/>
    <mergeCell ref="A13:A20"/>
    <mergeCell ref="A21:A24"/>
    <mergeCell ref="A25:A30"/>
    <mergeCell ref="A85:A89"/>
    <mergeCell ref="A90:A92"/>
    <mergeCell ref="A93:A109"/>
    <mergeCell ref="A110:A116"/>
    <mergeCell ref="A48:A50"/>
    <mergeCell ref="A51:A54"/>
    <mergeCell ref="A55:A66"/>
    <mergeCell ref="A67:A72"/>
    <mergeCell ref="A73:A77"/>
    <mergeCell ref="A78:A8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1"/>
  <sheetViews>
    <sheetView topLeftCell="A767" zoomScale="115" zoomScaleNormal="115" workbookViewId="0">
      <selection activeCell="B775" sqref="B775:B781"/>
    </sheetView>
  </sheetViews>
  <sheetFormatPr baseColWidth="10" defaultRowHeight="15"/>
  <cols>
    <col min="1" max="1" width="20.85546875" bestFit="1" customWidth="1"/>
    <col min="2" max="2" width="36.28515625" customWidth="1"/>
    <col min="3" max="3" width="20.5703125" customWidth="1"/>
    <col min="4" max="4" width="14.28515625" customWidth="1"/>
    <col min="7" max="7" width="27" customWidth="1"/>
    <col min="8" max="8" width="21.85546875" customWidth="1"/>
    <col min="10" max="10" width="18.140625" customWidth="1"/>
    <col min="12" max="12" width="23.85546875" bestFit="1" customWidth="1"/>
    <col min="13" max="13" width="16.5703125" customWidth="1"/>
    <col min="14" max="14" width="21.7109375" bestFit="1" customWidth="1"/>
    <col min="15" max="15" width="13.140625" customWidth="1"/>
    <col min="16" max="16" width="15.7109375" bestFit="1" customWidth="1"/>
    <col min="18" max="18" width="19.7109375" bestFit="1" customWidth="1"/>
  </cols>
  <sheetData>
    <row r="1" spans="1:8">
      <c r="A1" s="1" t="s">
        <v>3264</v>
      </c>
    </row>
    <row r="2" spans="1:8">
      <c r="A2" t="s">
        <v>0</v>
      </c>
      <c r="B2" t="s">
        <v>3056</v>
      </c>
      <c r="G2" s="42" t="s">
        <v>3673</v>
      </c>
    </row>
    <row r="3" spans="1:8">
      <c r="A3" t="s">
        <v>3265</v>
      </c>
      <c r="B3" t="str">
        <f>"$table-&gt;string('"&amp;A3&amp;"', 20);"</f>
        <v>$table-&gt;string('nb_tipo_usuario', 20);</v>
      </c>
      <c r="G3" t="s">
        <v>3674</v>
      </c>
    </row>
    <row r="4" spans="1:8">
      <c r="A4" t="s">
        <v>13</v>
      </c>
      <c r="B4" t="str">
        <f>"$table-&gt;string('"&amp;A4&amp;"', 100)-&gt;nullable();"</f>
        <v>$table-&gt;string('tx_observaciones', 100)-&gt;nullable();</v>
      </c>
      <c r="G4" t="s">
        <v>3675</v>
      </c>
      <c r="H4" t="s">
        <v>3676</v>
      </c>
    </row>
    <row r="5" spans="1:8">
      <c r="A5" t="s">
        <v>26</v>
      </c>
      <c r="B5" t="str">
        <f>"$table-&gt;integer('"&amp;A5&amp;"');"</f>
        <v>$table-&gt;integer('id_status');</v>
      </c>
      <c r="G5" t="s">
        <v>3677</v>
      </c>
    </row>
    <row r="6" spans="1:8">
      <c r="A6" t="s">
        <v>27</v>
      </c>
      <c r="B6" t="str">
        <f>"$table-&gt;integer('"&amp;A6&amp;"');"</f>
        <v>$table-&gt;integer('id_usuario');</v>
      </c>
    </row>
    <row r="7" spans="1:8">
      <c r="A7" t="s">
        <v>3054</v>
      </c>
      <c r="B7" t="s">
        <v>3055</v>
      </c>
      <c r="G7" s="42" t="s">
        <v>3669</v>
      </c>
    </row>
    <row r="8" spans="1:8">
      <c r="G8" t="s">
        <v>3670</v>
      </c>
    </row>
    <row r="9" spans="1:8">
      <c r="A9" s="1" t="s">
        <v>15</v>
      </c>
      <c r="G9" t="s">
        <v>3671</v>
      </c>
    </row>
    <row r="10" spans="1:8">
      <c r="A10" t="s">
        <v>0</v>
      </c>
      <c r="B10" t="s">
        <v>3056</v>
      </c>
      <c r="G10" t="s">
        <v>3678</v>
      </c>
    </row>
    <row r="11" spans="1:8">
      <c r="A11" t="s">
        <v>3040</v>
      </c>
      <c r="B11" t="str">
        <f>"$table-&gt;string('"&amp;A11&amp;"', 25);"</f>
        <v>$table-&gt;string('nb_nombres', 25);</v>
      </c>
      <c r="G11" t="s">
        <v>3672</v>
      </c>
    </row>
    <row r="12" spans="1:8">
      <c r="A12" t="s">
        <v>3041</v>
      </c>
      <c r="B12" t="str">
        <f>"$table-&gt;string('"&amp;A12&amp;"', 25);"</f>
        <v>$table-&gt;string('nb_apellidos', 25);</v>
      </c>
      <c r="G12" t="s">
        <v>3679</v>
      </c>
    </row>
    <row r="13" spans="1:8">
      <c r="A13" t="s">
        <v>3039</v>
      </c>
      <c r="B13" t="str">
        <f>"$table-&gt;string('"&amp;A13&amp;"')-&gt;unique();"</f>
        <v>$table-&gt;string('nb_usuario')-&gt;unique();</v>
      </c>
      <c r="G13" t="s">
        <v>3680</v>
      </c>
    </row>
    <row r="14" spans="1:8">
      <c r="A14" t="s">
        <v>3042</v>
      </c>
      <c r="B14" t="str">
        <f>"$table-&gt;string('"&amp;A14&amp;"', 64);"</f>
        <v>$table-&gt;string('password', 64);</v>
      </c>
    </row>
    <row r="15" spans="1:8">
      <c r="A15" t="s">
        <v>3043</v>
      </c>
      <c r="B15" t="str">
        <f>"$table-&gt;string('"&amp;A15&amp;"')-&gt;unique();"</f>
        <v>$table-&gt;string('tx_email')-&gt;unique();</v>
      </c>
      <c r="G15" s="42" t="s">
        <v>3659</v>
      </c>
    </row>
    <row r="16" spans="1:8">
      <c r="A16" t="s">
        <v>47</v>
      </c>
      <c r="B16" t="str">
        <f>"$table-&gt;string('"&amp;A16&amp;"')-&gt;nullable();"</f>
        <v>$table-&gt;string('tx_nuip')-&gt;nullable();</v>
      </c>
      <c r="G16" t="s">
        <v>3681</v>
      </c>
    </row>
    <row r="17" spans="1:7">
      <c r="A17" t="s">
        <v>13</v>
      </c>
      <c r="B17" t="str">
        <f>"$table-&gt;string('"&amp;A17&amp;"', 100)-&gt;nullable();"</f>
        <v>$table-&gt;string('tx_observaciones', 100)-&gt;nullable();</v>
      </c>
      <c r="G17" t="s">
        <v>3663</v>
      </c>
    </row>
    <row r="18" spans="1:7">
      <c r="A18" s="28" t="s">
        <v>3210</v>
      </c>
      <c r="B18" t="s">
        <v>3057</v>
      </c>
      <c r="G18" t="s">
        <v>3654</v>
      </c>
    </row>
    <row r="19" spans="1:7">
      <c r="A19" t="s">
        <v>26</v>
      </c>
      <c r="B19" t="str">
        <f>"$table-&gt;integer('"&amp;A19&amp;"');"</f>
        <v>$table-&gt;integer('id_status');</v>
      </c>
      <c r="G19" t="s">
        <v>3658</v>
      </c>
    </row>
    <row r="20" spans="1:7">
      <c r="A20" t="s">
        <v>3044</v>
      </c>
      <c r="B20" t="str">
        <f>"$table-&gt;integer('"&amp;A20&amp;"');"</f>
        <v>$table-&gt;integer('id_usuarioe');</v>
      </c>
      <c r="G20" t="s">
        <v>3653</v>
      </c>
    </row>
    <row r="21" spans="1:7">
      <c r="A21" t="s">
        <v>3054</v>
      </c>
      <c r="B21" t="s">
        <v>3055</v>
      </c>
      <c r="G21" t="s">
        <v>3655</v>
      </c>
    </row>
    <row r="22" spans="1:7">
      <c r="G22" t="s">
        <v>3656</v>
      </c>
    </row>
    <row r="23" spans="1:7">
      <c r="A23" s="1" t="s">
        <v>1</v>
      </c>
      <c r="G23" t="s">
        <v>3657</v>
      </c>
    </row>
    <row r="24" spans="1:7">
      <c r="A24" t="s">
        <v>0</v>
      </c>
      <c r="B24" t="s">
        <v>3056</v>
      </c>
    </row>
    <row r="25" spans="1:7">
      <c r="A25" t="s">
        <v>3123</v>
      </c>
      <c r="B25" t="str">
        <f>"$table-&gt;string('"&amp;A25&amp;"', 20)-&gt;unique();"</f>
        <v>$table-&gt;string('nb_status', 20)-&gt;unique();</v>
      </c>
      <c r="G25" s="42" t="s">
        <v>3660</v>
      </c>
    </row>
    <row r="26" spans="1:7">
      <c r="A26" t="s">
        <v>3127</v>
      </c>
      <c r="B26" t="str">
        <f>"$table-&gt;string('"&amp;A26&amp;"', 20);"</f>
        <v>$table-&gt;string('nb_secundario', 20);</v>
      </c>
      <c r="G26" t="s">
        <v>3663</v>
      </c>
    </row>
    <row r="27" spans="1:7">
      <c r="A27" t="s">
        <v>3124</v>
      </c>
      <c r="B27" t="str">
        <f>"$table-&gt;string('"&amp;A27&amp;"', 6)-&gt;nullable();"</f>
        <v>$table-&gt;string('co_status', 6)-&gt;nullable();</v>
      </c>
      <c r="G27" t="s">
        <v>3654</v>
      </c>
    </row>
    <row r="28" spans="1:7">
      <c r="A28" t="s">
        <v>3125</v>
      </c>
      <c r="B28" t="str">
        <f>"$table-&gt;string('"&amp;A28&amp;"', 10)-&gt;nullable();"</f>
        <v>$table-&gt;string('co_grupo', 10)-&gt;nullable();</v>
      </c>
      <c r="G28" t="s">
        <v>3661</v>
      </c>
    </row>
    <row r="29" spans="1:7">
      <c r="A29" t="s">
        <v>3126</v>
      </c>
      <c r="B29" t="str">
        <f>"$table-&gt;integer('"&amp;A29&amp;"')-&gt;nullable();"</f>
        <v>$table-&gt;integer('id_padre')-&gt;nullable();</v>
      </c>
      <c r="G29" t="s">
        <v>3662</v>
      </c>
    </row>
    <row r="30" spans="1:7">
      <c r="A30" t="s">
        <v>13</v>
      </c>
      <c r="B30" t="str">
        <f>"$table-&gt;string('"&amp;A30&amp;"', 200)-&gt;nullable();"</f>
        <v>$table-&gt;string('tx_observaciones', 200)-&gt;nullable();</v>
      </c>
    </row>
    <row r="31" spans="1:7">
      <c r="A31" t="s">
        <v>45</v>
      </c>
      <c r="B31" t="str">
        <f>"$table-&gt;boolean('"&amp;A31&amp;"');"</f>
        <v>$table-&gt;boolean('bo_activo');</v>
      </c>
      <c r="G31" s="42" t="s">
        <v>3664</v>
      </c>
    </row>
    <row r="32" spans="1:7">
      <c r="A32" t="s">
        <v>27</v>
      </c>
      <c r="B32" t="str">
        <f>"$table-&gt;integer('"&amp;A32&amp;"');"</f>
        <v>$table-&gt;integer('id_usuario');</v>
      </c>
      <c r="G32" t="s">
        <v>3665</v>
      </c>
    </row>
    <row r="33" spans="1:8">
      <c r="A33" t="s">
        <v>3054</v>
      </c>
      <c r="B33" t="s">
        <v>3055</v>
      </c>
      <c r="G33" t="s">
        <v>3666</v>
      </c>
    </row>
    <row r="34" spans="1:8">
      <c r="G34" t="s">
        <v>23</v>
      </c>
    </row>
    <row r="35" spans="1:8">
      <c r="A35" s="1" t="s">
        <v>25</v>
      </c>
    </row>
    <row r="36" spans="1:8">
      <c r="A36" t="s">
        <v>0</v>
      </c>
      <c r="B36" t="s">
        <v>3056</v>
      </c>
      <c r="G36" s="42" t="s">
        <v>3667</v>
      </c>
    </row>
    <row r="37" spans="1:8">
      <c r="A37" t="s">
        <v>28</v>
      </c>
      <c r="B37" t="str">
        <f>"$table-&gt;string('"&amp;A37&amp;"', 30)-&gt;unique();"</f>
        <v>$table-&gt;string('nb_pais', 30)-&gt;unique();</v>
      </c>
      <c r="G37" t="s">
        <v>3668</v>
      </c>
      <c r="H37" t="s">
        <v>3369</v>
      </c>
    </row>
    <row r="38" spans="1:8">
      <c r="A38" t="s">
        <v>33</v>
      </c>
      <c r="B38" t="str">
        <f>"$table-&gt;integer('"&amp;A38&amp;"')-&gt;unique();"</f>
        <v>$table-&gt;integer('co_pais')-&gt;unique();</v>
      </c>
      <c r="G38" t="s">
        <v>3284</v>
      </c>
    </row>
    <row r="39" spans="1:8">
      <c r="A39" t="s">
        <v>44</v>
      </c>
      <c r="B39" t="str">
        <f>"$table-&gt;string('"&amp;A39&amp;"', 3);"</f>
        <v>$table-&gt;string('tx_iso', 3);</v>
      </c>
      <c r="G39" t="s">
        <v>3273</v>
      </c>
      <c r="H39" t="s">
        <v>3682</v>
      </c>
    </row>
    <row r="40" spans="1:8">
      <c r="A40" t="s">
        <v>13</v>
      </c>
      <c r="B40" t="str">
        <f>"$table-&gt;string('"&amp;A40&amp;"', 100)-&gt;nullable();"</f>
        <v>$table-&gt;string('tx_observaciones', 100)-&gt;nullable();</v>
      </c>
      <c r="G40" t="s">
        <v>3305</v>
      </c>
    </row>
    <row r="41" spans="1:8">
      <c r="A41" t="s">
        <v>26</v>
      </c>
      <c r="B41" t="str">
        <f>"$table-&gt;integer('"&amp;A41&amp;"');"</f>
        <v>$table-&gt;integer('id_status');</v>
      </c>
      <c r="G41" t="s">
        <v>3545</v>
      </c>
      <c r="H41" t="s">
        <v>3683</v>
      </c>
    </row>
    <row r="42" spans="1:8">
      <c r="A42" t="s">
        <v>27</v>
      </c>
      <c r="B42" t="str">
        <f>"$table-&gt;integer('"&amp;A42&amp;"');"</f>
        <v>$table-&gt;integer('id_usuario');</v>
      </c>
      <c r="G42" t="s">
        <v>3684</v>
      </c>
      <c r="H42" t="s">
        <v>3685</v>
      </c>
    </row>
    <row r="43" spans="1:8">
      <c r="A43" t="s">
        <v>3054</v>
      </c>
      <c r="B43" t="s">
        <v>3055</v>
      </c>
      <c r="G43" t="s">
        <v>3546</v>
      </c>
    </row>
    <row r="44" spans="1:8">
      <c r="G44" t="s">
        <v>3694</v>
      </c>
      <c r="H44" t="s">
        <v>3695</v>
      </c>
    </row>
    <row r="45" spans="1:8">
      <c r="A45" s="1" t="s">
        <v>3</v>
      </c>
      <c r="B45" s="21"/>
      <c r="G45" t="s">
        <v>3647</v>
      </c>
      <c r="H45" t="s">
        <v>3696</v>
      </c>
    </row>
    <row r="46" spans="1:8">
      <c r="A46" t="s">
        <v>0</v>
      </c>
      <c r="B46" t="s">
        <v>3056</v>
      </c>
      <c r="G46" t="s">
        <v>3648</v>
      </c>
      <c r="H46" t="s">
        <v>3697</v>
      </c>
    </row>
    <row r="47" spans="1:8">
      <c r="A47" t="s">
        <v>30</v>
      </c>
      <c r="B47" t="str">
        <f>"$table-&gt;integer('"&amp;A47&amp;"')-&gt;unique();"</f>
        <v>$table-&gt;integer('co_departamento')-&gt;unique();</v>
      </c>
      <c r="G47" t="s">
        <v>3701</v>
      </c>
      <c r="H47" t="s">
        <v>3702</v>
      </c>
    </row>
    <row r="48" spans="1:8">
      <c r="A48" t="s">
        <v>12</v>
      </c>
      <c r="B48" t="str">
        <f>"$table-&gt;integer('"&amp;A48&amp;"', 30)-&gt;unique();"</f>
        <v>$table-&gt;integer('nb_departamento', 30)-&gt;unique();</v>
      </c>
      <c r="G48" t="s">
        <v>3705</v>
      </c>
    </row>
    <row r="49" spans="1:8">
      <c r="A49" t="s">
        <v>29</v>
      </c>
      <c r="B49" t="str">
        <f>"$table-&gt;integer('"&amp;A49&amp;"');"</f>
        <v>$table-&gt;integer('id_pais');</v>
      </c>
      <c r="G49" t="s">
        <v>3706</v>
      </c>
      <c r="H49" t="s">
        <v>3707</v>
      </c>
    </row>
    <row r="50" spans="1:8">
      <c r="A50" t="s">
        <v>3058</v>
      </c>
      <c r="B50" t="str">
        <f>"$table-&gt;float('"&amp;A50&amp;"', 8,7)-&gt;nullable();"</f>
        <v>$table-&gt;float('nu_latitud', 8,7)-&gt;nullable();</v>
      </c>
    </row>
    <row r="51" spans="1:8">
      <c r="A51" t="s">
        <v>3059</v>
      </c>
      <c r="B51" t="str">
        <f>"$table-&gt;float('"&amp;A51&amp;"', 8,7)-&gt;nullable();"</f>
        <v>$table-&gt;float('nu_longitud', 8,7)-&gt;nullable();</v>
      </c>
      <c r="G51" s="21" t="s">
        <v>3692</v>
      </c>
    </row>
    <row r="52" spans="1:8">
      <c r="A52" t="s">
        <v>13</v>
      </c>
      <c r="B52" t="str">
        <f>"$table-&gt;string('"&amp;A52&amp;"', 100)-&gt;nullable();"</f>
        <v>$table-&gt;string('tx_observaciones', 100)-&gt;nullable();</v>
      </c>
      <c r="G52" t="s">
        <v>3663</v>
      </c>
    </row>
    <row r="53" spans="1:8">
      <c r="A53" t="s">
        <v>26</v>
      </c>
      <c r="B53" t="str">
        <f>"$table-&gt;integer('"&amp;A53&amp;"');"</f>
        <v>$table-&gt;integer('id_status');</v>
      </c>
      <c r="G53" t="s">
        <v>3654</v>
      </c>
    </row>
    <row r="54" spans="1:8">
      <c r="A54" t="s">
        <v>27</v>
      </c>
      <c r="B54" t="str">
        <f>"$table-&gt;integer('"&amp;A54&amp;"');"</f>
        <v>$table-&gt;integer('id_usuario');</v>
      </c>
      <c r="G54" t="s">
        <v>3690</v>
      </c>
    </row>
    <row r="55" spans="1:8">
      <c r="A55" t="s">
        <v>3054</v>
      </c>
      <c r="B55" t="s">
        <v>3055</v>
      </c>
      <c r="G55" t="s">
        <v>3689</v>
      </c>
    </row>
    <row r="57" spans="1:8">
      <c r="A57" s="1" t="s">
        <v>3021</v>
      </c>
      <c r="G57" s="42" t="s">
        <v>3693</v>
      </c>
    </row>
    <row r="58" spans="1:8">
      <c r="A58" t="s">
        <v>0</v>
      </c>
      <c r="B58" t="s">
        <v>3056</v>
      </c>
      <c r="G58" t="s">
        <v>3663</v>
      </c>
    </row>
    <row r="59" spans="1:8">
      <c r="A59" t="s">
        <v>3022</v>
      </c>
      <c r="B59" t="str">
        <f>"$table-&gt;integer('"&amp;A59&amp;"')-&gt;unique();"</f>
        <v>$table-&gt;integer('co_ciudad')-&gt;unique();</v>
      </c>
      <c r="G59" t="s">
        <v>3654</v>
      </c>
    </row>
    <row r="60" spans="1:8">
      <c r="A60" t="s">
        <v>3023</v>
      </c>
      <c r="B60" t="str">
        <f>"$table-&gt;string('"&amp;A60&amp;"', 30);"</f>
        <v>$table-&gt;string('nb_ciudad', 30);</v>
      </c>
      <c r="G60" t="s">
        <v>3641</v>
      </c>
    </row>
    <row r="61" spans="1:8">
      <c r="A61" t="s">
        <v>32</v>
      </c>
      <c r="B61" t="str">
        <f>"$table-&gt;integer('"&amp;A61&amp;"');"</f>
        <v>$table-&gt;integer('id_departamento');</v>
      </c>
      <c r="G61" t="s">
        <v>3691</v>
      </c>
    </row>
    <row r="62" spans="1:8">
      <c r="A62" t="s">
        <v>3058</v>
      </c>
      <c r="B62" t="str">
        <f>"$table-&gt;float('"&amp;A62&amp;"', 8,7)-&gt;nullable();"</f>
        <v>$table-&gt;float('nu_latitud', 8,7)-&gt;nullable();</v>
      </c>
      <c r="G62" t="s">
        <v>3698</v>
      </c>
    </row>
    <row r="63" spans="1:8">
      <c r="A63" t="s">
        <v>3059</v>
      </c>
      <c r="B63" t="str">
        <f>"$table-&gt;float('"&amp;A63&amp;"', 8,7)-&gt;nullable();"</f>
        <v>$table-&gt;float('nu_longitud', 8,7)-&gt;nullable();</v>
      </c>
      <c r="G63" t="s">
        <v>3699</v>
      </c>
      <c r="H63" t="s">
        <v>3700</v>
      </c>
    </row>
    <row r="64" spans="1:8">
      <c r="A64" t="s">
        <v>13</v>
      </c>
      <c r="B64" t="str">
        <f>"$table-&gt;string('"&amp;A64&amp;"', 100)-&gt;nullable();"</f>
        <v>$table-&gt;string('tx_observaciones', 100)-&gt;nullable();</v>
      </c>
    </row>
    <row r="65" spans="1:8">
      <c r="A65" t="s">
        <v>26</v>
      </c>
      <c r="B65" t="str">
        <f>"$table-&gt;integer('"&amp;A65&amp;"');"</f>
        <v>$table-&gt;integer('id_status');</v>
      </c>
      <c r="G65" s="42" t="s">
        <v>3688</v>
      </c>
    </row>
    <row r="66" spans="1:8">
      <c r="A66" t="s">
        <v>27</v>
      </c>
      <c r="B66" t="str">
        <f>"$table-&gt;integer('"&amp;A66&amp;"');"</f>
        <v>$table-&gt;integer('id_usuario');</v>
      </c>
      <c r="G66" t="s">
        <v>3686</v>
      </c>
    </row>
    <row r="67" spans="1:8">
      <c r="A67" t="s">
        <v>3054</v>
      </c>
      <c r="B67" t="s">
        <v>3055</v>
      </c>
      <c r="G67" s="22" t="s">
        <v>3687</v>
      </c>
    </row>
    <row r="68" spans="1:8">
      <c r="G68" s="22" t="s">
        <v>3703</v>
      </c>
      <c r="H68" t="s">
        <v>3704</v>
      </c>
    </row>
    <row r="69" spans="1:8">
      <c r="A69" s="1" t="s">
        <v>10</v>
      </c>
      <c r="G69" s="22" t="s">
        <v>3725</v>
      </c>
    </row>
    <row r="70" spans="1:8">
      <c r="A70" t="s">
        <v>0</v>
      </c>
      <c r="B70" t="s">
        <v>3056</v>
      </c>
    </row>
    <row r="71" spans="1:8">
      <c r="A71" t="s">
        <v>35</v>
      </c>
      <c r="B71" t="str">
        <f>"$table-&gt;integer('"&amp;A71&amp;"')-&gt;unique();"</f>
        <v>$table-&gt;integer('co_zona')-&gt;unique();</v>
      </c>
      <c r="G71" s="42" t="s">
        <v>3708</v>
      </c>
    </row>
    <row r="72" spans="1:8">
      <c r="A72" t="s">
        <v>11</v>
      </c>
      <c r="B72" t="str">
        <f>"$table-&gt;string('"&amp;A72&amp;"', 30);"</f>
        <v>$table-&gt;string('nb_zona', 30);</v>
      </c>
      <c r="G72" t="s">
        <v>3717</v>
      </c>
      <c r="H72" t="s">
        <v>3718</v>
      </c>
    </row>
    <row r="73" spans="1:8">
      <c r="A73" t="s">
        <v>3020</v>
      </c>
      <c r="B73" t="str">
        <f>"$table-&gt;integer('"&amp;A73&amp;"');"</f>
        <v>$table-&gt;integer('id_ciudad');</v>
      </c>
      <c r="G73" t="s">
        <v>3709</v>
      </c>
    </row>
    <row r="74" spans="1:8">
      <c r="A74" t="s">
        <v>3058</v>
      </c>
      <c r="B74" t="str">
        <f>"$table-&gt;float('"&amp;A74&amp;"', 8,7)-&gt;nullable();"</f>
        <v>$table-&gt;float('nu_latitud', 8,7)-&gt;nullable();</v>
      </c>
      <c r="G74" t="s">
        <v>3710</v>
      </c>
      <c r="H74" t="s">
        <v>3711</v>
      </c>
    </row>
    <row r="75" spans="1:8">
      <c r="A75" t="s">
        <v>3059</v>
      </c>
      <c r="B75" t="str">
        <f>"$table-&gt;float('"&amp;A75&amp;"', 8,7)-&gt;nullable();"</f>
        <v>$table-&gt;float('nu_longitud', 8,7)-&gt;nullable();</v>
      </c>
      <c r="G75" t="s">
        <v>3712</v>
      </c>
    </row>
    <row r="76" spans="1:8">
      <c r="A76" t="s">
        <v>13</v>
      </c>
      <c r="B76" t="str">
        <f>"$table-&gt;string('"&amp;A76&amp;"', 100)-&gt;nullable();"</f>
        <v>$table-&gt;string('tx_observaciones', 100)-&gt;nullable();</v>
      </c>
      <c r="G76" t="s">
        <v>3715</v>
      </c>
      <c r="H76" t="s">
        <v>3714</v>
      </c>
    </row>
    <row r="77" spans="1:8">
      <c r="A77" t="s">
        <v>26</v>
      </c>
      <c r="B77" t="str">
        <f>"$table-&gt;integer('"&amp;A77&amp;"');"</f>
        <v>$table-&gt;integer('id_status');</v>
      </c>
      <c r="G77" t="s">
        <v>3726</v>
      </c>
    </row>
    <row r="78" spans="1:8">
      <c r="A78" t="s">
        <v>27</v>
      </c>
      <c r="B78" t="str">
        <f>"$table-&gt;integer('"&amp;A78&amp;"');"</f>
        <v>$table-&gt;integer('id_usuario');</v>
      </c>
    </row>
    <row r="79" spans="1:8">
      <c r="A79" t="s">
        <v>3054</v>
      </c>
      <c r="B79" t="s">
        <v>3055</v>
      </c>
      <c r="G79" s="21" t="s">
        <v>3716</v>
      </c>
    </row>
    <row r="80" spans="1:8">
      <c r="G80" t="s">
        <v>3717</v>
      </c>
      <c r="H80" t="s">
        <v>3718</v>
      </c>
    </row>
    <row r="81" spans="1:8">
      <c r="A81" s="1" t="s">
        <v>31</v>
      </c>
      <c r="G81" s="45" t="s">
        <v>3721</v>
      </c>
    </row>
    <row r="82" spans="1:8">
      <c r="A82" t="s">
        <v>0</v>
      </c>
      <c r="B82" t="s">
        <v>3056</v>
      </c>
      <c r="G82" s="44" t="s">
        <v>3719</v>
      </c>
    </row>
    <row r="83" spans="1:8">
      <c r="A83" t="s">
        <v>36</v>
      </c>
      <c r="B83" t="str">
        <f>"$table-&gt;integer('"&amp;A83&amp;"')-&gt;unique();"</f>
        <v>$table-&gt;integer('co_comuna')-&gt;unique();</v>
      </c>
      <c r="G83" s="44" t="s">
        <v>3713</v>
      </c>
      <c r="H83" t="s">
        <v>3723</v>
      </c>
    </row>
    <row r="84" spans="1:8">
      <c r="A84" t="s">
        <v>37</v>
      </c>
      <c r="B84" t="str">
        <f>"$table-&gt;string('"&amp;A84&amp;"', 30);"</f>
        <v>$table-&gt;string('nb_comuna', 30);</v>
      </c>
      <c r="G84" s="46" t="s">
        <v>3724</v>
      </c>
    </row>
    <row r="85" spans="1:8">
      <c r="A85" t="s">
        <v>34</v>
      </c>
      <c r="B85" t="str">
        <f>"$table-&gt;integer('"&amp;A85&amp;"');"</f>
        <v>$table-&gt;integer('id_zona');</v>
      </c>
    </row>
    <row r="86" spans="1:8">
      <c r="A86" t="s">
        <v>3058</v>
      </c>
      <c r="B86" t="str">
        <f>"$table-&gt;float('"&amp;A86&amp;"', 8,7)-&gt;nullable();"</f>
        <v>$table-&gt;float('nu_latitud', 8,7)-&gt;nullable();</v>
      </c>
      <c r="G86" s="21" t="s">
        <v>3720</v>
      </c>
    </row>
    <row r="87" spans="1:8">
      <c r="A87" t="s">
        <v>3059</v>
      </c>
      <c r="B87" t="str">
        <f>"$table-&gt;float('"&amp;A87&amp;"', 8,7)-&gt;nullable();"</f>
        <v>$table-&gt;float('nu_longitud', 8,7)-&gt;nullable();</v>
      </c>
      <c r="G87" t="s">
        <v>3717</v>
      </c>
      <c r="H87" t="s">
        <v>3718</v>
      </c>
    </row>
    <row r="88" spans="1:8">
      <c r="A88" t="s">
        <v>13</v>
      </c>
      <c r="B88" t="str">
        <f>"$table-&gt;string('"&amp;A88&amp;"', 100)-&gt;nullable();"</f>
        <v>$table-&gt;string('tx_observaciones', 100)-&gt;nullable();</v>
      </c>
      <c r="G88" s="45" t="s">
        <v>3721</v>
      </c>
    </row>
    <row r="89" spans="1:8">
      <c r="A89" t="s">
        <v>26</v>
      </c>
      <c r="B89" t="str">
        <f>"$table-&gt;integer('"&amp;A89&amp;"');"</f>
        <v>$table-&gt;integer('id_status');</v>
      </c>
      <c r="G89" s="45" t="s">
        <v>3713</v>
      </c>
      <c r="H89" t="s">
        <v>3722</v>
      </c>
    </row>
    <row r="90" spans="1:8">
      <c r="A90" t="s">
        <v>27</v>
      </c>
      <c r="B90" t="str">
        <f>"$table-&gt;integer('"&amp;A90&amp;"');"</f>
        <v>$table-&gt;integer('id_usuario');</v>
      </c>
    </row>
    <row r="91" spans="1:8">
      <c r="A91" t="s">
        <v>3054</v>
      </c>
      <c r="B91" t="s">
        <v>3055</v>
      </c>
    </row>
    <row r="93" spans="1:8">
      <c r="A93" s="1" t="s">
        <v>4</v>
      </c>
    </row>
    <row r="94" spans="1:8">
      <c r="A94" t="s">
        <v>0</v>
      </c>
      <c r="B94" t="s">
        <v>3056</v>
      </c>
    </row>
    <row r="95" spans="1:8">
      <c r="A95" t="s">
        <v>38</v>
      </c>
      <c r="B95" t="str">
        <f>"$table-&gt;integer('"&amp;A95&amp;"')-&gt;unique();"</f>
        <v>$table-&gt;integer('co_barrio')-&gt;unique();</v>
      </c>
    </row>
    <row r="96" spans="1:8">
      <c r="A96" t="s">
        <v>14</v>
      </c>
      <c r="B96" t="str">
        <f>"$table-&gt;string('"&amp;A96&amp;"', 30);"</f>
        <v>$table-&gt;string('nb_barrio', 30);</v>
      </c>
    </row>
    <row r="97" spans="1:2">
      <c r="A97" t="s">
        <v>3024</v>
      </c>
      <c r="B97" t="str">
        <f>"$table-&gt;integer('"&amp;A97&amp;"');"</f>
        <v>$table-&gt;integer('id_comuna');</v>
      </c>
    </row>
    <row r="98" spans="1:2">
      <c r="A98" t="s">
        <v>3058</v>
      </c>
      <c r="B98" t="str">
        <f>"$table-&gt;float('"&amp;A98&amp;"', 8,7)-&gt;nullable();"</f>
        <v>$table-&gt;float('nu_latitud', 8,7)-&gt;nullable();</v>
      </c>
    </row>
    <row r="99" spans="1:2">
      <c r="A99" t="s">
        <v>3059</v>
      </c>
      <c r="B99" t="str">
        <f>"$table-&gt;float('"&amp;A99&amp;"', 8,7)-&gt;nullable();"</f>
        <v>$table-&gt;float('nu_longitud', 8,7)-&gt;nullable();</v>
      </c>
    </row>
    <row r="100" spans="1:2">
      <c r="A100" t="s">
        <v>13</v>
      </c>
      <c r="B100" t="str">
        <f>"$table-&gt;string('"&amp;A100&amp;"', 100)-&gt;nullable();"</f>
        <v>$table-&gt;string('tx_observaciones', 100)-&gt;nullable();</v>
      </c>
    </row>
    <row r="101" spans="1:2">
      <c r="A101" t="s">
        <v>26</v>
      </c>
      <c r="B101" t="str">
        <f>"$table-&gt;integer('"&amp;A101&amp;"');"</f>
        <v>$table-&gt;integer('id_status');</v>
      </c>
    </row>
    <row r="102" spans="1:2">
      <c r="A102" t="s">
        <v>27</v>
      </c>
      <c r="B102" t="str">
        <f>"$table-&gt;integer('"&amp;A102&amp;"');"</f>
        <v>$table-&gt;integer('id_usuario');</v>
      </c>
    </row>
    <row r="103" spans="1:2">
      <c r="A103" t="s">
        <v>3054</v>
      </c>
      <c r="B103" t="s">
        <v>3055</v>
      </c>
    </row>
    <row r="105" spans="1:2">
      <c r="A105" s="1" t="s">
        <v>3515</v>
      </c>
    </row>
    <row r="106" spans="1:2">
      <c r="A106" t="s">
        <v>0</v>
      </c>
      <c r="B106" t="s">
        <v>3056</v>
      </c>
    </row>
    <row r="107" spans="1:2">
      <c r="A107" t="s">
        <v>3516</v>
      </c>
      <c r="B107" t="str">
        <f>"$table-&gt;string('"&amp;A107&amp;"', 20);"</f>
        <v>$table-&gt;string('nb_tipo_colegio', 20);</v>
      </c>
    </row>
    <row r="108" spans="1:2">
      <c r="A108" t="s">
        <v>13</v>
      </c>
      <c r="B108" t="str">
        <f>"$table-&gt;string('"&amp;A108&amp;"', 100)-&gt;nullable();"</f>
        <v>$table-&gt;string('tx_observaciones', 100)-&gt;nullable();</v>
      </c>
    </row>
    <row r="109" spans="1:2">
      <c r="A109" t="s">
        <v>26</v>
      </c>
      <c r="B109" t="str">
        <f>"$table-&gt;integer('"&amp;A109&amp;"');"</f>
        <v>$table-&gt;integer('id_status');</v>
      </c>
    </row>
    <row r="110" spans="1:2">
      <c r="A110" t="s">
        <v>27</v>
      </c>
      <c r="B110" t="str">
        <f>"$table-&gt;integer('"&amp;A110&amp;"');"</f>
        <v>$table-&gt;integer('id_usuario');</v>
      </c>
    </row>
    <row r="111" spans="1:2">
      <c r="A111" t="s">
        <v>3054</v>
      </c>
      <c r="B111" t="s">
        <v>3055</v>
      </c>
    </row>
    <row r="113" spans="1:2">
      <c r="A113" s="1" t="s">
        <v>3518</v>
      </c>
    </row>
    <row r="114" spans="1:2">
      <c r="A114" t="s">
        <v>0</v>
      </c>
      <c r="B114" t="s">
        <v>3056</v>
      </c>
    </row>
    <row r="115" spans="1:2">
      <c r="A115" t="s">
        <v>3490</v>
      </c>
      <c r="B115" t="str">
        <f>"$table-&gt;string('"&amp;A115&amp;"', 50);"</f>
        <v>$table-&gt;string('nb_colegio', 50);</v>
      </c>
    </row>
    <row r="116" spans="1:2">
      <c r="A116" t="s">
        <v>3514</v>
      </c>
      <c r="B116" t="str">
        <f>"$table-&gt;integer('"&amp;A116&amp;"');"</f>
        <v>$table-&gt;integer('id_tipo_colegio');</v>
      </c>
    </row>
    <row r="117" spans="1:2">
      <c r="A117" t="s">
        <v>3517</v>
      </c>
      <c r="B117" t="str">
        <f>"$table-&gt;string('"&amp;A117&amp;"', 20);"</f>
        <v>$table-&gt;string('tx_codigo', 20);</v>
      </c>
    </row>
    <row r="118" spans="1:2">
      <c r="A118" t="s">
        <v>6</v>
      </c>
      <c r="B118" t="str">
        <f>"$table-&gt;string('"&amp;A118&amp;"', 100);"</f>
        <v>$table-&gt;string('tx_descripcion', 100);</v>
      </c>
    </row>
    <row r="119" spans="1:2">
      <c r="A119" t="s">
        <v>32</v>
      </c>
      <c r="B119" t="str">
        <f>"$table-&gt;integer('"&amp;A119&amp;"');"</f>
        <v>$table-&gt;integer('id_departamento');</v>
      </c>
    </row>
    <row r="120" spans="1:2">
      <c r="A120" t="s">
        <v>3020</v>
      </c>
      <c r="B120" t="str">
        <f>"$table-&gt;integer('"&amp;A120&amp;"');"</f>
        <v>$table-&gt;integer('id_ciudad');</v>
      </c>
    </row>
    <row r="121" spans="1:2">
      <c r="A121" t="s">
        <v>34</v>
      </c>
      <c r="B121" t="str">
        <f>"$table-&gt;integer('"&amp;A121&amp;"');"</f>
        <v>$table-&gt;integer('id_zona');</v>
      </c>
    </row>
    <row r="122" spans="1:2">
      <c r="A122" t="s">
        <v>3024</v>
      </c>
      <c r="B122" t="str">
        <f>"$table-&gt;integer('"&amp;A122&amp;"');"</f>
        <v>$table-&gt;integer('id_comuna');</v>
      </c>
    </row>
    <row r="123" spans="1:2">
      <c r="A123" t="s">
        <v>39</v>
      </c>
      <c r="B123" t="str">
        <f>"$table-&gt;integer('"&amp;A123&amp;"');"</f>
        <v>$table-&gt;integer('id_barrio');</v>
      </c>
    </row>
    <row r="124" spans="1:2">
      <c r="A124" t="s">
        <v>2</v>
      </c>
      <c r="B124" t="str">
        <f>"$table-&gt;string('"&amp;A124&amp;"', 80);"</f>
        <v>$table-&gt;string('tx_direccion', 80);</v>
      </c>
    </row>
    <row r="125" spans="1:2">
      <c r="A125" t="s">
        <v>46</v>
      </c>
      <c r="B125" t="str">
        <f>"$table-&gt;string('"&amp;A125&amp;"', 20);"</f>
        <v>$table-&gt;string('tx_telefono', 20);</v>
      </c>
    </row>
    <row r="126" spans="1:2">
      <c r="A126" t="s">
        <v>3520</v>
      </c>
      <c r="B126" t="str">
        <f>"$table-&gt;integer('"&amp;A126&amp;"');"</f>
        <v>$table-&gt;integer('nu_estudiantes');</v>
      </c>
    </row>
    <row r="127" spans="1:2">
      <c r="A127" t="s">
        <v>3058</v>
      </c>
      <c r="B127" t="str">
        <f>"$table-&gt;string('"&amp;A127&amp;"', 20);"</f>
        <v>$table-&gt;string('nu_latitud', 20);</v>
      </c>
    </row>
    <row r="128" spans="1:2">
      <c r="A128" t="s">
        <v>3059</v>
      </c>
      <c r="B128" t="str">
        <f>"$table-&gt;string('"&amp;A128&amp;"', 20);"</f>
        <v>$table-&gt;string('nu_longitud', 20);</v>
      </c>
    </row>
    <row r="129" spans="1:2">
      <c r="A129" t="s">
        <v>13</v>
      </c>
      <c r="B129" t="str">
        <f>"$table-&gt;string('"&amp;A129&amp;"', 100)-&gt;nullable();"</f>
        <v>$table-&gt;string('tx_observaciones', 100)-&gt;nullable();</v>
      </c>
    </row>
    <row r="130" spans="1:2">
      <c r="A130" t="s">
        <v>26</v>
      </c>
      <c r="B130" t="str">
        <f>"$table-&gt;integer('"&amp;A130&amp;"');"</f>
        <v>$table-&gt;integer('id_status');</v>
      </c>
    </row>
    <row r="131" spans="1:2">
      <c r="A131" t="s">
        <v>27</v>
      </c>
      <c r="B131" t="str">
        <f>"$table-&gt;integer('"&amp;A131&amp;"');"</f>
        <v>$table-&gt;integer('id_usuario');</v>
      </c>
    </row>
    <row r="132" spans="1:2">
      <c r="A132" t="s">
        <v>3054</v>
      </c>
      <c r="B132" t="s">
        <v>3055</v>
      </c>
    </row>
    <row r="134" spans="1:2">
      <c r="A134" s="1" t="s">
        <v>3522</v>
      </c>
    </row>
    <row r="135" spans="1:2">
      <c r="A135" t="s">
        <v>0</v>
      </c>
      <c r="B135" t="s">
        <v>3056</v>
      </c>
    </row>
    <row r="136" spans="1:2">
      <c r="A136" t="s">
        <v>3523</v>
      </c>
      <c r="B136" t="str">
        <f>"$table-&gt;integer('"&amp;A136&amp;"');"</f>
        <v>$table-&gt;integer('id_colegio');</v>
      </c>
    </row>
    <row r="137" spans="1:2">
      <c r="A137" t="s">
        <v>3524</v>
      </c>
      <c r="B137" t="str">
        <f>"$table-&gt;integer('"&amp;A137&amp;"');"</f>
        <v>$table-&gt;integer('aa_lectivo');</v>
      </c>
    </row>
    <row r="138" spans="1:2">
      <c r="A138" t="s">
        <v>3525</v>
      </c>
      <c r="B138" t="str">
        <f>"$table-&gt;decimal('"&amp;A138&amp;"', 9, 2);"</f>
        <v>$table-&gt;decimal('mo_cobro', 9, 2);</v>
      </c>
    </row>
    <row r="139" spans="1:2">
      <c r="A139" t="s">
        <v>3526</v>
      </c>
      <c r="B139" t="str">
        <f>"$table-&gt;decimal('"&amp;A139&amp;"', 9, 2);"</f>
        <v>$table-&gt;decimal('mo_pagado', 9, 2);</v>
      </c>
    </row>
    <row r="140" spans="1:2">
      <c r="A140" t="s">
        <v>3527</v>
      </c>
      <c r="B140" t="str">
        <f>"$table-&gt;decimal('"&amp;A140&amp;"', 9, 2);"</f>
        <v>$table-&gt;decimal('mo_saldo', 9, 2);</v>
      </c>
    </row>
    <row r="141" spans="1:2">
      <c r="A141" t="s">
        <v>13</v>
      </c>
      <c r="B141" t="str">
        <f>"$table-&gt;string('"&amp;A141&amp;"', 100)-&gt;nullable();"</f>
        <v>$table-&gt;string('tx_observaciones', 100)-&gt;nullable();</v>
      </c>
    </row>
    <row r="142" spans="1:2">
      <c r="A142" t="s">
        <v>26</v>
      </c>
      <c r="B142" t="str">
        <f>"$table-&gt;integer('"&amp;A142&amp;"');"</f>
        <v>$table-&gt;integer('id_status');</v>
      </c>
    </row>
    <row r="143" spans="1:2">
      <c r="A143" t="s">
        <v>27</v>
      </c>
      <c r="B143" t="str">
        <f>"$table-&gt;integer('"&amp;A143&amp;"');"</f>
        <v>$table-&gt;integer('id_usuario');</v>
      </c>
    </row>
    <row r="144" spans="1:2">
      <c r="A144" t="s">
        <v>3054</v>
      </c>
      <c r="B144" t="s">
        <v>3055</v>
      </c>
    </row>
    <row r="146" spans="1:2">
      <c r="A146" s="1" t="s">
        <v>22</v>
      </c>
    </row>
    <row r="147" spans="1:2">
      <c r="A147" t="s">
        <v>0</v>
      </c>
      <c r="B147" t="s">
        <v>3056</v>
      </c>
    </row>
    <row r="148" spans="1:2">
      <c r="A148" t="s">
        <v>51</v>
      </c>
      <c r="B148" t="str">
        <f>"$table-&gt;integer('"&amp;A148&amp;"');"</f>
        <v>$table-&gt;integer('id_subcripcion');</v>
      </c>
    </row>
    <row r="149" spans="1:2">
      <c r="A149" t="s">
        <v>3530</v>
      </c>
      <c r="B149" t="str">
        <f>"$table-&gt;decimal('"&amp;A149&amp;"', 9, 2);"</f>
        <v>$table-&gt;decimal('mo_pago', 9, 2);</v>
      </c>
    </row>
    <row r="150" spans="1:2">
      <c r="A150" t="s">
        <v>3029</v>
      </c>
      <c r="B150" t="str">
        <f>"$table-&gt;integer('"&amp;A150&amp;"');"</f>
        <v>$table-&gt;integer('id_tipo_pago');</v>
      </c>
    </row>
    <row r="151" spans="1:2">
      <c r="A151" t="s">
        <v>13</v>
      </c>
      <c r="B151" t="str">
        <f>"$table-&gt;string('"&amp;A151&amp;"', 100)-&gt;nullable();"</f>
        <v>$table-&gt;string('tx_observaciones', 100)-&gt;nullable();</v>
      </c>
    </row>
    <row r="152" spans="1:2">
      <c r="A152" t="s">
        <v>26</v>
      </c>
      <c r="B152" t="str">
        <f>"$table-&gt;integer('"&amp;A152&amp;"');"</f>
        <v>$table-&gt;integer('id_status');</v>
      </c>
    </row>
    <row r="153" spans="1:2">
      <c r="A153" t="s">
        <v>27</v>
      </c>
      <c r="B153" t="str">
        <f>"$table-&gt;integer('"&amp;A153&amp;"');"</f>
        <v>$table-&gt;integer('id_usuario');</v>
      </c>
    </row>
    <row r="154" spans="1:2">
      <c r="A154" t="s">
        <v>3054</v>
      </c>
      <c r="B154" t="s">
        <v>3055</v>
      </c>
    </row>
    <row r="156" spans="1:2">
      <c r="A156" s="1" t="s">
        <v>24</v>
      </c>
    </row>
    <row r="157" spans="1:2">
      <c r="A157" t="s">
        <v>0</v>
      </c>
      <c r="B157" t="s">
        <v>3056</v>
      </c>
    </row>
    <row r="158" spans="1:2">
      <c r="A158" t="s">
        <v>3028</v>
      </c>
      <c r="B158" t="str">
        <f>"$table-&gt;string('"&amp;A158&amp;"', 20);"</f>
        <v>$table-&gt;string('nb_tipo_pago', 20);</v>
      </c>
    </row>
    <row r="159" spans="1:2">
      <c r="A159" t="s">
        <v>13</v>
      </c>
      <c r="B159" t="str">
        <f>"$table-&gt;string('"&amp;A159&amp;"', 100)-&gt;nullable();"</f>
        <v>$table-&gt;string('tx_observaciones', 100)-&gt;nullable();</v>
      </c>
    </row>
    <row r="160" spans="1:2">
      <c r="A160" t="s">
        <v>26</v>
      </c>
      <c r="B160" t="str">
        <f>"$table-&gt;integer('"&amp;A160&amp;"');"</f>
        <v>$table-&gt;integer('id_status');</v>
      </c>
    </row>
    <row r="161" spans="1:2">
      <c r="A161" t="s">
        <v>27</v>
      </c>
      <c r="B161" t="str">
        <f>"$table-&gt;integer('"&amp;A161&amp;"');"</f>
        <v>$table-&gt;integer('id_usuario');</v>
      </c>
    </row>
    <row r="162" spans="1:2">
      <c r="A162" t="s">
        <v>3054</v>
      </c>
      <c r="B162" t="s">
        <v>3055</v>
      </c>
    </row>
    <row r="164" spans="1:2">
      <c r="A164" s="1" t="s">
        <v>3535</v>
      </c>
    </row>
    <row r="165" spans="1:2">
      <c r="A165" t="s">
        <v>0</v>
      </c>
      <c r="B165" t="s">
        <v>3056</v>
      </c>
    </row>
    <row r="166" spans="1:2">
      <c r="A166" t="s">
        <v>3536</v>
      </c>
      <c r="B166" t="str">
        <f>"$table-&gt;string('"&amp;A166&amp;"', 20);"</f>
        <v>$table-&gt;string('nb_tipo_directiva', 20);</v>
      </c>
    </row>
    <row r="167" spans="1:2">
      <c r="A167" t="s">
        <v>13</v>
      </c>
      <c r="B167" t="str">
        <f>"$table-&gt;string('"&amp;A167&amp;"', 100)-&gt;nullable();"</f>
        <v>$table-&gt;string('tx_observaciones', 100)-&gt;nullable();</v>
      </c>
    </row>
    <row r="168" spans="1:2">
      <c r="A168" t="s">
        <v>26</v>
      </c>
      <c r="B168" t="str">
        <f>"$table-&gt;integer('"&amp;A168&amp;"');"</f>
        <v>$table-&gt;integer('id_status');</v>
      </c>
    </row>
    <row r="169" spans="1:2">
      <c r="A169" t="s">
        <v>27</v>
      </c>
      <c r="B169" t="str">
        <f>"$table-&gt;integer('"&amp;A169&amp;"');"</f>
        <v>$table-&gt;integer('id_usuario');</v>
      </c>
    </row>
    <row r="170" spans="1:2">
      <c r="A170" t="s">
        <v>3054</v>
      </c>
      <c r="B170" t="s">
        <v>3055</v>
      </c>
    </row>
    <row r="172" spans="1:2">
      <c r="A172" s="1" t="s">
        <v>19</v>
      </c>
    </row>
    <row r="173" spans="1:2">
      <c r="A173" t="s">
        <v>0</v>
      </c>
      <c r="B173" t="s">
        <v>3056</v>
      </c>
    </row>
    <row r="174" spans="1:2">
      <c r="A174" t="s">
        <v>20</v>
      </c>
      <c r="B174" t="str">
        <f>"$table-&gt;string('"&amp;A174&amp;"', 20);"</f>
        <v>$table-&gt;string('nb_tipo_foto', 20);</v>
      </c>
    </row>
    <row r="175" spans="1:2">
      <c r="A175" t="s">
        <v>42</v>
      </c>
      <c r="B175" t="str">
        <f>"$table-&gt;string('"&amp;A175&amp;"', 100)-&gt;nullable();"</f>
        <v>$table-&gt;string('tx_icono', 100)-&gt;nullable();</v>
      </c>
    </row>
    <row r="176" spans="1:2">
      <c r="A176" t="s">
        <v>3060</v>
      </c>
      <c r="B176" t="str">
        <f>"$table-&gt;string('"&amp;A176&amp;"', 80-&gt;nullable();"</f>
        <v>$table-&gt;string('tx_path', 80-&gt;nullable();</v>
      </c>
    </row>
    <row r="177" spans="1:2">
      <c r="A177" t="s">
        <v>13</v>
      </c>
      <c r="B177" t="str">
        <f>"$table-&gt;string('"&amp;A177&amp;"', 100)-&gt;nullable();"</f>
        <v>$table-&gt;string('tx_observaciones', 100)-&gt;nullable();</v>
      </c>
    </row>
    <row r="178" spans="1:2">
      <c r="A178" t="s">
        <v>26</v>
      </c>
      <c r="B178" t="str">
        <f>"$table-&gt;integer('"&amp;A178&amp;"');"</f>
        <v>$table-&gt;integer('id_status');</v>
      </c>
    </row>
    <row r="179" spans="1:2">
      <c r="A179" t="s">
        <v>27</v>
      </c>
      <c r="B179" t="str">
        <f>"$table-&gt;integer('"&amp;A179&amp;"');"</f>
        <v>$table-&gt;integer('id_usuario');</v>
      </c>
    </row>
    <row r="180" spans="1:2">
      <c r="A180" t="s">
        <v>3054</v>
      </c>
      <c r="B180" t="s">
        <v>3055</v>
      </c>
    </row>
    <row r="182" spans="1:2">
      <c r="A182" s="1" t="s">
        <v>3273</v>
      </c>
    </row>
    <row r="183" spans="1:2">
      <c r="A183" t="s">
        <v>0</v>
      </c>
      <c r="B183" t="s">
        <v>3056</v>
      </c>
    </row>
    <row r="184" spans="1:2">
      <c r="A184" t="s">
        <v>3543</v>
      </c>
      <c r="B184" t="str">
        <f>"$table-&gt;string('"&amp;A184&amp;"', 20);"</f>
        <v>$table-&gt;string('nb_nivel', 20);</v>
      </c>
    </row>
    <row r="185" spans="1:2">
      <c r="A185" t="s">
        <v>13</v>
      </c>
      <c r="B185" t="str">
        <f>"$table-&gt;string('"&amp;A185&amp;"', 100)-&gt;nullable();"</f>
        <v>$table-&gt;string('tx_observaciones', 100)-&gt;nullable();</v>
      </c>
    </row>
    <row r="186" spans="1:2">
      <c r="A186" t="s">
        <v>26</v>
      </c>
      <c r="B186" t="str">
        <f>"$table-&gt;integer('"&amp;A186&amp;"');"</f>
        <v>$table-&gt;integer('id_status');</v>
      </c>
    </row>
    <row r="187" spans="1:2">
      <c r="A187" t="s">
        <v>27</v>
      </c>
      <c r="B187" t="str">
        <f>"$table-&gt;integer('"&amp;A187&amp;"');"</f>
        <v>$table-&gt;integer('id_usuario');</v>
      </c>
    </row>
    <row r="188" spans="1:2">
      <c r="A188" t="s">
        <v>3054</v>
      </c>
      <c r="B188" t="s">
        <v>3055</v>
      </c>
    </row>
    <row r="190" spans="1:2">
      <c r="A190" s="1" t="s">
        <v>3312</v>
      </c>
    </row>
    <row r="191" spans="1:2">
      <c r="A191" t="s">
        <v>0</v>
      </c>
      <c r="B191" t="s">
        <v>3056</v>
      </c>
    </row>
    <row r="192" spans="1:2">
      <c r="A192" t="s">
        <v>3544</v>
      </c>
      <c r="B192" t="str">
        <f>"$table-&gt;string('"&amp;A192&amp;"', 20);"</f>
        <v>$table-&gt;string('nb_grado', 20);</v>
      </c>
    </row>
    <row r="193" spans="1:2">
      <c r="A193" t="s">
        <v>3644</v>
      </c>
      <c r="B193" t="str">
        <f>"$table-&gt;integer('"&amp;A193&amp;"');"</f>
        <v>$table-&gt;integer('id_nivel');</v>
      </c>
    </row>
    <row r="194" spans="1:2">
      <c r="A194" t="s">
        <v>13</v>
      </c>
      <c r="B194" t="str">
        <f>"$table-&gt;string('"&amp;A194&amp;"', 100)-&gt;nullable();"</f>
        <v>$table-&gt;string('tx_observaciones', 100)-&gt;nullable();</v>
      </c>
    </row>
    <row r="195" spans="1:2">
      <c r="A195" t="s">
        <v>26</v>
      </c>
      <c r="B195" t="str">
        <f>"$table-&gt;integer('"&amp;A195&amp;"');"</f>
        <v>$table-&gt;integer('id_status');</v>
      </c>
    </row>
    <row r="196" spans="1:2">
      <c r="A196" t="s">
        <v>27</v>
      </c>
      <c r="B196" t="str">
        <f>"$table-&gt;integer('"&amp;A196&amp;"');"</f>
        <v>$table-&gt;integer('id_usuario');</v>
      </c>
    </row>
    <row r="197" spans="1:2">
      <c r="A197" t="s">
        <v>3054</v>
      </c>
      <c r="B197" t="s">
        <v>3055</v>
      </c>
    </row>
    <row r="199" spans="1:2">
      <c r="A199" s="1" t="s">
        <v>3943</v>
      </c>
    </row>
    <row r="200" spans="1:2">
      <c r="A200" t="s">
        <v>0</v>
      </c>
      <c r="B200" t="s">
        <v>3056</v>
      </c>
    </row>
    <row r="201" spans="1:2">
      <c r="A201" t="s">
        <v>3944</v>
      </c>
      <c r="B201" t="str">
        <f>"$table-&gt;string('"&amp;A201&amp;"', 30);"</f>
        <v>$table-&gt;string('nb_areas_estudio', 30);</v>
      </c>
    </row>
    <row r="202" spans="1:2">
      <c r="A202" t="s">
        <v>13</v>
      </c>
      <c r="B202" t="str">
        <f>"$table-&gt;string('"&amp;A202&amp;"', 100)-&gt;nullable();"</f>
        <v>$table-&gt;string('tx_observaciones', 100)-&gt;nullable();</v>
      </c>
    </row>
    <row r="203" spans="1:2">
      <c r="A203" t="s">
        <v>26</v>
      </c>
      <c r="B203" t="str">
        <f>"$table-&gt;integer('"&amp;A203&amp;"');"</f>
        <v>$table-&gt;integer('id_status');</v>
      </c>
    </row>
    <row r="204" spans="1:2">
      <c r="A204" t="s">
        <v>27</v>
      </c>
      <c r="B204" t="str">
        <f>"$table-&gt;integer('"&amp;A204&amp;"');"</f>
        <v>$table-&gt;integer('id_usuario');</v>
      </c>
    </row>
    <row r="205" spans="1:2">
      <c r="A205" t="s">
        <v>3054</v>
      </c>
      <c r="B205" t="s">
        <v>3055</v>
      </c>
    </row>
    <row r="207" spans="1:2">
      <c r="A207" s="1" t="s">
        <v>3277</v>
      </c>
    </row>
    <row r="208" spans="1:2">
      <c r="A208" t="s">
        <v>0</v>
      </c>
      <c r="B208" t="s">
        <v>3056</v>
      </c>
    </row>
    <row r="209" spans="1:2">
      <c r="A209" t="s">
        <v>3547</v>
      </c>
      <c r="B209" t="str">
        <f>"$table-&gt;string('"&amp;A209&amp;"', 40);"</f>
        <v>$table-&gt;string('nb_materia', 40);</v>
      </c>
    </row>
    <row r="210" spans="1:2">
      <c r="A210" t="s">
        <v>3885</v>
      </c>
      <c r="B210" t="str">
        <f>"$table-&gt;string('"&amp;A210&amp;"', 20)-&gt;nullable();"</f>
        <v>$table-&gt;string('co_materia', 20)-&gt;nullable();</v>
      </c>
    </row>
    <row r="211" spans="1:2">
      <c r="A211" t="s">
        <v>3886</v>
      </c>
      <c r="B211" t="str">
        <f>"$table-&gt;integer('"&amp;A211&amp;"');"</f>
        <v>$table-&gt;integer('id_grupo_materia');</v>
      </c>
    </row>
    <row r="212" spans="1:2">
      <c r="A212" t="s">
        <v>42</v>
      </c>
      <c r="B212" t="str">
        <f>"$table-&gt;string('"&amp;A212&amp;"', 20)-&gt;nullable();"</f>
        <v>$table-&gt;string('tx_icono', 20)-&gt;nullable();</v>
      </c>
    </row>
    <row r="213" spans="1:2">
      <c r="A213" t="s">
        <v>13</v>
      </c>
      <c r="B213" t="str">
        <f>"$table-&gt;string('"&amp;A213&amp;"', 100)-&gt;nullable();"</f>
        <v>$table-&gt;string('tx_observaciones', 100)-&gt;nullable();</v>
      </c>
    </row>
    <row r="214" spans="1:2">
      <c r="A214" t="s">
        <v>26</v>
      </c>
      <c r="B214" t="str">
        <f>"$table-&gt;integer('"&amp;A214&amp;"');"</f>
        <v>$table-&gt;integer('id_status');</v>
      </c>
    </row>
    <row r="215" spans="1:2">
      <c r="A215" t="s">
        <v>27</v>
      </c>
      <c r="B215" t="str">
        <f>"$table-&gt;integer('"&amp;A215&amp;"');"</f>
        <v>$table-&gt;integer('id_usuario');</v>
      </c>
    </row>
    <row r="216" spans="1:2">
      <c r="A216" t="s">
        <v>3054</v>
      </c>
      <c r="B216" t="s">
        <v>3055</v>
      </c>
    </row>
    <row r="218" spans="1:2">
      <c r="A218" s="1" t="s">
        <v>3588</v>
      </c>
    </row>
    <row r="219" spans="1:2">
      <c r="A219" t="s">
        <v>0</v>
      </c>
      <c r="B219" t="s">
        <v>3056</v>
      </c>
    </row>
    <row r="220" spans="1:2">
      <c r="A220" t="s">
        <v>3589</v>
      </c>
      <c r="B220" t="str">
        <f>"$table-&gt;string('"&amp;A220&amp;"', 20);"</f>
        <v>$table-&gt;string('nb_tipo_calificacion', 20);</v>
      </c>
    </row>
    <row r="221" spans="1:2">
      <c r="A221" t="s">
        <v>13</v>
      </c>
      <c r="B221" t="str">
        <f>"$table-&gt;string('"&amp;A221&amp;"', 100)-&gt;nullable();"</f>
        <v>$table-&gt;string('tx_observaciones', 100)-&gt;nullable();</v>
      </c>
    </row>
    <row r="222" spans="1:2">
      <c r="A222" t="s">
        <v>26</v>
      </c>
      <c r="B222" t="str">
        <f>"$table-&gt;integer('"&amp;A222&amp;"');"</f>
        <v>$table-&gt;integer('id_status');</v>
      </c>
    </row>
    <row r="223" spans="1:2">
      <c r="A223" t="s">
        <v>27</v>
      </c>
      <c r="B223" t="str">
        <f>"$table-&gt;integer('"&amp;A223&amp;"');"</f>
        <v>$table-&gt;integer('id_usuario');</v>
      </c>
    </row>
    <row r="224" spans="1:2">
      <c r="A224" t="s">
        <v>3054</v>
      </c>
      <c r="B224" t="s">
        <v>3055</v>
      </c>
    </row>
    <row r="226" spans="1:2">
      <c r="A226" s="1" t="s">
        <v>3647</v>
      </c>
    </row>
    <row r="227" spans="1:2">
      <c r="A227" t="s">
        <v>0</v>
      </c>
      <c r="B227" t="s">
        <v>3056</v>
      </c>
    </row>
    <row r="228" spans="1:2">
      <c r="A228" t="s">
        <v>3729</v>
      </c>
      <c r="B228" t="str">
        <f>"$table-&gt;string('"&amp;A228&amp;"', 10);"</f>
        <v>$table-&gt;string('tx_calificacion', 10);</v>
      </c>
    </row>
    <row r="229" spans="1:2">
      <c r="A229" t="s">
        <v>3727</v>
      </c>
      <c r="B229" t="str">
        <f>"$table-&gt;string('"&amp;A229&amp;"', 30);"</f>
        <v>$table-&gt;string('nb_nivel_calificacion', 30);</v>
      </c>
    </row>
    <row r="230" spans="1:2">
      <c r="A230" t="s">
        <v>13</v>
      </c>
      <c r="B230" t="str">
        <f>"$table-&gt;string('"&amp;A230&amp;"', 100)-&gt;nullable();"</f>
        <v>$table-&gt;string('tx_observaciones', 100)-&gt;nullable();</v>
      </c>
    </row>
    <row r="231" spans="1:2">
      <c r="A231" t="s">
        <v>26</v>
      </c>
      <c r="B231" t="str">
        <f>"$table-&gt;integer('"&amp;A231&amp;"');"</f>
        <v>$table-&gt;integer('id_status');</v>
      </c>
    </row>
    <row r="232" spans="1:2">
      <c r="A232" t="s">
        <v>27</v>
      </c>
      <c r="B232" t="str">
        <f>"$table-&gt;integer('"&amp;A232&amp;"');"</f>
        <v>$table-&gt;integer('id_usuario');</v>
      </c>
    </row>
    <row r="233" spans="1:2">
      <c r="A233" t="s">
        <v>3054</v>
      </c>
      <c r="B233" t="s">
        <v>3055</v>
      </c>
    </row>
    <row r="235" spans="1:2">
      <c r="A235" s="1" t="s">
        <v>3648</v>
      </c>
    </row>
    <row r="236" spans="1:2">
      <c r="A236" t="s">
        <v>0</v>
      </c>
      <c r="B236" t="s">
        <v>3056</v>
      </c>
    </row>
    <row r="237" spans="1:2">
      <c r="A237" t="s">
        <v>3728</v>
      </c>
      <c r="B237" t="str">
        <f>"$table-&gt;string('"&amp;A237&amp;"', 10);"</f>
        <v>$table-&gt;string('tx_valor', 10);</v>
      </c>
    </row>
    <row r="238" spans="1:2">
      <c r="A238" t="s">
        <v>3646</v>
      </c>
      <c r="B238" t="str">
        <f>"$table-&gt;string('"&amp;A238&amp;"', 30);"</f>
        <v>$table-&gt;string('id_nivel_calificacion', 30);</v>
      </c>
    </row>
    <row r="239" spans="1:2">
      <c r="A239" t="s">
        <v>13</v>
      </c>
      <c r="B239" t="str">
        <f>"$table-&gt;string('"&amp;A239&amp;"', 100)-&gt;nullable();"</f>
        <v>$table-&gt;string('tx_observaciones', 100)-&gt;nullable();</v>
      </c>
    </row>
    <row r="240" spans="1:2">
      <c r="A240" t="s">
        <v>26</v>
      </c>
      <c r="B240" t="str">
        <f>"$table-&gt;integer('"&amp;A240&amp;"');"</f>
        <v>$table-&gt;integer('id_status');</v>
      </c>
    </row>
    <row r="241" spans="1:2">
      <c r="A241" t="s">
        <v>27</v>
      </c>
      <c r="B241" t="str">
        <f>"$table-&gt;integer('"&amp;A241&amp;"');"</f>
        <v>$table-&gt;integer('id_usuario');</v>
      </c>
    </row>
    <row r="242" spans="1:2">
      <c r="A242" t="s">
        <v>3054</v>
      </c>
      <c r="B242" t="s">
        <v>3055</v>
      </c>
    </row>
    <row r="244" spans="1:2">
      <c r="A244" s="1" t="s">
        <v>3578</v>
      </c>
    </row>
    <row r="245" spans="1:2">
      <c r="A245" t="s">
        <v>0</v>
      </c>
      <c r="B245" t="s">
        <v>3056</v>
      </c>
    </row>
    <row r="246" spans="1:2">
      <c r="A246" t="s">
        <v>3579</v>
      </c>
      <c r="B246" t="str">
        <f>"$table-&gt;string('"&amp;A246&amp;"', 20);"</f>
        <v>$table-&gt;string('nb_parentesco', 20);</v>
      </c>
    </row>
    <row r="247" spans="1:2">
      <c r="A247" t="s">
        <v>13</v>
      </c>
      <c r="B247" t="str">
        <f>"$table-&gt;string('"&amp;A247&amp;"', 100)-&gt;nullable();"</f>
        <v>$table-&gt;string('tx_observaciones', 100)-&gt;nullable();</v>
      </c>
    </row>
    <row r="248" spans="1:2">
      <c r="A248" t="s">
        <v>26</v>
      </c>
      <c r="B248" t="str">
        <f>"$table-&gt;integer('"&amp;A248&amp;"');"</f>
        <v>$table-&gt;integer('id_status');</v>
      </c>
    </row>
    <row r="249" spans="1:2">
      <c r="A249" t="s">
        <v>27</v>
      </c>
      <c r="B249" t="str">
        <f>"$table-&gt;integer('"&amp;A249&amp;"');"</f>
        <v>$table-&gt;integer('id_usuario');</v>
      </c>
    </row>
    <row r="250" spans="1:2">
      <c r="A250" t="s">
        <v>3054</v>
      </c>
      <c r="B250" t="s">
        <v>3055</v>
      </c>
    </row>
    <row r="252" spans="1:2">
      <c r="A252" s="1" t="s">
        <v>3628</v>
      </c>
    </row>
    <row r="253" spans="1:2">
      <c r="A253" t="s">
        <v>0</v>
      </c>
      <c r="B253" t="s">
        <v>3056</v>
      </c>
    </row>
    <row r="254" spans="1:2">
      <c r="A254" t="s">
        <v>3651</v>
      </c>
      <c r="B254" t="str">
        <f>"$table-&gt;string('"&amp;A254&amp;"', 20);"</f>
        <v>$table-&gt;string('nb_tipo_documento', 20);</v>
      </c>
    </row>
    <row r="255" spans="1:2">
      <c r="A255" t="s">
        <v>3060</v>
      </c>
      <c r="B255" t="str">
        <f>"$table-&gt;string('"&amp;A255&amp;"', 80)-&gt;nullable();"</f>
        <v>$table-&gt;string('tx_path', 80)-&gt;nullable();</v>
      </c>
    </row>
    <row r="256" spans="1:2">
      <c r="A256" t="s">
        <v>13</v>
      </c>
      <c r="B256" t="str">
        <f>"$table-&gt;string('"&amp;A256&amp;"', 100)-&gt;nullable();"</f>
        <v>$table-&gt;string('tx_observaciones', 100)-&gt;nullable();</v>
      </c>
    </row>
    <row r="257" spans="1:2">
      <c r="A257" t="s">
        <v>26</v>
      </c>
      <c r="B257" t="str">
        <f>"$table-&gt;integer('"&amp;A257&amp;"');"</f>
        <v>$table-&gt;integer('id_status');</v>
      </c>
    </row>
    <row r="258" spans="1:2">
      <c r="A258" t="s">
        <v>27</v>
      </c>
      <c r="B258" t="str">
        <f>"$table-&gt;integer('"&amp;A258&amp;"');"</f>
        <v>$table-&gt;integer('id_usuario');</v>
      </c>
    </row>
    <row r="259" spans="1:2">
      <c r="A259" t="s">
        <v>3054</v>
      </c>
      <c r="B259" t="s">
        <v>3055</v>
      </c>
    </row>
    <row r="261" spans="1:2">
      <c r="A261" s="1" t="s">
        <v>3532</v>
      </c>
    </row>
    <row r="262" spans="1:2">
      <c r="A262" t="s">
        <v>0</v>
      </c>
      <c r="B262" t="s">
        <v>3056</v>
      </c>
    </row>
    <row r="263" spans="1:2">
      <c r="A263" t="s">
        <v>3523</v>
      </c>
      <c r="B263" t="str">
        <f>"$table-&gt;integer('"&amp;A263&amp;"');"</f>
        <v>$table-&gt;integer('id_colegio');</v>
      </c>
    </row>
    <row r="264" spans="1:2">
      <c r="A264" t="s">
        <v>3533</v>
      </c>
      <c r="B264" t="str">
        <f>"$table-&gt;string('"&amp;A264&amp;"', 80)-&gt;nullable();"</f>
        <v>$table-&gt;string('nb_directiva', 80)-&gt;nullable();</v>
      </c>
    </row>
    <row r="265" spans="1:2">
      <c r="A265" t="s">
        <v>3534</v>
      </c>
      <c r="B265" t="str">
        <f>"$table-&gt;integer('"&amp;A265&amp;"');"</f>
        <v>$table-&gt;integer('id_tipo_directiva');</v>
      </c>
    </row>
    <row r="266" spans="1:2">
      <c r="A266" t="s">
        <v>3624</v>
      </c>
      <c r="B266" t="str">
        <f>"$table-&gt;string('"&amp;A266&amp;"', 100)-&gt;nullable();"</f>
        <v>$table-&gt;string('tx_documento', 100)-&gt;nullable();</v>
      </c>
    </row>
    <row r="267" spans="1:2">
      <c r="A267" t="s">
        <v>3541</v>
      </c>
      <c r="B267" t="str">
        <f>"$table-&gt;string('"&amp;A267&amp;"', 100)-&gt;nullable();"</f>
        <v>$table-&gt;string('nb_cargo', 100)-&gt;nullable();</v>
      </c>
    </row>
    <row r="268" spans="1:2">
      <c r="A268" t="s">
        <v>13</v>
      </c>
      <c r="B268" t="str">
        <f>"$table-&gt;string('"&amp;A268&amp;"', 100)-&gt;nullable();"</f>
        <v>$table-&gt;string('tx_observaciones', 100)-&gt;nullable();</v>
      </c>
    </row>
    <row r="269" spans="1:2">
      <c r="A269" t="s">
        <v>26</v>
      </c>
      <c r="B269" t="str">
        <f>"$table-&gt;integer('"&amp;A269&amp;"');"</f>
        <v>$table-&gt;integer('id_status');</v>
      </c>
    </row>
    <row r="270" spans="1:2">
      <c r="A270" t="s">
        <v>27</v>
      </c>
      <c r="B270" t="str">
        <f>"$table-&gt;integer('"&amp;A270&amp;"');"</f>
        <v>$table-&gt;integer('id_usuario');</v>
      </c>
    </row>
    <row r="271" spans="1:2">
      <c r="A271" t="s">
        <v>3054</v>
      </c>
      <c r="B271" t="s">
        <v>3055</v>
      </c>
    </row>
    <row r="273" spans="1:2">
      <c r="A273" s="1" t="s">
        <v>17</v>
      </c>
    </row>
    <row r="274" spans="1:2">
      <c r="A274" t="s">
        <v>0</v>
      </c>
      <c r="B274" t="s">
        <v>3056</v>
      </c>
    </row>
    <row r="275" spans="1:2">
      <c r="A275" t="s">
        <v>46</v>
      </c>
      <c r="B275" t="str">
        <f>"$table-&gt;string('"&amp;A275&amp;"', 20);"</f>
        <v>$table-&gt;string('tx_telefono', 20);</v>
      </c>
    </row>
    <row r="276" spans="1:2">
      <c r="A276" t="s">
        <v>3523</v>
      </c>
      <c r="B276" t="str">
        <f>"$table-&gt;integer('"&amp;A276&amp;"');"</f>
        <v>$table-&gt;integer('id_colegio');</v>
      </c>
    </row>
    <row r="277" spans="1:2">
      <c r="A277" t="s">
        <v>3037</v>
      </c>
      <c r="B277" t="str">
        <f>"$table-&gt;integer('"&amp;A277&amp;"');"</f>
        <v>$table-&gt;integer('id_tipo_telefono');</v>
      </c>
    </row>
    <row r="278" spans="1:2">
      <c r="A278" t="s">
        <v>3061</v>
      </c>
      <c r="B278" t="str">
        <f>"$table-&gt;boolean('"&amp;A278&amp;"');"</f>
        <v>$table-&gt;boolean('bo_principal');</v>
      </c>
    </row>
    <row r="279" spans="1:2">
      <c r="A279" t="s">
        <v>13</v>
      </c>
      <c r="B279" t="str">
        <f>"$table-&gt;string('"&amp;A279&amp;"', 100)-&gt;nullable();"</f>
        <v>$table-&gt;string('tx_observaciones', 100)-&gt;nullable();</v>
      </c>
    </row>
    <row r="280" spans="1:2">
      <c r="A280" t="s">
        <v>26</v>
      </c>
      <c r="B280" t="str">
        <f>"$table-&gt;integer('"&amp;A280&amp;"');"</f>
        <v>$table-&gt;integer('id_status');</v>
      </c>
    </row>
    <row r="281" spans="1:2">
      <c r="A281" t="s">
        <v>27</v>
      </c>
      <c r="B281" t="str">
        <f>"$table-&gt;integer('"&amp;A281&amp;"');"</f>
        <v>$table-&gt;integer('id_usuario');</v>
      </c>
    </row>
    <row r="282" spans="1:2">
      <c r="A282" t="s">
        <v>3054</v>
      </c>
      <c r="B282" t="s">
        <v>3055</v>
      </c>
    </row>
    <row r="284" spans="1:2">
      <c r="A284" s="1" t="s">
        <v>3030</v>
      </c>
    </row>
    <row r="285" spans="1:2">
      <c r="A285" t="s">
        <v>0</v>
      </c>
      <c r="B285" t="s">
        <v>3056</v>
      </c>
    </row>
    <row r="286" spans="1:2">
      <c r="A286" t="s">
        <v>3523</v>
      </c>
      <c r="B286" t="str">
        <f>"$table-&gt;integer('"&amp;A286&amp;"');"</f>
        <v>$table-&gt;integer('id_colegio');</v>
      </c>
    </row>
    <row r="287" spans="1:2">
      <c r="A287" t="s">
        <v>3032</v>
      </c>
      <c r="B287" t="str">
        <f>"$table-&gt;string('"&amp;A287&amp;"', 80)-&gt;nullable();"</f>
        <v>$table-&gt;string('tx_sitio_web', 80)-&gt;nullable();</v>
      </c>
    </row>
    <row r="288" spans="1:2">
      <c r="A288" t="s">
        <v>3033</v>
      </c>
      <c r="B288" t="str">
        <f>"$table-&gt;string('"&amp;A288&amp;"', 30)-&gt;nullable();"</f>
        <v>$table-&gt;string('tx_facebook', 30)-&gt;nullable();</v>
      </c>
    </row>
    <row r="289" spans="1:2">
      <c r="A289" t="s">
        <v>3034</v>
      </c>
      <c r="B289" t="str">
        <f t="shared" ref="B289:B291" si="0">"$table-&gt;string('"&amp;A289&amp;"', 30)-&gt;nullable();"</f>
        <v>$table-&gt;string('tx_twitter', 30)-&gt;nullable();</v>
      </c>
    </row>
    <row r="290" spans="1:2">
      <c r="A290" t="s">
        <v>3035</v>
      </c>
      <c r="B290" t="str">
        <f t="shared" si="0"/>
        <v>$table-&gt;string('tx_instagram', 30)-&gt;nullable();</v>
      </c>
    </row>
    <row r="291" spans="1:2">
      <c r="A291" t="s">
        <v>3036</v>
      </c>
      <c r="B291" t="str">
        <f t="shared" si="0"/>
        <v>$table-&gt;string('tx_youtube', 30)-&gt;nullable();</v>
      </c>
    </row>
    <row r="292" spans="1:2">
      <c r="A292" t="s">
        <v>13</v>
      </c>
      <c r="B292" t="str">
        <f>"$table-&gt;string('"&amp;A292&amp;"', 100)-&gt;nullable();"</f>
        <v>$table-&gt;string('tx_observaciones', 100)-&gt;nullable();</v>
      </c>
    </row>
    <row r="293" spans="1:2">
      <c r="A293" t="s">
        <v>26</v>
      </c>
      <c r="B293" t="str">
        <f>"$table-&gt;integer('"&amp;A293&amp;"');"</f>
        <v>$table-&gt;integer('id_status');</v>
      </c>
    </row>
    <row r="294" spans="1:2">
      <c r="A294" t="s">
        <v>27</v>
      </c>
      <c r="B294" t="str">
        <f>"$table-&gt;integer('"&amp;A294&amp;"');"</f>
        <v>$table-&gt;integer('id_usuario');</v>
      </c>
    </row>
    <row r="295" spans="1:2">
      <c r="A295" t="s">
        <v>3054</v>
      </c>
      <c r="B295" t="s">
        <v>3055</v>
      </c>
    </row>
    <row r="297" spans="1:2">
      <c r="A297" s="1" t="s">
        <v>3563</v>
      </c>
    </row>
    <row r="298" spans="1:2">
      <c r="A298" t="s">
        <v>0</v>
      </c>
      <c r="B298" t="s">
        <v>3056</v>
      </c>
    </row>
    <row r="299" spans="1:2">
      <c r="A299" t="s">
        <v>3643</v>
      </c>
      <c r="B299" t="str">
        <f>"$table-&gt;string('"&amp;A299&amp;"', 30)-&gt;nullable();"</f>
        <v>$table-&gt;string('nb_calendario', 30)-&gt;nullable();</v>
      </c>
    </row>
    <row r="300" spans="1:2">
      <c r="A300" t="s">
        <v>3565</v>
      </c>
      <c r="B300" t="str">
        <f>"$table-&gt;integer('"&amp;A300&amp;"');"</f>
        <v>$table-&gt;integer('aa_escolar');</v>
      </c>
    </row>
    <row r="301" spans="1:2">
      <c r="A301" t="s">
        <v>13</v>
      </c>
      <c r="B301" t="str">
        <f>"$table-&gt;string('"&amp;A301&amp;"', 100)-&gt;nullable();"</f>
        <v>$table-&gt;string('tx_observaciones', 100)-&gt;nullable();</v>
      </c>
    </row>
    <row r="302" spans="1:2">
      <c r="A302" t="s">
        <v>26</v>
      </c>
      <c r="B302" t="str">
        <f>"$table-&gt;integer('"&amp;A302&amp;"');"</f>
        <v>$table-&gt;integer('id_status');</v>
      </c>
    </row>
    <row r="303" spans="1:2">
      <c r="A303" t="s">
        <v>27</v>
      </c>
      <c r="B303" t="str">
        <f>"$table-&gt;integer('"&amp;A303&amp;"');"</f>
        <v>$table-&gt;integer('id_usuario');</v>
      </c>
    </row>
    <row r="304" spans="1:2">
      <c r="A304" t="s">
        <v>3054</v>
      </c>
      <c r="B304" t="s">
        <v>3055</v>
      </c>
    </row>
    <row r="306" spans="1:2">
      <c r="A306" s="1" t="s">
        <v>3558</v>
      </c>
    </row>
    <row r="307" spans="1:2">
      <c r="A307" t="s">
        <v>0</v>
      </c>
      <c r="B307" t="s">
        <v>3056</v>
      </c>
    </row>
    <row r="308" spans="1:2">
      <c r="A308" t="s">
        <v>3554</v>
      </c>
      <c r="B308" t="str">
        <f>"$table-&gt;string('"&amp;A308&amp;"', 30)-&gt;nullable();"</f>
        <v>$table-&gt;string('nb_periodo', 30)-&gt;nullable();</v>
      </c>
    </row>
    <row r="309" spans="1:2">
      <c r="A309" t="s">
        <v>3555</v>
      </c>
      <c r="B309" t="str">
        <f>"$table-&gt;date('"&amp;A309&amp;"');"</f>
        <v>$table-&gt;date('fe_inicio');</v>
      </c>
    </row>
    <row r="310" spans="1:2">
      <c r="A310" t="s">
        <v>3556</v>
      </c>
      <c r="B310" t="str">
        <f>"$table-&gt;date('"&amp;A310&amp;"');"</f>
        <v>$table-&gt;date('fe_fin');</v>
      </c>
    </row>
    <row r="311" spans="1:2">
      <c r="A311" t="s">
        <v>13</v>
      </c>
      <c r="B311" t="str">
        <f>"$table-&gt;string('"&amp;A311&amp;"', 100)-&gt;nullable();"</f>
        <v>$table-&gt;string('tx_observaciones', 100)-&gt;nullable();</v>
      </c>
    </row>
    <row r="312" spans="1:2">
      <c r="A312" t="s">
        <v>26</v>
      </c>
      <c r="B312" t="str">
        <f>"$table-&gt;integer('"&amp;A312&amp;"');"</f>
        <v>$table-&gt;integer('id_status');</v>
      </c>
    </row>
    <row r="313" spans="1:2">
      <c r="A313" t="s">
        <v>27</v>
      </c>
      <c r="B313" t="str">
        <f>"$table-&gt;integer('"&amp;A313&amp;"');"</f>
        <v>$table-&gt;integer('id_usuario');</v>
      </c>
    </row>
    <row r="314" spans="1:2">
      <c r="A314" t="s">
        <v>3054</v>
      </c>
      <c r="B314" t="s">
        <v>3055</v>
      </c>
    </row>
    <row r="316" spans="1:2">
      <c r="A316" s="1" t="s">
        <v>3650</v>
      </c>
    </row>
    <row r="317" spans="1:2">
      <c r="A317" t="s">
        <v>0</v>
      </c>
      <c r="B317" t="s">
        <v>3056</v>
      </c>
    </row>
    <row r="318" spans="1:2">
      <c r="A318" t="s">
        <v>3573</v>
      </c>
      <c r="B318" t="str">
        <f>"$table-&gt;string('"&amp;A318&amp;"', 30)-&gt;nullable();"</f>
        <v>$table-&gt;string('nb_nombre', 30)-&gt;nullable();</v>
      </c>
    </row>
    <row r="319" spans="1:2">
      <c r="A319" t="s">
        <v>3574</v>
      </c>
      <c r="B319" t="str">
        <f>"$table-&gt;string('"&amp;A319&amp;"', 30)-&gt;nullable();"</f>
        <v>$table-&gt;string('nb_apellido', 30)-&gt;nullable();</v>
      </c>
    </row>
    <row r="320" spans="1:2">
      <c r="A320" t="s">
        <v>3624</v>
      </c>
      <c r="B320" t="str">
        <f>"$table-&gt;string('"&amp;A320&amp;"', 30)-&gt;nullable();"</f>
        <v>$table-&gt;string('tx_documento', 30)-&gt;nullable();</v>
      </c>
    </row>
    <row r="321" spans="1:9">
      <c r="A321" t="s">
        <v>3625</v>
      </c>
      <c r="B321" t="str">
        <f>"$table-&gt;string('"&amp;A321&amp;"', 30)-&gt;nullable();"</f>
        <v>$table-&gt;string('tx_tarjeta_prof', 30)-&gt;nullable();</v>
      </c>
    </row>
    <row r="322" spans="1:9">
      <c r="A322" t="s">
        <v>2</v>
      </c>
      <c r="B322" t="str">
        <f>"$table-&gt;string('"&amp;A322&amp;"', 50)-&gt;nullable();"</f>
        <v>$table-&gt;string('tx_direccion', 50)-&gt;nullable();</v>
      </c>
    </row>
    <row r="323" spans="1:9">
      <c r="A323" t="s">
        <v>46</v>
      </c>
      <c r="B323" t="str">
        <f>"$table-&gt;string('"&amp;A323&amp;"', 20)-&gt;nullable();"</f>
        <v>$table-&gt;string('tx_telefono', 20)-&gt;nullable();</v>
      </c>
      <c r="I323" s="41"/>
    </row>
    <row r="324" spans="1:9">
      <c r="A324" t="s">
        <v>3626</v>
      </c>
      <c r="B324" t="str">
        <f>"$table-&gt;string('"&amp;A324&amp;"', 20)-&gt;nullable();"</f>
        <v>$table-&gt;string('tx_telefono2', 20)-&gt;nullable();</v>
      </c>
    </row>
    <row r="325" spans="1:9">
      <c r="A325" t="s">
        <v>43</v>
      </c>
      <c r="B325" t="str">
        <f>"$table-&gt;string('"&amp;A325&amp;"', 30)-&gt;nullable();"</f>
        <v>$table-&gt;string('tx_foto', 30)-&gt;nullable();</v>
      </c>
    </row>
    <row r="326" spans="1:9">
      <c r="A326" t="s">
        <v>13</v>
      </c>
      <c r="B326" t="str">
        <f>"$table-&gt;string('"&amp;A326&amp;"', 100)-&gt;nullable();"</f>
        <v>$table-&gt;string('tx_observaciones', 100)-&gt;nullable();</v>
      </c>
    </row>
    <row r="327" spans="1:9">
      <c r="A327" t="s">
        <v>26</v>
      </c>
      <c r="B327" t="str">
        <f>"$table-&gt;integer('"&amp;A327&amp;"');"</f>
        <v>$table-&gt;integer('id_status');</v>
      </c>
    </row>
    <row r="328" spans="1:9">
      <c r="A328" t="s">
        <v>27</v>
      </c>
      <c r="B328" t="str">
        <f>"$table-&gt;integer('"&amp;A328&amp;"');"</f>
        <v>$table-&gt;integer('id_usuario');</v>
      </c>
    </row>
    <row r="329" spans="1:9">
      <c r="A329" t="s">
        <v>3054</v>
      </c>
      <c r="B329" t="s">
        <v>3055</v>
      </c>
    </row>
    <row r="331" spans="1:9">
      <c r="A331" s="1" t="s">
        <v>3557</v>
      </c>
    </row>
    <row r="332" spans="1:9">
      <c r="A332" t="s">
        <v>0</v>
      </c>
      <c r="B332" t="s">
        <v>3056</v>
      </c>
    </row>
    <row r="333" spans="1:9">
      <c r="A333" t="s">
        <v>3559</v>
      </c>
      <c r="B333" t="str">
        <f>"$table-&gt;string('"&amp;A333&amp;"', 30)-&gt;nullable();"</f>
        <v>$table-&gt;string('nb_grupo', 30)-&gt;nullable();</v>
      </c>
    </row>
    <row r="334" spans="1:9">
      <c r="A334" t="s">
        <v>3560</v>
      </c>
      <c r="B334" t="str">
        <f>"$table-&gt;integer('"&amp;A334&amp;"');"</f>
        <v>$table-&gt;integer('id_grado');</v>
      </c>
    </row>
    <row r="335" spans="1:9">
      <c r="A335" t="s">
        <v>3519</v>
      </c>
      <c r="B335" t="str">
        <f>"$table-&gt;string('"&amp;A335&amp;"', 30)-&gt;nullable();"</f>
        <v>$table-&gt;string('tx_director', 30)-&gt;nullable();</v>
      </c>
    </row>
    <row r="336" spans="1:9">
      <c r="A336" t="s">
        <v>3645</v>
      </c>
      <c r="B336" t="str">
        <f>"$table-&gt;integer('"&amp;A336&amp;"');"</f>
        <v>$table-&gt;integer('nu_alumnos');</v>
      </c>
    </row>
    <row r="337" spans="1:13">
      <c r="A337" t="s">
        <v>13</v>
      </c>
      <c r="B337" t="str">
        <f>"$table-&gt;string('"&amp;A337&amp;"', 100)-&gt;nullable();"</f>
        <v>$table-&gt;string('tx_observaciones', 100)-&gt;nullable();</v>
      </c>
    </row>
    <row r="338" spans="1:13">
      <c r="A338" t="s">
        <v>26</v>
      </c>
      <c r="B338" t="str">
        <f>"$table-&gt;integer('"&amp;A338&amp;"');"</f>
        <v>$table-&gt;integer('id_status');</v>
      </c>
    </row>
    <row r="339" spans="1:13">
      <c r="A339" t="s">
        <v>27</v>
      </c>
      <c r="B339" t="str">
        <f>"$table-&gt;integer('"&amp;A339&amp;"');"</f>
        <v>$table-&gt;integer('id_usuario');</v>
      </c>
    </row>
    <row r="340" spans="1:13">
      <c r="A340" t="s">
        <v>3054</v>
      </c>
      <c r="B340" t="s">
        <v>3055</v>
      </c>
    </row>
    <row r="342" spans="1:13">
      <c r="A342" s="1" t="s">
        <v>3561</v>
      </c>
    </row>
    <row r="343" spans="1:13">
      <c r="A343" t="s">
        <v>0</v>
      </c>
      <c r="B343" t="s">
        <v>3056</v>
      </c>
    </row>
    <row r="344" spans="1:13">
      <c r="A344" t="s">
        <v>3562</v>
      </c>
      <c r="B344" t="str">
        <f>"$table-&gt;integer('"&amp;A344&amp;"');"</f>
        <v>$table-&gt;integer('id_materia');</v>
      </c>
      <c r="M344" s="41"/>
    </row>
    <row r="345" spans="1:13">
      <c r="A345" t="s">
        <v>3566</v>
      </c>
      <c r="B345" t="str">
        <f>"$table-&gt;string('"&amp;A345&amp;"', 30)-&gt;nullable();"</f>
        <v>$table-&gt;string('nb_director', 30)-&gt;nullable();</v>
      </c>
    </row>
    <row r="346" spans="1:13">
      <c r="A346" t="s">
        <v>3567</v>
      </c>
      <c r="B346" t="str">
        <f>"$table-&gt;string('"&amp;A346&amp;"', 30)-&gt;nullable();"</f>
        <v>$table-&gt;string('tx_libro', 30)-&gt;nullable();</v>
      </c>
    </row>
    <row r="347" spans="1:13">
      <c r="A347" t="s">
        <v>3569</v>
      </c>
      <c r="B347" t="str">
        <f>"$table-&gt;integer('"&amp;A347&amp;"');"</f>
        <v>$table-&gt;integer('id_profesor');</v>
      </c>
    </row>
    <row r="348" spans="1:13">
      <c r="A348" t="s">
        <v>13</v>
      </c>
      <c r="B348" t="str">
        <f>"$table-&gt;string('"&amp;A348&amp;"', 100)-&gt;nullable();"</f>
        <v>$table-&gt;string('tx_observaciones', 100)-&gt;nullable();</v>
      </c>
    </row>
    <row r="349" spans="1:13">
      <c r="A349" t="s">
        <v>26</v>
      </c>
      <c r="B349" t="str">
        <f>"$table-&gt;integer('"&amp;A349&amp;"');"</f>
        <v>$table-&gt;integer('id_status');</v>
      </c>
    </row>
    <row r="350" spans="1:13">
      <c r="A350" t="s">
        <v>27</v>
      </c>
      <c r="B350" t="str">
        <f>"$table-&gt;integer('"&amp;A350&amp;"');"</f>
        <v>$table-&gt;integer('id_usuario');</v>
      </c>
    </row>
    <row r="351" spans="1:13">
      <c r="A351" t="s">
        <v>3054</v>
      </c>
      <c r="B351" t="s">
        <v>3055</v>
      </c>
    </row>
    <row r="353" spans="1:2">
      <c r="A353" s="1" t="s">
        <v>3736</v>
      </c>
    </row>
    <row r="354" spans="1:2">
      <c r="A354" t="s">
        <v>0</v>
      </c>
      <c r="B354" t="s">
        <v>3056</v>
      </c>
    </row>
    <row r="355" spans="1:2">
      <c r="A355" t="s">
        <v>3573</v>
      </c>
      <c r="B355" t="str">
        <f>"$table-&gt;string('"&amp;A355&amp;"', 30)-&gt;nullable();"</f>
        <v>$table-&gt;string('nb_nombre', 30)-&gt;nullable();</v>
      </c>
    </row>
    <row r="356" spans="1:2">
      <c r="A356" t="s">
        <v>3574</v>
      </c>
      <c r="B356" t="str">
        <f>"$table-&gt;string('"&amp;A356&amp;"', 30)-&gt;nullable();"</f>
        <v>$table-&gt;string('nb_apellido', 30)-&gt;nullable();</v>
      </c>
    </row>
    <row r="357" spans="1:2">
      <c r="A357" t="s">
        <v>3624</v>
      </c>
      <c r="B357" t="str">
        <f>"$table-&gt;string('"&amp;A357&amp;"', 30)-&gt;nullable();"</f>
        <v>$table-&gt;string('tx_documento', 30)-&gt;nullable();</v>
      </c>
    </row>
    <row r="358" spans="1:2">
      <c r="A358" t="s">
        <v>3730</v>
      </c>
      <c r="B358" t="str">
        <f>"$table-&gt;string('"&amp;A358&amp;"', 30)-&gt;nullable();"</f>
        <v>$table-&gt;string('tx_tarjeta_profesional', 30)-&gt;nullable();</v>
      </c>
    </row>
    <row r="359" spans="1:2">
      <c r="A359" t="s">
        <v>2</v>
      </c>
      <c r="B359" t="str">
        <f>"$table-&gt;string('"&amp;A359&amp;"', 30)-&gt;nullable();"</f>
        <v>$table-&gt;string('tx_direccion', 30)-&gt;nullable();</v>
      </c>
    </row>
    <row r="360" spans="1:2">
      <c r="A360" t="s">
        <v>46</v>
      </c>
      <c r="B360" t="str">
        <f>"$table-&gt;string('"&amp;A360&amp;"', 20)-&gt;nullable();"</f>
        <v>$table-&gt;string('tx_telefono', 20)-&gt;nullable();</v>
      </c>
    </row>
    <row r="361" spans="1:2">
      <c r="A361" t="s">
        <v>3626</v>
      </c>
      <c r="B361" t="str">
        <f t="shared" ref="B361:B362" si="1">"$table-&gt;string('"&amp;A361&amp;"', 20)-&gt;nullable();"</f>
        <v>$table-&gt;string('tx_telefono2', 20)-&gt;nullable();</v>
      </c>
    </row>
    <row r="362" spans="1:2">
      <c r="A362" t="s">
        <v>3732</v>
      </c>
      <c r="B362" t="str">
        <f t="shared" si="1"/>
        <v>$table-&gt;string('tx_telefono3', 20)-&gt;nullable();</v>
      </c>
    </row>
    <row r="363" spans="1:2">
      <c r="A363" t="s">
        <v>13</v>
      </c>
      <c r="B363" t="str">
        <f>"$table-&gt;string('"&amp;A363&amp;"', 100)-&gt;nullable();"</f>
        <v>$table-&gt;string('tx_observaciones', 100)-&gt;nullable();</v>
      </c>
    </row>
    <row r="364" spans="1:2">
      <c r="A364" t="s">
        <v>26</v>
      </c>
      <c r="B364" t="str">
        <f>"$table-&gt;integer('"&amp;A364&amp;"');"</f>
        <v>$table-&gt;integer('id_status');</v>
      </c>
    </row>
    <row r="365" spans="1:2">
      <c r="A365" t="s">
        <v>27</v>
      </c>
      <c r="B365" t="str">
        <f>"$table-&gt;integer('"&amp;A365&amp;"');"</f>
        <v>$table-&gt;integer('id_usuario');</v>
      </c>
    </row>
    <row r="366" spans="1:2">
      <c r="A366" t="s">
        <v>3054</v>
      </c>
      <c r="B366" t="s">
        <v>3055</v>
      </c>
    </row>
    <row r="368" spans="1:2">
      <c r="A368" s="1" t="s">
        <v>3712</v>
      </c>
    </row>
    <row r="369" spans="1:2">
      <c r="A369" t="s">
        <v>0</v>
      </c>
      <c r="B369" t="s">
        <v>3056</v>
      </c>
    </row>
    <row r="370" spans="1:2">
      <c r="A370" t="s">
        <v>3576</v>
      </c>
      <c r="B370" t="str">
        <f>"$table-&gt;integer('"&amp;A370&amp;"');"</f>
        <v>$table-&gt;integer('id_alumno');</v>
      </c>
    </row>
    <row r="371" spans="1:2">
      <c r="A371" t="s">
        <v>3586</v>
      </c>
      <c r="B371" t="str">
        <f>"$table-&gt;integer('"&amp;A371&amp;"');"</f>
        <v>$table-&gt;integer('id_grado_materia');</v>
      </c>
    </row>
    <row r="372" spans="1:2">
      <c r="A372" t="s">
        <v>3587</v>
      </c>
      <c r="B372" t="str">
        <f>"$table-&gt;integer('"&amp;A372&amp;"');"</f>
        <v>$table-&gt;integer('id_grupo');</v>
      </c>
    </row>
    <row r="373" spans="1:2">
      <c r="A373" t="s">
        <v>3649</v>
      </c>
      <c r="B373" t="str">
        <f>"$table-&gt;decimal('"&amp;A373&amp;"', 8, 2 );"</f>
        <v>$table-&gt;decimal('nu_calificacion', 8, 2 );</v>
      </c>
    </row>
    <row r="374" spans="1:2">
      <c r="A374" t="s">
        <v>3606</v>
      </c>
      <c r="B374" t="str">
        <f>"$table-&gt;integer('"&amp;A374&amp;"');"</f>
        <v>$table-&gt;integer('id_nivel_aprobacion');</v>
      </c>
    </row>
    <row r="375" spans="1:2">
      <c r="A375" s="43" t="s">
        <v>3614</v>
      </c>
      <c r="B375" t="str">
        <f>"$table-&gt;integer('"&amp;A375&amp;"');"</f>
        <v>$table-&gt;integer('nu_inasistencia');</v>
      </c>
    </row>
    <row r="376" spans="1:2">
      <c r="A376" t="s">
        <v>3607</v>
      </c>
      <c r="B376" t="str">
        <f>"$table-&gt;string('"&amp;A376&amp;"', 100)-&gt;nullable();"</f>
        <v>$table-&gt;string('tx_objetivo', 100)-&gt;nullable();</v>
      </c>
    </row>
    <row r="377" spans="1:2">
      <c r="A377" t="s">
        <v>13</v>
      </c>
      <c r="B377" t="str">
        <f>"$table-&gt;string('"&amp;A377&amp;"', 100)-&gt;nullable();"</f>
        <v>$table-&gt;string('tx_observaciones', 100)-&gt;nullable();</v>
      </c>
    </row>
    <row r="378" spans="1:2">
      <c r="A378" t="s">
        <v>26</v>
      </c>
      <c r="B378" t="str">
        <f>"$table-&gt;integer('"&amp;A378&amp;"');"</f>
        <v>$table-&gt;integer('id_status');</v>
      </c>
    </row>
    <row r="379" spans="1:2">
      <c r="A379" t="s">
        <v>27</v>
      </c>
      <c r="B379" t="str">
        <f>"$table-&gt;integer('"&amp;A379&amp;"');"</f>
        <v>$table-&gt;integer('id_usuario');</v>
      </c>
    </row>
    <row r="380" spans="1:2">
      <c r="A380" t="s">
        <v>3054</v>
      </c>
      <c r="B380" t="s">
        <v>3055</v>
      </c>
    </row>
    <row r="382" spans="1:2">
      <c r="A382" s="1" t="s">
        <v>3612</v>
      </c>
    </row>
    <row r="383" spans="1:2">
      <c r="A383" t="s">
        <v>0</v>
      </c>
      <c r="B383" t="s">
        <v>3056</v>
      </c>
    </row>
    <row r="384" spans="1:2">
      <c r="A384" t="s">
        <v>3586</v>
      </c>
      <c r="B384" t="str">
        <f>"$table-&gt;integer('"&amp;A384&amp;"');"</f>
        <v>$table-&gt;integer('id_grado_materia');</v>
      </c>
    </row>
    <row r="385" spans="1:2">
      <c r="A385" t="s">
        <v>3587</v>
      </c>
      <c r="B385" t="str">
        <f>"$table-&gt;integer('"&amp;A385&amp;"');"</f>
        <v>$table-&gt;integer('id_grupo');</v>
      </c>
    </row>
    <row r="386" spans="1:2">
      <c r="A386" t="s">
        <v>3569</v>
      </c>
      <c r="B386" t="str">
        <f>"$table-&gt;integer('"&amp;A386&amp;"');"</f>
        <v>$table-&gt;integer('id_profesor');</v>
      </c>
    </row>
    <row r="387" spans="1:2">
      <c r="A387" t="s">
        <v>3613</v>
      </c>
      <c r="B387" t="str">
        <f>"$table-&gt;date('"&amp;A387&amp;"');"</f>
        <v>$table-&gt;date('fe_clase');</v>
      </c>
    </row>
    <row r="388" spans="1:2">
      <c r="A388" t="s">
        <v>13</v>
      </c>
      <c r="B388" t="str">
        <f>"$table-&gt;string('"&amp;A388&amp;"', 100)-&gt;nullable();"</f>
        <v>$table-&gt;string('tx_observaciones', 100)-&gt;nullable();</v>
      </c>
    </row>
    <row r="389" spans="1:2">
      <c r="A389" t="s">
        <v>26</v>
      </c>
      <c r="B389" t="str">
        <f>"$table-&gt;integer('"&amp;A389&amp;"');"</f>
        <v>$table-&gt;integer('id_status');</v>
      </c>
    </row>
    <row r="390" spans="1:2">
      <c r="A390" t="s">
        <v>27</v>
      </c>
      <c r="B390" t="str">
        <f>"$table-&gt;integer('"&amp;A390&amp;"');"</f>
        <v>$table-&gt;integer('id_usuario');</v>
      </c>
    </row>
    <row r="391" spans="1:2">
      <c r="A391" t="s">
        <v>3054</v>
      </c>
      <c r="B391" t="s">
        <v>3055</v>
      </c>
    </row>
    <row r="393" spans="1:2">
      <c r="A393" s="1" t="s">
        <v>40</v>
      </c>
    </row>
    <row r="394" spans="1:2">
      <c r="A394" t="s">
        <v>0</v>
      </c>
      <c r="B394" t="s">
        <v>3056</v>
      </c>
    </row>
    <row r="395" spans="1:2">
      <c r="A395" t="s">
        <v>3586</v>
      </c>
      <c r="B395" t="str">
        <f>"$table-&gt;integer('"&amp;A395&amp;"');"</f>
        <v>$table-&gt;integer('id_grado_materia');</v>
      </c>
    </row>
    <row r="396" spans="1:2">
      <c r="A396" t="s">
        <v>3587</v>
      </c>
      <c r="B396" t="str">
        <f>"$table-&gt;integer('"&amp;A396&amp;"');"</f>
        <v>$table-&gt;integer('id_grupo');</v>
      </c>
    </row>
    <row r="397" spans="1:2">
      <c r="A397" t="s">
        <v>3615</v>
      </c>
      <c r="B397" t="str">
        <f>"$table-&gt;integer('"&amp;A397&amp;"');"</f>
        <v>$table-&gt;integer('id_dia_semana');</v>
      </c>
    </row>
    <row r="398" spans="1:2">
      <c r="A398" t="s">
        <v>3622</v>
      </c>
      <c r="B398" t="str">
        <f>"$table-&gt;datetime('"&amp;A398&amp;"');"</f>
        <v>$table-&gt;datetime('hh_inicio');</v>
      </c>
    </row>
    <row r="399" spans="1:2">
      <c r="A399" t="s">
        <v>3623</v>
      </c>
      <c r="B399" t="str">
        <f>"$table-&gt;datetime('"&amp;A399&amp;"');"</f>
        <v>$table-&gt;datetime('hh_fin');</v>
      </c>
    </row>
    <row r="400" spans="1:2">
      <c r="A400" t="s">
        <v>13</v>
      </c>
      <c r="B400" t="str">
        <f>"$table-&gt;string('"&amp;A400&amp;"', 100)-&gt;nullable();"</f>
        <v>$table-&gt;string('tx_observaciones', 100)-&gt;nullable();</v>
      </c>
    </row>
    <row r="401" spans="1:15">
      <c r="A401" t="s">
        <v>26</v>
      </c>
      <c r="B401" t="str">
        <f>"$table-&gt;integer('"&amp;A401&amp;"');"</f>
        <v>$table-&gt;integer('id_status');</v>
      </c>
    </row>
    <row r="402" spans="1:15">
      <c r="A402" t="s">
        <v>27</v>
      </c>
      <c r="B402" t="str">
        <f>"$table-&gt;integer('"&amp;A402&amp;"');"</f>
        <v>$table-&gt;integer('id_usuario');</v>
      </c>
    </row>
    <row r="403" spans="1:15">
      <c r="A403" t="s">
        <v>3054</v>
      </c>
      <c r="B403" t="s">
        <v>3055</v>
      </c>
    </row>
    <row r="405" spans="1:15">
      <c r="A405" s="1" t="s">
        <v>3608</v>
      </c>
    </row>
    <row r="406" spans="1:15">
      <c r="A406" t="s">
        <v>0</v>
      </c>
      <c r="B406" t="s">
        <v>3056</v>
      </c>
    </row>
    <row r="407" spans="1:15">
      <c r="A407" t="s">
        <v>3609</v>
      </c>
      <c r="B407" t="str">
        <f>"$table-&gt;integer('"&amp;A407&amp;"');"</f>
        <v>$table-&gt;integer('id_estudiante');</v>
      </c>
    </row>
    <row r="408" spans="1:15">
      <c r="A408" t="s">
        <v>3586</v>
      </c>
      <c r="B408" t="str">
        <f>"$table-&gt;integer('"&amp;A408&amp;"');"</f>
        <v>$table-&gt;integer('id_grado_materia');</v>
      </c>
      <c r="O408" s="41"/>
    </row>
    <row r="409" spans="1:15">
      <c r="A409" t="s">
        <v>3587</v>
      </c>
      <c r="B409" t="str">
        <f>"$table-&gt;integer('"&amp;A409&amp;"');"</f>
        <v>$table-&gt;integer('id_grupo');</v>
      </c>
    </row>
    <row r="410" spans="1:15">
      <c r="A410" t="s">
        <v>3610</v>
      </c>
      <c r="B410" t="str">
        <f>"$table-&gt;date('"&amp;A410&amp;"');"</f>
        <v>$table-&gt;date('fe_inasistencia');</v>
      </c>
    </row>
    <row r="411" spans="1:15">
      <c r="A411" t="s">
        <v>3611</v>
      </c>
      <c r="B411" t="str">
        <f>"$table-&gt;boolean('"&amp;A411&amp;"');"</f>
        <v>$table-&gt;boolean('bo_justificado');</v>
      </c>
    </row>
    <row r="412" spans="1:15">
      <c r="A412" t="s">
        <v>13</v>
      </c>
      <c r="B412" t="str">
        <f>"$table-&gt;string('"&amp;A412&amp;"', 100)-&gt;nullable();"</f>
        <v>$table-&gt;string('tx_observaciones', 100)-&gt;nullable();</v>
      </c>
    </row>
    <row r="413" spans="1:15">
      <c r="A413" t="s">
        <v>26</v>
      </c>
      <c r="B413" t="str">
        <f>"$table-&gt;integer('"&amp;A413&amp;"');"</f>
        <v>$table-&gt;integer('id_status');</v>
      </c>
    </row>
    <row r="414" spans="1:15">
      <c r="A414" t="s">
        <v>27</v>
      </c>
      <c r="B414" t="str">
        <f>"$table-&gt;integer('"&amp;A414&amp;"');"</f>
        <v>$table-&gt;integer('id_usuario');</v>
      </c>
    </row>
    <row r="415" spans="1:15">
      <c r="A415" t="s">
        <v>3054</v>
      </c>
      <c r="B415" t="s">
        <v>3055</v>
      </c>
    </row>
    <row r="417" spans="1:2">
      <c r="A417" s="1" t="s">
        <v>3637</v>
      </c>
    </row>
    <row r="418" spans="1:2">
      <c r="A418" t="s">
        <v>0</v>
      </c>
      <c r="B418" t="s">
        <v>3056</v>
      </c>
    </row>
    <row r="419" spans="1:2">
      <c r="A419" t="s">
        <v>3573</v>
      </c>
      <c r="B419" t="str">
        <f>"$table-&gt;string('"&amp;A419&amp;"', 30)-&gt;nullable();"</f>
        <v>$table-&gt;string('nb_nombre', 30)-&gt;nullable();</v>
      </c>
    </row>
    <row r="420" spans="1:2">
      <c r="A420" t="s">
        <v>3574</v>
      </c>
      <c r="B420" t="str">
        <f>"$table-&gt;string('"&amp;A420&amp;"', 30)-&gt;nullable();"</f>
        <v>$table-&gt;string('nb_apellido', 30)-&gt;nullable();</v>
      </c>
    </row>
    <row r="421" spans="1:2">
      <c r="A421" t="s">
        <v>3624</v>
      </c>
      <c r="B421" t="str">
        <f>"$table-&gt;string('"&amp;A421&amp;"', 30)-&gt;nullable();"</f>
        <v>$table-&gt;string('tx_documento', 30)-&gt;nullable();</v>
      </c>
    </row>
    <row r="422" spans="1:2">
      <c r="A422" t="s">
        <v>3576</v>
      </c>
      <c r="B422" t="str">
        <f>"$table-&gt;integer('"&amp;A422&amp;"');"</f>
        <v>$table-&gt;integer('id_alumno');</v>
      </c>
    </row>
    <row r="423" spans="1:2">
      <c r="A423" t="s">
        <v>3577</v>
      </c>
      <c r="B423" t="str">
        <f>"$table-&gt;integer('"&amp;A423&amp;"');"</f>
        <v>$table-&gt;integer('id_parentesco');</v>
      </c>
    </row>
    <row r="424" spans="1:2">
      <c r="A424" t="s">
        <v>3638</v>
      </c>
      <c r="B424" t="str">
        <f>"$table-&gt;string('"&amp;A424&amp;"', 30)-&gt;nullable();"</f>
        <v>$table-&gt;string('tx_empresa', 30)-&gt;nullable();</v>
      </c>
    </row>
    <row r="425" spans="1:2">
      <c r="A425" t="s">
        <v>3639</v>
      </c>
      <c r="B425" t="str">
        <f>"$table-&gt;string('"&amp;A425&amp;"', 30)-&gt;nullable();"</f>
        <v>$table-&gt;string('tx_cargo', 30)-&gt;nullable();</v>
      </c>
    </row>
    <row r="426" spans="1:2">
      <c r="A426" t="s">
        <v>3640</v>
      </c>
      <c r="B426" t="str">
        <f>"$table-&gt;string('"&amp;A426&amp;"', 30)-&gt;nullable();"</f>
        <v>$table-&gt;string('tx_ocupacion', 30)-&gt;nullable();</v>
      </c>
    </row>
    <row r="427" spans="1:2">
      <c r="A427" t="s">
        <v>46</v>
      </c>
      <c r="B427" t="str">
        <f>"$table-&gt;string('"&amp;A427&amp;"', 20)-&gt;nullable();"</f>
        <v>$table-&gt;string('tx_telefono', 20)-&gt;nullable();</v>
      </c>
    </row>
    <row r="428" spans="1:2">
      <c r="A428" t="s">
        <v>3626</v>
      </c>
      <c r="B428" t="str">
        <f t="shared" ref="B428:B429" si="2">"$table-&gt;string('"&amp;A428&amp;"', 20)-&gt;nullable();"</f>
        <v>$table-&gt;string('tx_telefono2', 20)-&gt;nullable();</v>
      </c>
    </row>
    <row r="429" spans="1:2">
      <c r="A429" t="s">
        <v>3732</v>
      </c>
      <c r="B429" t="str">
        <f t="shared" si="2"/>
        <v>$table-&gt;string('tx_telefono3', 20)-&gt;nullable();</v>
      </c>
    </row>
    <row r="430" spans="1:2">
      <c r="A430" t="s">
        <v>13</v>
      </c>
      <c r="B430" t="str">
        <f>"$table-&gt;string('"&amp;A430&amp;"', 100)-&gt;nullable();"</f>
        <v>$table-&gt;string('tx_observaciones', 100)-&gt;nullable();</v>
      </c>
    </row>
    <row r="431" spans="1:2">
      <c r="A431" t="s">
        <v>26</v>
      </c>
      <c r="B431" t="str">
        <f>"$table-&gt;integer('"&amp;A431&amp;"');"</f>
        <v>$table-&gt;integer('id_status');</v>
      </c>
    </row>
    <row r="432" spans="1:2">
      <c r="A432" t="s">
        <v>27</v>
      </c>
      <c r="B432" t="str">
        <f>"$table-&gt;integer('"&amp;A432&amp;"');"</f>
        <v>$table-&gt;integer('id_usuario');</v>
      </c>
    </row>
    <row r="433" spans="1:2">
      <c r="A433" t="s">
        <v>3054</v>
      </c>
      <c r="B433" t="s">
        <v>3055</v>
      </c>
    </row>
    <row r="446" spans="1:2">
      <c r="A446" s="1" t="s">
        <v>3627</v>
      </c>
    </row>
    <row r="447" spans="1:2">
      <c r="A447" t="s">
        <v>0</v>
      </c>
      <c r="B447" t="s">
        <v>3056</v>
      </c>
    </row>
    <row r="448" spans="1:2">
      <c r="A448" t="s">
        <v>3731</v>
      </c>
      <c r="B448" t="str">
        <f>"$table-&gt;integer('"&amp;A448&amp;"');"</f>
        <v>$table-&gt;integer('id_tipo_documento');</v>
      </c>
    </row>
    <row r="449" spans="1:2">
      <c r="A449" t="s">
        <v>3629</v>
      </c>
      <c r="B449" t="str">
        <f>"$table-&gt;string('"&amp;A449&amp;"', 30)-&gt;nullable();"</f>
        <v>$table-&gt;string('nb_documento', 30)-&gt;nullable();</v>
      </c>
    </row>
    <row r="450" spans="1:2">
      <c r="A450" t="s">
        <v>3652</v>
      </c>
      <c r="B450" t="str">
        <f>"$table-&gt;string('"&amp;A450&amp;"', 30)-&gt;nullable();"</f>
        <v>$table-&gt;string('tx_archivo', 30)-&gt;nullable();</v>
      </c>
    </row>
    <row r="451" spans="1:2">
      <c r="A451" t="s">
        <v>13</v>
      </c>
      <c r="B451" t="str">
        <f>"$table-&gt;string('"&amp;A451&amp;"', 100)-&gt;nullable();"</f>
        <v>$table-&gt;string('tx_observaciones', 100)-&gt;nullable();</v>
      </c>
    </row>
    <row r="452" spans="1:2">
      <c r="A452" t="s">
        <v>26</v>
      </c>
      <c r="B452" t="str">
        <f>"$table-&gt;integer('"&amp;A452&amp;"');"</f>
        <v>$table-&gt;integer('id_status');</v>
      </c>
    </row>
    <row r="453" spans="1:2">
      <c r="A453" t="s">
        <v>27</v>
      </c>
      <c r="B453" t="str">
        <f>"$table-&gt;integer('"&amp;A453&amp;"');"</f>
        <v>$table-&gt;integer('id_usuario');</v>
      </c>
    </row>
    <row r="454" spans="1:2">
      <c r="A454" t="s">
        <v>3054</v>
      </c>
      <c r="B454" t="s">
        <v>3055</v>
      </c>
    </row>
    <row r="456" spans="1:2">
      <c r="A456" s="1" t="s">
        <v>3834</v>
      </c>
    </row>
    <row r="457" spans="1:2">
      <c r="A457" t="s">
        <v>0</v>
      </c>
      <c r="B457" t="s">
        <v>3056</v>
      </c>
    </row>
    <row r="458" spans="1:2">
      <c r="A458" t="s">
        <v>3835</v>
      </c>
      <c r="B458" t="str">
        <f>"$table-&gt;string('"&amp;A458&amp;"', 30)-&gt;nullable();"</f>
        <v>$table-&gt;string('nb_jornada', 30)-&gt;nullable();</v>
      </c>
    </row>
    <row r="459" spans="1:2">
      <c r="A459" t="s">
        <v>13</v>
      </c>
      <c r="B459" t="str">
        <f>"$table-&gt;string('"&amp;A459&amp;"', 100)-&gt;nullable();"</f>
        <v>$table-&gt;string('tx_observaciones', 100)-&gt;nullable();</v>
      </c>
    </row>
    <row r="460" spans="1:2">
      <c r="A460" t="s">
        <v>26</v>
      </c>
      <c r="B460" t="str">
        <f>"$table-&gt;integer('"&amp;A460&amp;"');"</f>
        <v>$table-&gt;integer('id_status');</v>
      </c>
    </row>
    <row r="461" spans="1:2">
      <c r="A461" t="s">
        <v>27</v>
      </c>
      <c r="B461" t="str">
        <f>"$table-&gt;integer('"&amp;A461&amp;"');"</f>
        <v>$table-&gt;integer('id_usuario');</v>
      </c>
    </row>
    <row r="462" spans="1:2">
      <c r="A462" t="s">
        <v>3054</v>
      </c>
      <c r="B462" t="s">
        <v>3055</v>
      </c>
    </row>
    <row r="464" spans="1:2">
      <c r="A464" s="1" t="s">
        <v>3836</v>
      </c>
    </row>
    <row r="465" spans="1:2">
      <c r="A465" t="s">
        <v>0</v>
      </c>
      <c r="B465" t="s">
        <v>3056</v>
      </c>
    </row>
    <row r="466" spans="1:2">
      <c r="A466" t="s">
        <v>3541</v>
      </c>
      <c r="B466" t="str">
        <f>"$table-&gt;string('"&amp;A466&amp;"', 30)-&gt;nullable();"</f>
        <v>$table-&gt;string('nb_cargo', 30)-&gt;nullable();</v>
      </c>
    </row>
    <row r="467" spans="1:2">
      <c r="A467" t="s">
        <v>13</v>
      </c>
      <c r="B467" t="str">
        <f>"$table-&gt;string('"&amp;A467&amp;"', 100)-&gt;nullable();"</f>
        <v>$table-&gt;string('tx_observaciones', 100)-&gt;nullable();</v>
      </c>
    </row>
    <row r="468" spans="1:2">
      <c r="A468" t="s">
        <v>26</v>
      </c>
      <c r="B468" t="str">
        <f>"$table-&gt;integer('"&amp;A468&amp;"');"</f>
        <v>$table-&gt;integer('id_status');</v>
      </c>
    </row>
    <row r="469" spans="1:2">
      <c r="A469" t="s">
        <v>27</v>
      </c>
      <c r="B469" t="str">
        <f>"$table-&gt;integer('"&amp;A469&amp;"');"</f>
        <v>$table-&gt;integer('id_usuario');</v>
      </c>
    </row>
    <row r="470" spans="1:2">
      <c r="A470" t="s">
        <v>3054</v>
      </c>
      <c r="B470" t="s">
        <v>3055</v>
      </c>
    </row>
    <row r="472" spans="1:2">
      <c r="A472" s="1" t="s">
        <v>3837</v>
      </c>
    </row>
    <row r="473" spans="1:2">
      <c r="A473" t="s">
        <v>0</v>
      </c>
      <c r="B473" t="s">
        <v>3056</v>
      </c>
    </row>
    <row r="474" spans="1:2">
      <c r="A474" t="s">
        <v>3838</v>
      </c>
      <c r="B474" t="str">
        <f>"$table-&gt;string('"&amp;A474&amp;"', 30)-&gt;nullable();"</f>
        <v>$table-&gt;string('nb_turno', 30)-&gt;nullable();</v>
      </c>
    </row>
    <row r="475" spans="1:2">
      <c r="A475" t="s">
        <v>13</v>
      </c>
      <c r="B475" t="str">
        <f>"$table-&gt;string('"&amp;A475&amp;"', 100)-&gt;nullable();"</f>
        <v>$table-&gt;string('tx_observaciones', 100)-&gt;nullable();</v>
      </c>
    </row>
    <row r="476" spans="1:2">
      <c r="A476" t="s">
        <v>26</v>
      </c>
      <c r="B476" t="str">
        <f>"$table-&gt;integer('"&amp;A476&amp;"');"</f>
        <v>$table-&gt;integer('id_status');</v>
      </c>
    </row>
    <row r="477" spans="1:2">
      <c r="A477" t="s">
        <v>27</v>
      </c>
      <c r="B477" t="str">
        <f>"$table-&gt;integer('"&amp;A477&amp;"');"</f>
        <v>$table-&gt;integer('id_usuario');</v>
      </c>
    </row>
    <row r="478" spans="1:2">
      <c r="A478" t="s">
        <v>3054</v>
      </c>
      <c r="B478" t="s">
        <v>3055</v>
      </c>
    </row>
    <row r="480" spans="1:2">
      <c r="A480" s="1" t="s">
        <v>3839</v>
      </c>
    </row>
    <row r="481" spans="1:2">
      <c r="A481" t="s">
        <v>0</v>
      </c>
      <c r="B481" t="s">
        <v>3056</v>
      </c>
    </row>
    <row r="482" spans="1:2">
      <c r="A482" t="s">
        <v>3841</v>
      </c>
      <c r="B482" t="str">
        <f>"$table-&gt;integer('"&amp;A482&amp;"');"</f>
        <v>$table-&gt;integer('nu_orden');</v>
      </c>
    </row>
    <row r="483" spans="1:2">
      <c r="A483" t="s">
        <v>3622</v>
      </c>
      <c r="B483" t="str">
        <f>"$table-&gt;datetime('"&amp;A483&amp;"');"</f>
        <v>$table-&gt;datetime('hh_inicio');</v>
      </c>
    </row>
    <row r="484" spans="1:2">
      <c r="A484" t="s">
        <v>3623</v>
      </c>
      <c r="B484" t="str">
        <f>"$table-&gt;datetime('"&amp;A484&amp;"');"</f>
        <v>$table-&gt;datetime('hh_fin');</v>
      </c>
    </row>
    <row r="485" spans="1:2">
      <c r="A485" t="s">
        <v>3840</v>
      </c>
      <c r="B485" t="str">
        <f>"$table-&gt;integer('"&amp;A485&amp;"');"</f>
        <v>$table-&gt;integer('id_turno');</v>
      </c>
    </row>
    <row r="486" spans="1:2">
      <c r="A486" t="s">
        <v>13</v>
      </c>
      <c r="B486" t="str">
        <f>"$table-&gt;string('"&amp;A486&amp;"', 100)-&gt;nullable();"</f>
        <v>$table-&gt;string('tx_observaciones', 100)-&gt;nullable();</v>
      </c>
    </row>
    <row r="487" spans="1:2">
      <c r="A487" t="s">
        <v>26</v>
      </c>
      <c r="B487" t="str">
        <f>"$table-&gt;integer('"&amp;A487&amp;"');"</f>
        <v>$table-&gt;integer('id_status');</v>
      </c>
    </row>
    <row r="488" spans="1:2">
      <c r="A488" t="s">
        <v>27</v>
      </c>
      <c r="B488" t="str">
        <f>"$table-&gt;integer('"&amp;A488&amp;"');"</f>
        <v>$table-&gt;integer('id_usuario');</v>
      </c>
    </row>
    <row r="489" spans="1:2">
      <c r="A489" t="s">
        <v>3054</v>
      </c>
      <c r="B489" t="s">
        <v>3055</v>
      </c>
    </row>
    <row r="491" spans="1:2">
      <c r="A491" s="1" t="s">
        <v>3312</v>
      </c>
    </row>
    <row r="492" spans="1:2">
      <c r="A492" t="s">
        <v>0</v>
      </c>
      <c r="B492" t="s">
        <v>3056</v>
      </c>
    </row>
    <row r="493" spans="1:2">
      <c r="A493" t="s">
        <v>3544</v>
      </c>
      <c r="B493" t="str">
        <f>"$table-&gt;string('"&amp;A493&amp;"', 30)-&gt;nullable();"</f>
        <v>$table-&gt;string('nb_grado', 30)-&gt;nullable();</v>
      </c>
    </row>
    <row r="494" spans="1:2">
      <c r="A494" t="s">
        <v>3842</v>
      </c>
      <c r="B494" t="str">
        <f>"$table-&gt;integer('"&amp;A494&amp;"');"</f>
        <v>$table-&gt;integer('nu_grado');</v>
      </c>
    </row>
    <row r="495" spans="1:2">
      <c r="A495" t="s">
        <v>3644</v>
      </c>
      <c r="B495" t="str">
        <f>"$table-&gt;integer('"&amp;A495&amp;"');"</f>
        <v>$table-&gt;integer('id_nivel');</v>
      </c>
    </row>
    <row r="496" spans="1:2">
      <c r="A496" t="s">
        <v>13</v>
      </c>
      <c r="B496" t="str">
        <f>"$table-&gt;string('"&amp;A496&amp;"', 100)-&gt;nullable();"</f>
        <v>$table-&gt;string('tx_observaciones', 100)-&gt;nullable();</v>
      </c>
    </row>
    <row r="497" spans="1:2">
      <c r="A497" t="s">
        <v>26</v>
      </c>
      <c r="B497" t="str">
        <f>"$table-&gt;integer('"&amp;A497&amp;"');"</f>
        <v>$table-&gt;integer('id_status');</v>
      </c>
    </row>
    <row r="498" spans="1:2">
      <c r="A498" t="s">
        <v>27</v>
      </c>
      <c r="B498" t="str">
        <f>"$table-&gt;integer('"&amp;A498&amp;"');"</f>
        <v>$table-&gt;integer('id_usuario');</v>
      </c>
    </row>
    <row r="499" spans="1:2">
      <c r="A499" t="s">
        <v>3054</v>
      </c>
      <c r="B499" t="s">
        <v>3055</v>
      </c>
    </row>
    <row r="501" spans="1:2">
      <c r="A501" s="1" t="s">
        <v>3843</v>
      </c>
    </row>
    <row r="502" spans="1:2">
      <c r="A502" t="s">
        <v>0</v>
      </c>
      <c r="B502" t="s">
        <v>3056</v>
      </c>
    </row>
    <row r="503" spans="1:2">
      <c r="A503" t="s">
        <v>3844</v>
      </c>
      <c r="B503" t="str">
        <f>"$table-&gt;string('"&amp;A503&amp;"', 30)-&gt;nullable();"</f>
        <v>$table-&gt;string('nb_grupo_calificacion', 30)-&gt;nullable();</v>
      </c>
    </row>
    <row r="504" spans="1:2">
      <c r="A504" t="s">
        <v>13</v>
      </c>
      <c r="B504" t="str">
        <f>"$table-&gt;string('"&amp;A504&amp;"', 100)-&gt;nullable();"</f>
        <v>$table-&gt;string('tx_observaciones', 100)-&gt;nullable();</v>
      </c>
    </row>
    <row r="505" spans="1:2">
      <c r="A505" t="s">
        <v>26</v>
      </c>
      <c r="B505" t="str">
        <f>"$table-&gt;integer('"&amp;A505&amp;"');"</f>
        <v>$table-&gt;integer('id_status');</v>
      </c>
    </row>
    <row r="506" spans="1:2">
      <c r="A506" t="s">
        <v>27</v>
      </c>
      <c r="B506" t="str">
        <f>"$table-&gt;integer('"&amp;A506&amp;"');"</f>
        <v>$table-&gt;integer('id_usuario');</v>
      </c>
    </row>
    <row r="507" spans="1:2">
      <c r="A507" t="s">
        <v>3054</v>
      </c>
      <c r="B507" t="s">
        <v>3055</v>
      </c>
    </row>
    <row r="509" spans="1:2">
      <c r="A509" s="1" t="s">
        <v>3647</v>
      </c>
    </row>
    <row r="510" spans="1:2">
      <c r="A510" t="s">
        <v>0</v>
      </c>
      <c r="B510" t="s">
        <v>3056</v>
      </c>
    </row>
    <row r="511" spans="1:2">
      <c r="A511" t="s">
        <v>3727</v>
      </c>
      <c r="B511" t="str">
        <f>"$table-&gt;string('"&amp;A511&amp;"', 30)-&gt;nullable();"</f>
        <v>$table-&gt;string('nb_nivel_calificacion', 30)-&gt;nullable();</v>
      </c>
    </row>
    <row r="512" spans="1:2">
      <c r="A512" t="s">
        <v>13</v>
      </c>
      <c r="B512" t="str">
        <f>"$table-&gt;string('"&amp;A512&amp;"', 100)-&gt;nullable();"</f>
        <v>$table-&gt;string('tx_observaciones', 100)-&gt;nullable();</v>
      </c>
    </row>
    <row r="513" spans="1:2">
      <c r="A513" t="s">
        <v>26</v>
      </c>
      <c r="B513" t="str">
        <f>"$table-&gt;integer('"&amp;A513&amp;"');"</f>
        <v>$table-&gt;integer('id_status');</v>
      </c>
    </row>
    <row r="514" spans="1:2">
      <c r="A514" t="s">
        <v>27</v>
      </c>
      <c r="B514" t="str">
        <f>"$table-&gt;integer('"&amp;A514&amp;"');"</f>
        <v>$table-&gt;integer('id_usuario');</v>
      </c>
    </row>
    <row r="515" spans="1:2">
      <c r="A515" t="s">
        <v>3054</v>
      </c>
      <c r="B515" t="s">
        <v>3055</v>
      </c>
    </row>
    <row r="517" spans="1:2">
      <c r="A517" s="1" t="s">
        <v>3868</v>
      </c>
    </row>
    <row r="518" spans="1:2">
      <c r="A518" t="s">
        <v>0</v>
      </c>
      <c r="B518" t="s">
        <v>3056</v>
      </c>
    </row>
    <row r="519" spans="1:2">
      <c r="A519" t="s">
        <v>3869</v>
      </c>
      <c r="B519" t="str">
        <f>"$table-&gt;string('"&amp;A519&amp;"', 30)-&gt;nullable();"</f>
        <v>$table-&gt;string('nb_estructura', 30)-&gt;nullable();</v>
      </c>
    </row>
    <row r="520" spans="1:2">
      <c r="A520" t="s">
        <v>3523</v>
      </c>
      <c r="B520" t="str">
        <f>"$table-&gt;integer('"&amp;A520&amp;"');"</f>
        <v>$table-&gt;integer('id_colegio');</v>
      </c>
    </row>
    <row r="521" spans="1:2">
      <c r="A521" t="s">
        <v>3126</v>
      </c>
      <c r="B521" t="str">
        <f>"$table-&gt;integer('"&amp;A521&amp;"')-&gt;nullable();"</f>
        <v>$table-&gt;integer('id_padre')-&gt;nullable();</v>
      </c>
    </row>
    <row r="522" spans="1:2">
      <c r="A522" t="s">
        <v>13</v>
      </c>
      <c r="B522" t="str">
        <f>"$table-&gt;string('"&amp;A522&amp;"', 100)-&gt;nullable();"</f>
        <v>$table-&gt;string('tx_observaciones', 100)-&gt;nullable();</v>
      </c>
    </row>
    <row r="523" spans="1:2">
      <c r="A523" t="s">
        <v>26</v>
      </c>
      <c r="B523" t="str">
        <f>"$table-&gt;integer('"&amp;A523&amp;"');"</f>
        <v>$table-&gt;integer('id_status');</v>
      </c>
    </row>
    <row r="524" spans="1:2">
      <c r="A524" t="s">
        <v>27</v>
      </c>
      <c r="B524" t="str">
        <f>"$table-&gt;integer('"&amp;A524&amp;"');"</f>
        <v>$table-&gt;integer('id_usuario');</v>
      </c>
    </row>
    <row r="525" spans="1:2">
      <c r="A525" t="s">
        <v>3054</v>
      </c>
      <c r="B525" t="s">
        <v>3055</v>
      </c>
    </row>
    <row r="527" spans="1:2">
      <c r="A527" s="1" t="s">
        <v>3870</v>
      </c>
    </row>
    <row r="528" spans="1:2">
      <c r="A528" t="s">
        <v>0</v>
      </c>
      <c r="B528" t="s">
        <v>3056</v>
      </c>
    </row>
    <row r="529" spans="1:2">
      <c r="A529" t="s">
        <v>3871</v>
      </c>
      <c r="B529" t="str">
        <f>"$table-&gt;string('"&amp;A529&amp;"', 30)-&gt;nullable();"</f>
        <v>$table-&gt;string('nb_aula', 30)-&gt;nullable();</v>
      </c>
    </row>
    <row r="530" spans="1:2">
      <c r="A530" t="s">
        <v>3872</v>
      </c>
      <c r="B530" t="str">
        <f>"$table-&gt;integer('"&amp;A530&amp;"');"</f>
        <v>$table-&gt;integer('id_estructura');</v>
      </c>
    </row>
    <row r="531" spans="1:2">
      <c r="A531" t="s">
        <v>13</v>
      </c>
      <c r="B531" t="str">
        <f>"$table-&gt;string('"&amp;A531&amp;"', 100)-&gt;nullable();"</f>
        <v>$table-&gt;string('tx_observaciones', 100)-&gt;nullable();</v>
      </c>
    </row>
    <row r="532" spans="1:2">
      <c r="A532" t="s">
        <v>26</v>
      </c>
      <c r="B532" t="str">
        <f>"$table-&gt;integer('"&amp;A532&amp;"');"</f>
        <v>$table-&gt;integer('id_status');</v>
      </c>
    </row>
    <row r="533" spans="1:2">
      <c r="A533" t="s">
        <v>27</v>
      </c>
      <c r="B533" t="str">
        <f>"$table-&gt;integer('"&amp;A533&amp;"');"</f>
        <v>$table-&gt;integer('id_usuario');</v>
      </c>
    </row>
    <row r="534" spans="1:2">
      <c r="A534" t="s">
        <v>3054</v>
      </c>
      <c r="B534" t="s">
        <v>3055</v>
      </c>
    </row>
    <row r="536" spans="1:2">
      <c r="A536" s="1" t="s">
        <v>3882</v>
      </c>
    </row>
    <row r="537" spans="1:2">
      <c r="A537" t="s">
        <v>0</v>
      </c>
      <c r="B537" t="s">
        <v>3056</v>
      </c>
    </row>
    <row r="538" spans="1:2">
      <c r="A538" t="s">
        <v>3574</v>
      </c>
      <c r="B538" t="str">
        <f>"$table-&gt;string('"&amp;A538&amp;"', 30);"</f>
        <v>$table-&gt;string('nb_apellido', 30);</v>
      </c>
    </row>
    <row r="539" spans="1:2">
      <c r="A539" t="s">
        <v>3874</v>
      </c>
      <c r="B539" t="str">
        <f>"$table-&gt;string('"&amp;A539&amp;"', 30)-&gt;nullable();"</f>
        <v>$table-&gt;string('nb_apellido2', 30)-&gt;nullable();</v>
      </c>
    </row>
    <row r="540" spans="1:2">
      <c r="A540" t="s">
        <v>3573</v>
      </c>
      <c r="B540" t="str">
        <f>"$table-&gt;string('"&amp;A540&amp;"', 30);"</f>
        <v>$table-&gt;string('nb_nombre', 30);</v>
      </c>
    </row>
    <row r="541" spans="1:2">
      <c r="A541" t="s">
        <v>3875</v>
      </c>
      <c r="B541" t="str">
        <f>"$table-&gt;string('"&amp;A541&amp;"', 30)-&gt;nullable();"</f>
        <v>$table-&gt;string('nb_nombre2', 30)-&gt;nullable();</v>
      </c>
    </row>
    <row r="542" spans="1:2">
      <c r="A542" t="s">
        <v>3876</v>
      </c>
      <c r="B542" t="str">
        <f>"$table-&gt;integer('"&amp;A542&amp;"');"</f>
        <v>$table-&gt;integer('id_estado_civil');</v>
      </c>
    </row>
    <row r="543" spans="1:2">
      <c r="A543" t="s">
        <v>3877</v>
      </c>
      <c r="B543" t="str">
        <f>"$table-&gt;string('"&amp;A543&amp;"', 1);"</f>
        <v>$table-&gt;string('tx_sexo', 1);</v>
      </c>
    </row>
    <row r="544" spans="1:2">
      <c r="A544" t="s">
        <v>3878</v>
      </c>
      <c r="B544" t="str">
        <f>"$table-&gt;date('"&amp;A544&amp;"');"</f>
        <v>$table-&gt;date('fe_nacimiento');</v>
      </c>
    </row>
    <row r="545" spans="1:2">
      <c r="A545" t="s">
        <v>3731</v>
      </c>
      <c r="B545" t="str">
        <f t="shared" ref="B545" si="3">"$table-&gt;integer('"&amp;A545&amp;"');"</f>
        <v>$table-&gt;integer('id_tipo_documento');</v>
      </c>
    </row>
    <row r="546" spans="1:2">
      <c r="A546" t="s">
        <v>3624</v>
      </c>
      <c r="B546" t="str">
        <f>"$table-&gt;string('"&amp;A546&amp;"', 12);"</f>
        <v>$table-&gt;string('tx_documento', 12);</v>
      </c>
    </row>
    <row r="547" spans="1:2">
      <c r="A547" t="s">
        <v>3879</v>
      </c>
      <c r="B547" t="str">
        <f>"$table-&gt;string('"&amp;A547&amp;"', 30)-&gt;nullable();"</f>
        <v>$table-&gt;string('tx_lugar_nacimiento', 30)-&gt;nullable();</v>
      </c>
    </row>
    <row r="548" spans="1:2">
      <c r="A548" t="s">
        <v>2</v>
      </c>
      <c r="B548" t="str">
        <f>"$table-&gt;string('"&amp;A548&amp;"', 80);"</f>
        <v>$table-&gt;string('tx_direccion', 80);</v>
      </c>
    </row>
    <row r="549" spans="1:2">
      <c r="A549" t="s">
        <v>32</v>
      </c>
      <c r="B549" t="str">
        <f t="shared" ref="B549:B550" si="4">"$table-&gt;integer('"&amp;A549&amp;"');"</f>
        <v>$table-&gt;integer('id_departamento');</v>
      </c>
    </row>
    <row r="550" spans="1:2">
      <c r="A550" t="s">
        <v>3020</v>
      </c>
      <c r="B550" t="str">
        <f t="shared" si="4"/>
        <v>$table-&gt;integer('id_ciudad');</v>
      </c>
    </row>
    <row r="551" spans="1:2">
      <c r="A551" t="s">
        <v>3043</v>
      </c>
      <c r="B551" t="str">
        <f>"$table-&gt;string('"&amp;A551&amp;"', 30)-&gt;nullable();"</f>
        <v>$table-&gt;string('tx_email', 30)-&gt;nullable();</v>
      </c>
    </row>
    <row r="552" spans="1:2">
      <c r="A552" t="s">
        <v>46</v>
      </c>
      <c r="B552" t="str">
        <f>"$table-&gt;string('"&amp;A552&amp;"', 15)-&gt;nullable();"</f>
        <v>$table-&gt;string('tx_telefono', 15)-&gt;nullable();</v>
      </c>
    </row>
    <row r="553" spans="1:2">
      <c r="A553" t="s">
        <v>3880</v>
      </c>
      <c r="B553" t="str">
        <f>"$table-&gt;string('"&amp;A553&amp;"', 15)-&gt;nullable();"</f>
        <v>$table-&gt;string('tx_telefono_movil', 15)-&gt;nullable();</v>
      </c>
    </row>
    <row r="554" spans="1:2">
      <c r="A554" t="s">
        <v>3881</v>
      </c>
      <c r="B554" t="str">
        <f>"$table-&gt;integer('"&amp;A554&amp;"');"</f>
        <v>$table-&gt;integer('id_cargo');</v>
      </c>
    </row>
    <row r="555" spans="1:2">
      <c r="A555" t="s">
        <v>13</v>
      </c>
      <c r="B555" t="str">
        <f>"$table-&gt;string('"&amp;A555&amp;"', 100)-&gt;nullable();"</f>
        <v>$table-&gt;string('tx_observaciones', 100)-&gt;nullable();</v>
      </c>
    </row>
    <row r="556" spans="1:2">
      <c r="A556" t="s">
        <v>26</v>
      </c>
      <c r="B556" t="str">
        <f>"$table-&gt;integer('"&amp;A556&amp;"');"</f>
        <v>$table-&gt;integer('id_status');</v>
      </c>
    </row>
    <row r="557" spans="1:2">
      <c r="A557" t="s">
        <v>27</v>
      </c>
      <c r="B557" t="str">
        <f>"$table-&gt;integer('"&amp;A557&amp;"');"</f>
        <v>$table-&gt;integer('id_usuario');</v>
      </c>
    </row>
    <row r="558" spans="1:2">
      <c r="A558" t="s">
        <v>3054</v>
      </c>
      <c r="B558" t="s">
        <v>3055</v>
      </c>
    </row>
    <row r="560" spans="1:2">
      <c r="A560" s="1" t="s">
        <v>3873</v>
      </c>
    </row>
    <row r="561" spans="1:2">
      <c r="A561" t="s">
        <v>0</v>
      </c>
      <c r="B561" t="s">
        <v>3056</v>
      </c>
    </row>
    <row r="562" spans="1:2">
      <c r="A562" t="s">
        <v>3883</v>
      </c>
      <c r="B562" t="str">
        <f>"$table-&gt;string('"&amp;A562&amp;"', 30);"</f>
        <v>$table-&gt;string('nb_estado_civil', 30);</v>
      </c>
    </row>
    <row r="563" spans="1:2">
      <c r="A563" t="s">
        <v>13</v>
      </c>
      <c r="B563" t="str">
        <f>"$table-&gt;string('"&amp;A563&amp;"', 100)-&gt;nullable();"</f>
        <v>$table-&gt;string('tx_observaciones', 100)-&gt;nullable();</v>
      </c>
    </row>
    <row r="564" spans="1:2">
      <c r="A564" t="s">
        <v>26</v>
      </c>
      <c r="B564" t="str">
        <f>"$table-&gt;integer('"&amp;A564&amp;"');"</f>
        <v>$table-&gt;integer('id_status');</v>
      </c>
    </row>
    <row r="565" spans="1:2">
      <c r="A565" t="s">
        <v>27</v>
      </c>
      <c r="B565" t="str">
        <f>"$table-&gt;integer('"&amp;A565&amp;"');"</f>
        <v>$table-&gt;integer('id_usuario');</v>
      </c>
    </row>
    <row r="566" spans="1:2">
      <c r="A566" t="s">
        <v>3054</v>
      </c>
      <c r="B566" t="s">
        <v>3055</v>
      </c>
    </row>
    <row r="568" spans="1:2">
      <c r="A568" s="1" t="s">
        <v>3628</v>
      </c>
    </row>
    <row r="569" spans="1:2">
      <c r="A569" t="s">
        <v>0</v>
      </c>
      <c r="B569" t="s">
        <v>3056</v>
      </c>
    </row>
    <row r="570" spans="1:2">
      <c r="A570" t="s">
        <v>3883</v>
      </c>
      <c r="B570" t="str">
        <f>"$table-&gt;string('"&amp;A570&amp;"', 30);"</f>
        <v>$table-&gt;string('nb_estado_civil', 30);</v>
      </c>
    </row>
    <row r="571" spans="1:2">
      <c r="A571" t="s">
        <v>13</v>
      </c>
      <c r="B571" t="str">
        <f>"$table-&gt;string('"&amp;A571&amp;"', 100)-&gt;nullable();"</f>
        <v>$table-&gt;string('tx_observaciones', 100)-&gt;nullable();</v>
      </c>
    </row>
    <row r="572" spans="1:2">
      <c r="A572" t="s">
        <v>26</v>
      </c>
      <c r="B572" t="str">
        <f>"$table-&gt;integer('"&amp;A572&amp;"');"</f>
        <v>$table-&gt;integer('id_status');</v>
      </c>
    </row>
    <row r="573" spans="1:2">
      <c r="A573" t="s">
        <v>27</v>
      </c>
      <c r="B573" t="str">
        <f>"$table-&gt;integer('"&amp;A573&amp;"');"</f>
        <v>$table-&gt;integer('id_usuario');</v>
      </c>
    </row>
    <row r="574" spans="1:2">
      <c r="A574" t="s">
        <v>3054</v>
      </c>
      <c r="B574" t="s">
        <v>3055</v>
      </c>
    </row>
    <row r="576" spans="1:2">
      <c r="A576" s="1" t="s">
        <v>3884</v>
      </c>
    </row>
    <row r="577" spans="1:2">
      <c r="A577" t="s">
        <v>0</v>
      </c>
      <c r="B577" t="s">
        <v>3056</v>
      </c>
    </row>
    <row r="578" spans="1:2">
      <c r="A578" t="s">
        <v>3574</v>
      </c>
      <c r="B578" t="str">
        <f>"$table-&gt;string('"&amp;A578&amp;"', 30);"</f>
        <v>$table-&gt;string('nb_apellido', 30);</v>
      </c>
    </row>
    <row r="579" spans="1:2">
      <c r="A579" t="s">
        <v>3874</v>
      </c>
      <c r="B579" t="str">
        <f>"$table-&gt;string('"&amp;A579&amp;"', 30)-&gt;nullable();"</f>
        <v>$table-&gt;string('nb_apellido2', 30)-&gt;nullable();</v>
      </c>
    </row>
    <row r="580" spans="1:2">
      <c r="A580" t="s">
        <v>3573</v>
      </c>
      <c r="B580" t="str">
        <f>"$table-&gt;string('"&amp;A580&amp;"', 30);"</f>
        <v>$table-&gt;string('nb_nombre', 30);</v>
      </c>
    </row>
    <row r="581" spans="1:2">
      <c r="A581" t="s">
        <v>3875</v>
      </c>
      <c r="B581" t="str">
        <f>"$table-&gt;string('"&amp;A581&amp;"', 30)-&gt;nullable();"</f>
        <v>$table-&gt;string('nb_nombre2', 30)-&gt;nullable();</v>
      </c>
    </row>
    <row r="582" spans="1:2">
      <c r="A582" t="s">
        <v>3876</v>
      </c>
      <c r="B582" t="str">
        <f>"$table-&gt;integer('"&amp;A582&amp;"');"</f>
        <v>$table-&gt;integer('id_estado_civil');</v>
      </c>
    </row>
    <row r="583" spans="1:2">
      <c r="A583" t="s">
        <v>3877</v>
      </c>
      <c r="B583" t="str">
        <f>"$table-&gt;string('"&amp;A583&amp;"', 1);"</f>
        <v>$table-&gt;string('tx_sexo', 1);</v>
      </c>
    </row>
    <row r="584" spans="1:2">
      <c r="A584" t="s">
        <v>3878</v>
      </c>
      <c r="B584" t="str">
        <f>"$table-&gt;date('"&amp;A584&amp;"');"</f>
        <v>$table-&gt;date('fe_nacimiento');</v>
      </c>
    </row>
    <row r="585" spans="1:2">
      <c r="A585" t="s">
        <v>3731</v>
      </c>
      <c r="B585" t="str">
        <f t="shared" ref="B585" si="5">"$table-&gt;integer('"&amp;A585&amp;"');"</f>
        <v>$table-&gt;integer('id_tipo_documento');</v>
      </c>
    </row>
    <row r="586" spans="1:2">
      <c r="A586" t="s">
        <v>3624</v>
      </c>
      <c r="B586" t="str">
        <f>"$table-&gt;string('"&amp;A586&amp;"', 12);"</f>
        <v>$table-&gt;string('tx_documento', 12);</v>
      </c>
    </row>
    <row r="587" spans="1:2">
      <c r="A587" t="s">
        <v>3879</v>
      </c>
      <c r="B587" t="str">
        <f>"$table-&gt;string('"&amp;A587&amp;"', 30)-&gt;nullable();"</f>
        <v>$table-&gt;string('tx_lugar_nacimiento', 30)-&gt;nullable();</v>
      </c>
    </row>
    <row r="588" spans="1:2">
      <c r="A588" t="s">
        <v>2</v>
      </c>
      <c r="B588" t="str">
        <f>"$table-&gt;string('"&amp;A588&amp;"', 80);"</f>
        <v>$table-&gt;string('tx_direccion', 80);</v>
      </c>
    </row>
    <row r="589" spans="1:2">
      <c r="A589" t="s">
        <v>32</v>
      </c>
      <c r="B589" t="str">
        <f t="shared" ref="B589:B590" si="6">"$table-&gt;integer('"&amp;A589&amp;"');"</f>
        <v>$table-&gt;integer('id_departamento');</v>
      </c>
    </row>
    <row r="590" spans="1:2">
      <c r="A590" t="s">
        <v>3020</v>
      </c>
      <c r="B590" t="str">
        <f t="shared" si="6"/>
        <v>$table-&gt;integer('id_ciudad');</v>
      </c>
    </row>
    <row r="591" spans="1:2">
      <c r="A591" t="s">
        <v>3043</v>
      </c>
      <c r="B591" t="str">
        <f>"$table-&gt;string('"&amp;A591&amp;"', 30)-&gt;nullable();"</f>
        <v>$table-&gt;string('tx_email', 30)-&gt;nullable();</v>
      </c>
    </row>
    <row r="592" spans="1:2">
      <c r="A592" t="s">
        <v>46</v>
      </c>
      <c r="B592" t="str">
        <f>"$table-&gt;string('"&amp;A592&amp;"', 15)-&gt;nullable();"</f>
        <v>$table-&gt;string('tx_telefono', 15)-&gt;nullable();</v>
      </c>
    </row>
    <row r="593" spans="1:2">
      <c r="A593" t="s">
        <v>3880</v>
      </c>
      <c r="B593" t="str">
        <f>"$table-&gt;string('"&amp;A593&amp;"', 15)-&gt;nullable();"</f>
        <v>$table-&gt;string('tx_telefono_movil', 15)-&gt;nullable();</v>
      </c>
    </row>
    <row r="594" spans="1:2">
      <c r="A594" t="s">
        <v>3881</v>
      </c>
      <c r="B594" t="str">
        <f>"$table-&gt;integer('"&amp;A594&amp;"');"</f>
        <v>$table-&gt;integer('id_cargo');</v>
      </c>
    </row>
    <row r="595" spans="1:2">
      <c r="A595" t="s">
        <v>13</v>
      </c>
      <c r="B595" t="str">
        <f>"$table-&gt;string('"&amp;A595&amp;"', 100)-&gt;nullable();"</f>
        <v>$table-&gt;string('tx_observaciones', 100)-&gt;nullable();</v>
      </c>
    </row>
    <row r="596" spans="1:2">
      <c r="A596" t="s">
        <v>26</v>
      </c>
      <c r="B596" t="str">
        <f>"$table-&gt;integer('"&amp;A596&amp;"');"</f>
        <v>$table-&gt;integer('id_status');</v>
      </c>
    </row>
    <row r="597" spans="1:2">
      <c r="A597" t="s">
        <v>27</v>
      </c>
      <c r="B597" t="str">
        <f>"$table-&gt;integer('"&amp;A597&amp;"');"</f>
        <v>$table-&gt;integer('id_usuario');</v>
      </c>
    </row>
    <row r="598" spans="1:2">
      <c r="A598" t="s">
        <v>3054</v>
      </c>
      <c r="B598" t="s">
        <v>3055</v>
      </c>
    </row>
    <row r="600" spans="1:2">
      <c r="A600" s="1" t="s">
        <v>3675</v>
      </c>
    </row>
    <row r="601" spans="1:2">
      <c r="A601" t="s">
        <v>3951</v>
      </c>
      <c r="B601" s="89" t="s">
        <v>3056</v>
      </c>
    </row>
    <row r="602" spans="1:2">
      <c r="A602" s="89" t="s">
        <v>3952</v>
      </c>
      <c r="B602" s="89" t="str">
        <f>"$table-&gt;string('"&amp;A602&amp;"', 50)-&gt;nullable();"</f>
        <v>$table-&gt;string('nb_configuracion', 50)-&gt;nullable();</v>
      </c>
    </row>
    <row r="603" spans="1:2">
      <c r="A603" t="s">
        <v>3728</v>
      </c>
      <c r="B603" s="89" t="str">
        <f t="shared" ref="B603" si="7">"$table-&gt;string('"&amp;A603&amp;"', 30)-&gt;nullable();"</f>
        <v>$table-&gt;string('tx_valor', 30)-&gt;nullable();</v>
      </c>
    </row>
    <row r="604" spans="1:2">
      <c r="A604" t="s">
        <v>3953</v>
      </c>
      <c r="B604" s="89" t="str">
        <f>"$table-&gt;string('"&amp;A604&amp;"', 50)-&gt;nullable();"</f>
        <v>$table-&gt;string('tx_modulo', 50)-&gt;nullable();</v>
      </c>
    </row>
    <row r="605" spans="1:2" s="89" customFormat="1">
      <c r="A605" s="89" t="s">
        <v>13</v>
      </c>
      <c r="B605" s="89" t="str">
        <f>"$table-&gt;string('"&amp;A605&amp;"', 100)-&gt;nullable();"</f>
        <v>$table-&gt;string('tx_observaciones', 100)-&gt;nullable();</v>
      </c>
    </row>
    <row r="606" spans="1:2" s="89" customFormat="1">
      <c r="A606" s="89" t="s">
        <v>26</v>
      </c>
      <c r="B606" s="89" t="str">
        <f>"$table-&gt;integer('"&amp;A606&amp;"');"</f>
        <v>$table-&gt;integer('id_status');</v>
      </c>
    </row>
    <row r="607" spans="1:2">
      <c r="A607" s="89" t="s">
        <v>27</v>
      </c>
      <c r="B607" s="89" t="str">
        <f>"$table-&gt;integer('"&amp;A607&amp;"');"</f>
        <v>$table-&gt;integer('id_usuario');</v>
      </c>
    </row>
    <row r="608" spans="1:2">
      <c r="A608" s="89" t="s">
        <v>3054</v>
      </c>
      <c r="B608" s="89" t="s">
        <v>3055</v>
      </c>
    </row>
    <row r="609" spans="1:2" s="89" customFormat="1"/>
    <row r="610" spans="1:2">
      <c r="A610" s="1" t="s">
        <v>3950</v>
      </c>
    </row>
    <row r="611" spans="1:2">
      <c r="A611" t="s">
        <v>3954</v>
      </c>
      <c r="B611" s="89" t="s">
        <v>3056</v>
      </c>
    </row>
    <row r="612" spans="1:2">
      <c r="A612" t="s">
        <v>3587</v>
      </c>
      <c r="B612" s="89" t="str">
        <f t="shared" ref="B612:B613" si="8">"$table-&gt;integer('"&amp;A612&amp;"');"</f>
        <v>$table-&gt;integer('id_grupo');</v>
      </c>
    </row>
    <row r="613" spans="1:2">
      <c r="A613" t="s">
        <v>3576</v>
      </c>
      <c r="B613" s="89" t="str">
        <f t="shared" si="8"/>
        <v>$table-&gt;integer('id_alumno');</v>
      </c>
    </row>
    <row r="614" spans="1:2">
      <c r="A614" s="89" t="s">
        <v>13</v>
      </c>
      <c r="B614" s="89" t="str">
        <f>"$table-&gt;string('"&amp;A614&amp;"', 100)-&gt;nullable();"</f>
        <v>$table-&gt;string('tx_observaciones', 100)-&gt;nullable();</v>
      </c>
    </row>
    <row r="615" spans="1:2">
      <c r="A615" s="89" t="s">
        <v>26</v>
      </c>
      <c r="B615" s="89" t="str">
        <f>"$table-&gt;integer('"&amp;A615&amp;"');"</f>
        <v>$table-&gt;integer('id_status');</v>
      </c>
    </row>
    <row r="616" spans="1:2">
      <c r="A616" s="89" t="s">
        <v>27</v>
      </c>
      <c r="B616" s="89" t="str">
        <f>"$table-&gt;integer('"&amp;A616&amp;"');"</f>
        <v>$table-&gt;integer('id_usuario');</v>
      </c>
    </row>
    <row r="617" spans="1:2">
      <c r="A617" s="89" t="s">
        <v>3054</v>
      </c>
      <c r="B617" s="89" t="s">
        <v>3055</v>
      </c>
    </row>
    <row r="619" spans="1:2">
      <c r="A619" s="1" t="s">
        <v>3955</v>
      </c>
    </row>
    <row r="620" spans="1:2">
      <c r="A620" s="90" t="s">
        <v>3956</v>
      </c>
      <c r="B620" s="90" t="s">
        <v>3056</v>
      </c>
    </row>
    <row r="621" spans="1:2">
      <c r="A621" s="90" t="s">
        <v>3956</v>
      </c>
      <c r="B621" s="90" t="str">
        <f t="shared" ref="B621:B622" si="9">"$table-&gt;integer('"&amp;A621&amp;"');"</f>
        <v>$table-&gt;integer('id_grado_alumno');</v>
      </c>
    </row>
    <row r="622" spans="1:2">
      <c r="A622" s="90" t="s">
        <v>3576</v>
      </c>
      <c r="B622" s="90" t="str">
        <f t="shared" si="9"/>
        <v>$table-&gt;integer('id_alumno');</v>
      </c>
    </row>
    <row r="623" spans="1:2">
      <c r="A623" s="90" t="s">
        <v>13</v>
      </c>
      <c r="B623" s="90" t="str">
        <f>"$table-&gt;string('"&amp;A623&amp;"', 100)-&gt;nullable();"</f>
        <v>$table-&gt;string('tx_observaciones', 100)-&gt;nullable();</v>
      </c>
    </row>
    <row r="624" spans="1:2">
      <c r="A624" s="90" t="s">
        <v>26</v>
      </c>
      <c r="B624" s="90" t="str">
        <f>"$table-&gt;integer('"&amp;A624&amp;"');"</f>
        <v>$table-&gt;integer('id_status');</v>
      </c>
    </row>
    <row r="625" spans="1:2">
      <c r="A625" s="90" t="s">
        <v>27</v>
      </c>
      <c r="B625" s="90" t="str">
        <f>"$table-&gt;integer('"&amp;A625&amp;"');"</f>
        <v>$table-&gt;integer('id_usuario');</v>
      </c>
    </row>
    <row r="626" spans="1:2">
      <c r="A626" s="90" t="s">
        <v>3054</v>
      </c>
      <c r="B626" s="90" t="s">
        <v>3055</v>
      </c>
    </row>
    <row r="628" spans="1:2">
      <c r="A628" s="1" t="s">
        <v>3957</v>
      </c>
      <c r="B628" s="91"/>
    </row>
    <row r="629" spans="1:2">
      <c r="A629" s="91" t="s">
        <v>0</v>
      </c>
      <c r="B629" s="91" t="s">
        <v>3056</v>
      </c>
    </row>
    <row r="630" spans="1:2">
      <c r="A630" s="91" t="s">
        <v>3958</v>
      </c>
      <c r="B630" s="91" t="str">
        <f>"$table-&gt;string('"&amp;A630&amp;"', 30);"</f>
        <v>$table-&gt;string('nb_tipo_evaluacion', 30);</v>
      </c>
    </row>
    <row r="631" spans="1:2">
      <c r="A631" s="91" t="s">
        <v>13</v>
      </c>
      <c r="B631" s="91" t="str">
        <f>"$table-&gt;string('"&amp;A631&amp;"', 100)-&gt;nullable();"</f>
        <v>$table-&gt;string('tx_observaciones', 100)-&gt;nullable();</v>
      </c>
    </row>
    <row r="632" spans="1:2">
      <c r="A632" s="91" t="s">
        <v>26</v>
      </c>
      <c r="B632" s="91" t="str">
        <f>"$table-&gt;integer('"&amp;A632&amp;"');"</f>
        <v>$table-&gt;integer('id_status');</v>
      </c>
    </row>
    <row r="633" spans="1:2">
      <c r="A633" s="91" t="s">
        <v>27</v>
      </c>
      <c r="B633" s="91" t="str">
        <f>"$table-&gt;integer('"&amp;A633&amp;"');"</f>
        <v>$table-&gt;integer('id_usuario');</v>
      </c>
    </row>
    <row r="634" spans="1:2">
      <c r="A634" s="91" t="s">
        <v>3054</v>
      </c>
      <c r="B634" s="91" t="s">
        <v>3055</v>
      </c>
    </row>
    <row r="636" spans="1:2">
      <c r="A636" s="1" t="s">
        <v>3963</v>
      </c>
      <c r="B636" s="91"/>
    </row>
    <row r="637" spans="1:2">
      <c r="A637" s="91" t="s">
        <v>0</v>
      </c>
      <c r="B637" s="91" t="s">
        <v>3056</v>
      </c>
    </row>
    <row r="638" spans="1:2" s="92" customFormat="1">
      <c r="A638" s="92" t="s">
        <v>3964</v>
      </c>
      <c r="B638" s="92" t="str">
        <f>"$table-&gt;integer('"&amp;A638&amp;"');"</f>
        <v>$table-&gt;integer('id_plan_evaluacion');</v>
      </c>
    </row>
    <row r="639" spans="1:2">
      <c r="A639" t="s">
        <v>3960</v>
      </c>
      <c r="B639" s="91" t="str">
        <f>"$table-&gt;integer('"&amp;A639&amp;"');"</f>
        <v>$table-&gt;integer('nu_peso');</v>
      </c>
    </row>
    <row r="640" spans="1:2">
      <c r="A640" t="s">
        <v>3961</v>
      </c>
      <c r="B640" s="91" t="str">
        <f>"$table-&gt;date('"&amp;A640&amp;"');"</f>
        <v>$table-&gt;date('fe_evaluacion');</v>
      </c>
    </row>
    <row r="641" spans="1:2">
      <c r="A641" t="s">
        <v>3962</v>
      </c>
      <c r="B641" s="91" t="str">
        <f>"$table-&gt;string('"&amp;A641&amp;"', 100)-&gt;nullable();"</f>
        <v>$table-&gt;string('tx_tema', 100)-&gt;nullable();</v>
      </c>
    </row>
    <row r="642" spans="1:2">
      <c r="A642" s="91" t="s">
        <v>13</v>
      </c>
      <c r="B642" s="91" t="str">
        <f>"$table-&gt;string('"&amp;A642&amp;"', 100)-&gt;nullable();"</f>
        <v>$table-&gt;string('tx_observaciones', 100)-&gt;nullable();</v>
      </c>
    </row>
    <row r="643" spans="1:2">
      <c r="A643" s="91" t="s">
        <v>26</v>
      </c>
      <c r="B643" s="91" t="str">
        <f>"$table-&gt;integer('"&amp;A643&amp;"');"</f>
        <v>$table-&gt;integer('id_status');</v>
      </c>
    </row>
    <row r="644" spans="1:2">
      <c r="A644" s="91" t="s">
        <v>27</v>
      </c>
      <c r="B644" s="91" t="str">
        <f>"$table-&gt;integer('"&amp;A644&amp;"');"</f>
        <v>$table-&gt;integer('id_usuario');</v>
      </c>
    </row>
    <row r="645" spans="1:2">
      <c r="A645" s="91" t="s">
        <v>3054</v>
      </c>
      <c r="B645" s="91" t="s">
        <v>3055</v>
      </c>
    </row>
    <row r="647" spans="1:2">
      <c r="A647" s="1" t="s">
        <v>3967</v>
      </c>
      <c r="B647" s="94"/>
    </row>
    <row r="648" spans="1:2">
      <c r="A648" s="94" t="s">
        <v>0</v>
      </c>
      <c r="B648" s="94" t="s">
        <v>3056</v>
      </c>
    </row>
    <row r="649" spans="1:2">
      <c r="A649" s="94" t="s">
        <v>3968</v>
      </c>
      <c r="B649" s="94" t="str">
        <f>"$table-&gt;string('"&amp;A649&amp;"', 30);"</f>
        <v>$table-&gt;string('nb_tipo_contacto', 30);</v>
      </c>
    </row>
    <row r="650" spans="1:2">
      <c r="A650" s="94" t="s">
        <v>13</v>
      </c>
      <c r="B650" s="94" t="str">
        <f>"$table-&gt;string('"&amp;A650&amp;"', 100)-&gt;nullable();"</f>
        <v>$table-&gt;string('tx_observaciones', 100)-&gt;nullable();</v>
      </c>
    </row>
    <row r="651" spans="1:2">
      <c r="A651" s="94" t="s">
        <v>26</v>
      </c>
      <c r="B651" s="94" t="str">
        <f>"$table-&gt;integer('"&amp;A651&amp;"');"</f>
        <v>$table-&gt;integer('id_status');</v>
      </c>
    </row>
    <row r="652" spans="1:2">
      <c r="A652" s="94" t="s">
        <v>27</v>
      </c>
      <c r="B652" s="94" t="str">
        <f>"$table-&gt;integer('"&amp;A652&amp;"');"</f>
        <v>$table-&gt;integer('id_usuario');</v>
      </c>
    </row>
    <row r="653" spans="1:2">
      <c r="A653" s="94" t="s">
        <v>3054</v>
      </c>
      <c r="B653" s="94" t="s">
        <v>3055</v>
      </c>
    </row>
    <row r="656" spans="1:2">
      <c r="A656" s="1" t="s">
        <v>3972</v>
      </c>
    </row>
    <row r="657" spans="1:2">
      <c r="A657" s="95" t="s">
        <v>0</v>
      </c>
      <c r="B657" s="95" t="s">
        <v>3056</v>
      </c>
    </row>
    <row r="658" spans="1:2" s="95" customFormat="1">
      <c r="A658" s="95" t="s">
        <v>3973</v>
      </c>
      <c r="B658" s="95" t="str">
        <f>"$table-&gt;string('"&amp;A658&amp;"', 40);"</f>
        <v>$table-&gt;string('nb_perfil', 40);</v>
      </c>
    </row>
    <row r="659" spans="1:2" s="95" customFormat="1">
      <c r="A659" s="95" t="s">
        <v>13</v>
      </c>
      <c r="B659" s="95" t="str">
        <f>"$table-&gt;string('"&amp;A659&amp;"', 100)-&gt;nullable();"</f>
        <v>$table-&gt;string('tx_observaciones', 100)-&gt;nullable();</v>
      </c>
    </row>
    <row r="660" spans="1:2">
      <c r="A660" s="95" t="s">
        <v>26</v>
      </c>
      <c r="B660" s="95" t="str">
        <f>"$table-&gt;integer('"&amp;A660&amp;"');"</f>
        <v>$table-&gt;integer('id_status');</v>
      </c>
    </row>
    <row r="661" spans="1:2" s="95" customFormat="1">
      <c r="A661" s="95" t="s">
        <v>27</v>
      </c>
      <c r="B661" s="95" t="str">
        <f>"$table-&gt;integer('"&amp;A661&amp;"');"</f>
        <v>$table-&gt;integer('id_usuario');</v>
      </c>
    </row>
    <row r="662" spans="1:2" s="95" customFormat="1">
      <c r="A662" s="95" t="s">
        <v>3054</v>
      </c>
      <c r="B662" s="95" t="s">
        <v>3055</v>
      </c>
    </row>
    <row r="665" spans="1:2">
      <c r="A665" s="1" t="s">
        <v>3974</v>
      </c>
    </row>
    <row r="666" spans="1:2">
      <c r="A666" s="95" t="s">
        <v>0</v>
      </c>
      <c r="B666" s="95" t="s">
        <v>3056</v>
      </c>
    </row>
    <row r="667" spans="1:2" s="95" customFormat="1">
      <c r="A667" s="95" t="s">
        <v>27</v>
      </c>
      <c r="B667" s="95" t="str">
        <f>"$table-&gt;integer('"&amp;A667&amp;"');"</f>
        <v>$table-&gt;integer('id_usuario');</v>
      </c>
    </row>
    <row r="668" spans="1:2" s="95" customFormat="1">
      <c r="A668" s="95" t="s">
        <v>3975</v>
      </c>
      <c r="B668" s="95" t="str">
        <f>"$table-&gt;integer('"&amp;A668&amp;"');"</f>
        <v>$table-&gt;integer('id_perfil');</v>
      </c>
    </row>
    <row r="669" spans="1:2" s="95" customFormat="1">
      <c r="A669" s="95" t="s">
        <v>13</v>
      </c>
      <c r="B669" s="95" t="str">
        <f>"$table-&gt;string('"&amp;A669&amp;"', 100)-&gt;nullable();"</f>
        <v>$table-&gt;string('tx_observaciones', 100)-&gt;nullable();</v>
      </c>
    </row>
    <row r="670" spans="1:2" s="95" customFormat="1">
      <c r="A670" s="95" t="s">
        <v>26</v>
      </c>
      <c r="B670" s="95" t="str">
        <f>"$table-&gt;integer('"&amp;A670&amp;"');"</f>
        <v>$table-&gt;integer('id_status');</v>
      </c>
    </row>
    <row r="671" spans="1:2" s="95" customFormat="1">
      <c r="A671" s="95" t="s">
        <v>27</v>
      </c>
      <c r="B671" s="95" t="str">
        <f>"$table-&gt;integer('"&amp;A671&amp;"');"</f>
        <v>$table-&gt;integer('id_usuario');</v>
      </c>
    </row>
    <row r="672" spans="1:2">
      <c r="A672" s="95" t="s">
        <v>3054</v>
      </c>
      <c r="B672" s="95" t="s">
        <v>3055</v>
      </c>
    </row>
    <row r="675" spans="1:2">
      <c r="A675" s="1" t="s">
        <v>3969</v>
      </c>
    </row>
    <row r="676" spans="1:2">
      <c r="A676" s="95" t="s">
        <v>0</v>
      </c>
      <c r="B676" s="95" t="s">
        <v>3056</v>
      </c>
    </row>
    <row r="677" spans="1:2" s="95" customFormat="1">
      <c r="A677" s="95" t="s">
        <v>3976</v>
      </c>
      <c r="B677" s="95" t="str">
        <f t="shared" ref="B677:B678" si="10">"$table-&gt;integer('"&amp;A677&amp;"');"</f>
        <v>$table-&gt;integer('id_menu');</v>
      </c>
    </row>
    <row r="678" spans="1:2" s="95" customFormat="1">
      <c r="A678" s="95" t="s">
        <v>3975</v>
      </c>
      <c r="B678" s="95" t="str">
        <f t="shared" si="10"/>
        <v>$table-&gt;integer('id_perfil');</v>
      </c>
    </row>
    <row r="679" spans="1:2" s="95" customFormat="1">
      <c r="A679" s="95" t="s">
        <v>3978</v>
      </c>
      <c r="B679" s="95" t="str">
        <f t="shared" ref="B679:B684" si="11">"$table-&gt;boolean('"&amp;A679&amp;"');"</f>
        <v>$table-&gt;boolean('bo_select');</v>
      </c>
    </row>
    <row r="680" spans="1:2" s="95" customFormat="1">
      <c r="A680" s="95" t="s">
        <v>3977</v>
      </c>
      <c r="B680" s="95" t="str">
        <f t="shared" si="11"/>
        <v>$table-&gt;boolean('bo_insert');</v>
      </c>
    </row>
    <row r="681" spans="1:2" s="95" customFormat="1">
      <c r="A681" s="95" t="s">
        <v>3979</v>
      </c>
      <c r="B681" s="95" t="str">
        <f t="shared" si="11"/>
        <v>$table-&gt;boolean('bo_update');</v>
      </c>
    </row>
    <row r="682" spans="1:2" s="95" customFormat="1">
      <c r="A682" s="95" t="s">
        <v>3980</v>
      </c>
      <c r="B682" s="95" t="str">
        <f t="shared" si="11"/>
        <v>$table-&gt;boolean('bo_delete');</v>
      </c>
    </row>
    <row r="683" spans="1:2" s="95" customFormat="1">
      <c r="A683" s="95" t="s">
        <v>3981</v>
      </c>
      <c r="B683" s="95" t="str">
        <f t="shared" si="11"/>
        <v>$table-&gt;boolean('bo_admin');</v>
      </c>
    </row>
    <row r="684" spans="1:2" s="95" customFormat="1">
      <c r="A684" s="95" t="s">
        <v>3982</v>
      </c>
      <c r="B684" s="95" t="str">
        <f t="shared" si="11"/>
        <v>$table-&gt;boolean('bo_default');</v>
      </c>
    </row>
    <row r="685" spans="1:2" s="95" customFormat="1">
      <c r="A685" s="95" t="s">
        <v>13</v>
      </c>
      <c r="B685" s="95" t="str">
        <f>"$table-&gt;string('"&amp;A685&amp;"', 100)-&gt;nullable();"</f>
        <v>$table-&gt;string('tx_observaciones', 100)-&gt;nullable();</v>
      </c>
    </row>
    <row r="686" spans="1:2" s="95" customFormat="1">
      <c r="A686" s="95" t="s">
        <v>26</v>
      </c>
      <c r="B686" s="95" t="str">
        <f>"$table-&gt;integer('"&amp;A686&amp;"');"</f>
        <v>$table-&gt;integer('id_status');</v>
      </c>
    </row>
    <row r="687" spans="1:2" s="95" customFormat="1">
      <c r="A687" s="95" t="s">
        <v>27</v>
      </c>
      <c r="B687" s="95" t="str">
        <f>"$table-&gt;integer('"&amp;A687&amp;"');"</f>
        <v>$table-&gt;integer('id_usuario');</v>
      </c>
    </row>
    <row r="688" spans="1:2" s="95" customFormat="1">
      <c r="A688" s="95" t="s">
        <v>3054</v>
      </c>
      <c r="B688" s="95" t="s">
        <v>3055</v>
      </c>
    </row>
    <row r="691" spans="1:2">
      <c r="A691" s="1" t="s">
        <v>3970</v>
      </c>
    </row>
    <row r="692" spans="1:2">
      <c r="A692" s="95" t="s">
        <v>0</v>
      </c>
      <c r="B692" s="95" t="s">
        <v>3056</v>
      </c>
    </row>
    <row r="693" spans="1:2" s="95" customFormat="1">
      <c r="A693" s="95" t="s">
        <v>3983</v>
      </c>
      <c r="B693" s="95" t="str">
        <f>"$table-&gt;string('"&amp;A693&amp;"', 40);"</f>
        <v>$table-&gt;string('nb_menu', 40);</v>
      </c>
    </row>
    <row r="694" spans="1:2" s="95" customFormat="1">
      <c r="A694" s="95" t="s">
        <v>3984</v>
      </c>
      <c r="B694" s="95" t="str">
        <f>"$table-&gt;string('"&amp;A694&amp;"', 50);"</f>
        <v>$table-&gt;string('tx_ruta', 50);</v>
      </c>
    </row>
    <row r="695" spans="1:2" s="95" customFormat="1">
      <c r="A695" s="95" t="s">
        <v>3060</v>
      </c>
      <c r="B695" s="95" t="str">
        <f t="shared" ref="B695:B697" si="12">"$table-&gt;string('"&amp;A695&amp;"', 50);"</f>
        <v>$table-&gt;string('tx_path', 50);</v>
      </c>
    </row>
    <row r="696" spans="1:2" s="95" customFormat="1">
      <c r="A696" s="95" t="s">
        <v>42</v>
      </c>
      <c r="B696" s="95" t="str">
        <f t="shared" si="12"/>
        <v>$table-&gt;string('tx_icono', 50);</v>
      </c>
    </row>
    <row r="697" spans="1:2" s="95" customFormat="1">
      <c r="A697" s="95" t="s">
        <v>3986</v>
      </c>
      <c r="B697" s="95" t="str">
        <f t="shared" si="12"/>
        <v>$table-&gt;string('tx_target', 50);</v>
      </c>
    </row>
    <row r="698" spans="1:2" s="95" customFormat="1">
      <c r="A698" s="95" t="s">
        <v>13</v>
      </c>
      <c r="B698" s="95" t="str">
        <f>"$table-&gt;string('"&amp;A698&amp;"', 100)-&gt;nullable();"</f>
        <v>$table-&gt;string('tx_observaciones', 100)-&gt;nullable();</v>
      </c>
    </row>
    <row r="699" spans="1:2" s="95" customFormat="1">
      <c r="A699" s="95" t="s">
        <v>26</v>
      </c>
      <c r="B699" s="95" t="str">
        <f>"$table-&gt;integer('"&amp;A699&amp;"');"</f>
        <v>$table-&gt;integer('id_status');</v>
      </c>
    </row>
    <row r="700" spans="1:2" s="95" customFormat="1">
      <c r="A700" s="95" t="s">
        <v>27</v>
      </c>
      <c r="B700" s="95" t="str">
        <f>"$table-&gt;integer('"&amp;A700&amp;"');"</f>
        <v>$table-&gt;integer('id_usuario');</v>
      </c>
    </row>
    <row r="701" spans="1:2" s="95" customFormat="1">
      <c r="A701" s="95" t="s">
        <v>3054</v>
      </c>
      <c r="B701" s="95" t="s">
        <v>3055</v>
      </c>
    </row>
    <row r="705" spans="1:2">
      <c r="A705" s="1" t="s">
        <v>3971</v>
      </c>
    </row>
    <row r="706" spans="1:2">
      <c r="A706" s="95" t="s">
        <v>0</v>
      </c>
      <c r="B706" s="95" t="s">
        <v>3056</v>
      </c>
    </row>
    <row r="707" spans="1:2">
      <c r="A707" s="95" t="s">
        <v>3987</v>
      </c>
      <c r="B707" s="95" t="str">
        <f>"$table-&gt;string('"&amp;A707&amp;"', 50);"</f>
        <v>$table-&gt;string('nb_modulo', 50);</v>
      </c>
    </row>
    <row r="708" spans="1:2" s="95" customFormat="1">
      <c r="A708" s="95" t="s">
        <v>3985</v>
      </c>
      <c r="B708" s="95" t="str">
        <f>"$table-&gt;string('"&amp;A708&amp;"', 50);"</f>
        <v>$table-&gt;string('tx_grupo', 50);</v>
      </c>
    </row>
    <row r="709" spans="1:2">
      <c r="A709" s="95" t="s">
        <v>13</v>
      </c>
      <c r="B709" s="95" t="str">
        <f>"$table-&gt;string('"&amp;A709&amp;"', 100)-&gt;nullable();"</f>
        <v>$table-&gt;string('tx_observaciones', 100)-&gt;nullable();</v>
      </c>
    </row>
    <row r="710" spans="1:2">
      <c r="A710" s="95" t="s">
        <v>26</v>
      </c>
      <c r="B710" s="95" t="str">
        <f>"$table-&gt;integer('"&amp;A710&amp;"');"</f>
        <v>$table-&gt;integer('id_status');</v>
      </c>
    </row>
    <row r="711" spans="1:2">
      <c r="A711" s="95" t="s">
        <v>27</v>
      </c>
      <c r="B711" s="95" t="str">
        <f>"$table-&gt;integer('"&amp;A711&amp;"');"</f>
        <v>$table-&gt;integer('id_usuario');</v>
      </c>
    </row>
    <row r="712" spans="1:2">
      <c r="A712" s="95" t="s">
        <v>3054</v>
      </c>
      <c r="B712" s="95" t="s">
        <v>3055</v>
      </c>
    </row>
    <row r="714" spans="1:2">
      <c r="A714" s="1" t="s">
        <v>3988</v>
      </c>
    </row>
    <row r="715" spans="1:2">
      <c r="A715" t="s">
        <v>0</v>
      </c>
      <c r="B715" t="s">
        <v>3056</v>
      </c>
    </row>
    <row r="716" spans="1:2">
      <c r="A716" t="s">
        <v>3989</v>
      </c>
      <c r="B716" t="str">
        <f>"$table-&gt;integer('"&amp;A716&amp;"');"</f>
        <v>$table-&gt;integer('id_docente');</v>
      </c>
    </row>
    <row r="717" spans="1:2">
      <c r="A717" t="s">
        <v>3562</v>
      </c>
      <c r="B717" t="str">
        <f>"$table-&gt;integer('"&amp;A717&amp;"');"</f>
        <v>$table-&gt;integer('id_materia');</v>
      </c>
    </row>
    <row r="718" spans="1:2">
      <c r="A718" t="s">
        <v>13</v>
      </c>
      <c r="B718" t="str">
        <f>"$table-&gt;string('"&amp;A718&amp;"', 100)-&gt;nullable();"</f>
        <v>$table-&gt;string('tx_observaciones', 100)-&gt;nullable();</v>
      </c>
    </row>
    <row r="719" spans="1:2">
      <c r="A719" t="s">
        <v>26</v>
      </c>
      <c r="B719" t="str">
        <f>"$table-&gt;integer('"&amp;A719&amp;"');"</f>
        <v>$table-&gt;integer('id_status');</v>
      </c>
    </row>
    <row r="720" spans="1:2">
      <c r="A720" t="s">
        <v>27</v>
      </c>
      <c r="B720" t="str">
        <f>"$table-&gt;integer('"&amp;A720&amp;"');"</f>
        <v>$table-&gt;integer('id_usuario');</v>
      </c>
    </row>
    <row r="721" spans="1:2">
      <c r="A721" t="s">
        <v>3054</v>
      </c>
      <c r="B721" t="s">
        <v>3055</v>
      </c>
    </row>
    <row r="724" spans="1:2">
      <c r="A724" s="1" t="s">
        <v>3990</v>
      </c>
      <c r="B724" s="97"/>
    </row>
    <row r="725" spans="1:2">
      <c r="A725" s="97" t="s">
        <v>0</v>
      </c>
      <c r="B725" s="97" t="s">
        <v>3056</v>
      </c>
    </row>
    <row r="726" spans="1:2">
      <c r="A726" s="97" t="s">
        <v>3989</v>
      </c>
      <c r="B726" s="97" t="str">
        <f>"$table-&gt;integer('"&amp;A726&amp;"');"</f>
        <v>$table-&gt;integer('id_docente');</v>
      </c>
    </row>
    <row r="727" spans="1:2">
      <c r="A727" s="97" t="s">
        <v>3587</v>
      </c>
      <c r="B727" s="97" t="str">
        <f>"$table-&gt;integer('"&amp;A727&amp;"');"</f>
        <v>$table-&gt;integer('id_grupo');</v>
      </c>
    </row>
    <row r="728" spans="1:2">
      <c r="A728" s="97" t="s">
        <v>13</v>
      </c>
      <c r="B728" s="97" t="str">
        <f>"$table-&gt;string('"&amp;A728&amp;"', 100)-&gt;nullable();"</f>
        <v>$table-&gt;string('tx_observaciones', 100)-&gt;nullable();</v>
      </c>
    </row>
    <row r="729" spans="1:2">
      <c r="A729" s="97" t="s">
        <v>26</v>
      </c>
      <c r="B729" s="97" t="str">
        <f>"$table-&gt;integer('"&amp;A729&amp;"');"</f>
        <v>$table-&gt;integer('id_status');</v>
      </c>
    </row>
    <row r="730" spans="1:2">
      <c r="A730" s="97" t="s">
        <v>27</v>
      </c>
      <c r="B730" s="97" t="str">
        <f>"$table-&gt;integer('"&amp;A730&amp;"');"</f>
        <v>$table-&gt;integer('id_usuario');</v>
      </c>
    </row>
    <row r="731" spans="1:2">
      <c r="A731" s="97" t="s">
        <v>3054</v>
      </c>
      <c r="B731" s="97" t="s">
        <v>3055</v>
      </c>
    </row>
    <row r="733" spans="1:2">
      <c r="A733" s="1" t="s">
        <v>3992</v>
      </c>
      <c r="B733" s="98"/>
    </row>
    <row r="734" spans="1:2">
      <c r="A734" s="98" t="s">
        <v>0</v>
      </c>
      <c r="B734" s="98" t="s">
        <v>3056</v>
      </c>
    </row>
    <row r="735" spans="1:2">
      <c r="A735" s="98" t="s">
        <v>3993</v>
      </c>
      <c r="B735" s="98" t="str">
        <f>"$table-&gt;string('"&amp;A735&amp;"', 30);"</f>
        <v>$table-&gt;string('nb_tipo_agenda', 30);</v>
      </c>
    </row>
    <row r="736" spans="1:2">
      <c r="A736" s="98" t="s">
        <v>13</v>
      </c>
      <c r="B736" s="98" t="str">
        <f>"$table-&gt;string('"&amp;A736&amp;"', 100)-&gt;nullable();"</f>
        <v>$table-&gt;string('tx_observaciones', 100)-&gt;nullable();</v>
      </c>
    </row>
    <row r="737" spans="1:2">
      <c r="A737" s="98" t="s">
        <v>26</v>
      </c>
      <c r="B737" s="98" t="str">
        <f>"$table-&gt;integer('"&amp;A737&amp;"');"</f>
        <v>$table-&gt;integer('id_status');</v>
      </c>
    </row>
    <row r="738" spans="1:2">
      <c r="A738" s="98" t="s">
        <v>27</v>
      </c>
      <c r="B738" s="98" t="str">
        <f>"$table-&gt;integer('"&amp;A738&amp;"');"</f>
        <v>$table-&gt;integer('id_usuario');</v>
      </c>
    </row>
    <row r="739" spans="1:2">
      <c r="A739" s="98" t="s">
        <v>3054</v>
      </c>
      <c r="B739" s="98" t="s">
        <v>3055</v>
      </c>
    </row>
    <row r="741" spans="1:2">
      <c r="A741" s="1" t="s">
        <v>3991</v>
      </c>
      <c r="B741" s="98"/>
    </row>
    <row r="742" spans="1:2">
      <c r="A742" s="98" t="s">
        <v>0</v>
      </c>
      <c r="B742" s="98" t="s">
        <v>3056</v>
      </c>
    </row>
    <row r="743" spans="1:2" s="98" customFormat="1">
      <c r="A743" s="98" t="s">
        <v>3996</v>
      </c>
      <c r="B743" s="98" t="str">
        <f>"$table-&gt;string('"&amp;A743&amp;"', 200);"</f>
        <v>$table-&gt;string('nb_agenda', 200);</v>
      </c>
    </row>
    <row r="744" spans="1:2" s="98" customFormat="1">
      <c r="A744" s="98" t="s">
        <v>3564</v>
      </c>
      <c r="B744" s="98" t="str">
        <f>"$table-&gt;integer('"&amp;A744&amp;"');"</f>
        <v>$table-&gt;integer('id_calendario');</v>
      </c>
    </row>
    <row r="745" spans="1:2">
      <c r="A745" s="98" t="s">
        <v>3994</v>
      </c>
      <c r="B745" s="98" t="str">
        <f>"$table-&gt;integer('"&amp;A745&amp;"');"</f>
        <v>$table-&gt;integer('id_tipo_agenda');</v>
      </c>
    </row>
    <row r="746" spans="1:2">
      <c r="A746" s="98" t="s">
        <v>3995</v>
      </c>
      <c r="B746" s="98" t="str">
        <f>"$table-&gt;date('"&amp;A746&amp;"');"</f>
        <v>$table-&gt;date('fe_agenda');</v>
      </c>
    </row>
    <row r="747" spans="1:2" s="98" customFormat="1">
      <c r="A747" s="98" t="s">
        <v>3622</v>
      </c>
      <c r="B747" s="98" t="str">
        <f>"$table-&gt;date('"&amp;A747&amp;"');"</f>
        <v>$table-&gt;date('hh_inicio');</v>
      </c>
    </row>
    <row r="748" spans="1:2" s="99" customFormat="1">
      <c r="A748" s="99" t="s">
        <v>3623</v>
      </c>
      <c r="B748" s="99" t="str">
        <f>"$table-&gt;date('"&amp;A748&amp;"');"</f>
        <v>$table-&gt;date('hh_fin');</v>
      </c>
    </row>
    <row r="749" spans="1:2" s="99" customFormat="1">
      <c r="A749" s="99" t="s">
        <v>4005</v>
      </c>
      <c r="B749" s="99" t="str">
        <f>"$table-&gt;integer('"&amp;A749&amp;"');"</f>
        <v>$table-&gt;integer('id_origen');</v>
      </c>
    </row>
    <row r="750" spans="1:2">
      <c r="A750" s="98" t="s">
        <v>13</v>
      </c>
      <c r="B750" s="98" t="str">
        <f>"$table-&gt;string('"&amp;A750&amp;"', 100)-&gt;nullable();"</f>
        <v>$table-&gt;string('tx_observaciones', 100)-&gt;nullable();</v>
      </c>
    </row>
    <row r="751" spans="1:2">
      <c r="A751" s="98" t="s">
        <v>26</v>
      </c>
      <c r="B751" s="98" t="str">
        <f>"$table-&gt;integer('"&amp;A751&amp;"');"</f>
        <v>$table-&gt;integer('id_status');</v>
      </c>
    </row>
    <row r="752" spans="1:2">
      <c r="A752" s="98" t="s">
        <v>27</v>
      </c>
      <c r="B752" s="98" t="str">
        <f>"$table-&gt;integer('"&amp;A752&amp;"');"</f>
        <v>$table-&gt;integer('id_usuario');</v>
      </c>
    </row>
    <row r="753" spans="1:2">
      <c r="A753" s="98" t="s">
        <v>3054</v>
      </c>
      <c r="B753" s="98" t="s">
        <v>3055</v>
      </c>
    </row>
    <row r="755" spans="1:2">
      <c r="A755" s="1" t="s">
        <v>3997</v>
      </c>
    </row>
    <row r="756" spans="1:2">
      <c r="A756" s="98" t="s">
        <v>0</v>
      </c>
      <c r="B756" s="98" t="s">
        <v>3056</v>
      </c>
    </row>
    <row r="757" spans="1:2">
      <c r="A757" s="98" t="s">
        <v>3998</v>
      </c>
      <c r="B757" s="98" t="str">
        <f>"$table-&gt;string('"&amp;A757&amp;"', 200);"</f>
        <v>$table-&gt;string('nb_feriado', 200);</v>
      </c>
    </row>
    <row r="758" spans="1:2" s="98" customFormat="1">
      <c r="A758" s="98" t="s">
        <v>4002</v>
      </c>
      <c r="B758" s="98" t="str">
        <f>"$table-&gt;integer('"&amp;A758&amp;"');"</f>
        <v>$table-&gt;integer('id_tipo_feriado');</v>
      </c>
    </row>
    <row r="759" spans="1:2">
      <c r="A759" s="98" t="s">
        <v>3999</v>
      </c>
      <c r="B759" s="98" t="str">
        <f>"$table-&gt;date('"&amp;A759&amp;"');"</f>
        <v>$table-&gt;date('fe_feriado');</v>
      </c>
    </row>
    <row r="760" spans="1:2" s="98" customFormat="1">
      <c r="A760" s="98" t="s">
        <v>4001</v>
      </c>
      <c r="B760" s="98" t="str">
        <f>"$table-&gt;date('"&amp;A760&amp;"');"</f>
        <v>$table-&gt;date('aa_feriado');</v>
      </c>
    </row>
    <row r="761" spans="1:2">
      <c r="A761" s="98" t="s">
        <v>13</v>
      </c>
      <c r="B761" s="98" t="str">
        <f>"$table-&gt;string('"&amp;A761&amp;"', 100)-&gt;nullable();"</f>
        <v>$table-&gt;string('tx_observaciones', 100)-&gt;nullable();</v>
      </c>
    </row>
    <row r="762" spans="1:2">
      <c r="A762" s="98" t="s">
        <v>26</v>
      </c>
      <c r="B762" s="98" t="str">
        <f>"$table-&gt;integer('"&amp;A762&amp;"');"</f>
        <v>$table-&gt;integer('id_status');</v>
      </c>
    </row>
    <row r="763" spans="1:2">
      <c r="A763" s="98" t="s">
        <v>27</v>
      </c>
      <c r="B763" s="45" t="str">
        <f>"$table-&gt;integer('"&amp;A763&amp;"');"</f>
        <v>$table-&gt;integer('id_usuario');</v>
      </c>
    </row>
    <row r="764" spans="1:2">
      <c r="A764" s="98" t="s">
        <v>3054</v>
      </c>
      <c r="B764" s="98" t="s">
        <v>3055</v>
      </c>
    </row>
    <row r="766" spans="1:2">
      <c r="A766" s="1" t="s">
        <v>4003</v>
      </c>
      <c r="B766" s="98"/>
    </row>
    <row r="767" spans="1:2">
      <c r="A767" s="98" t="s">
        <v>0</v>
      </c>
      <c r="B767" s="98" t="s">
        <v>3056</v>
      </c>
    </row>
    <row r="768" spans="1:2">
      <c r="A768" s="98" t="s">
        <v>4004</v>
      </c>
      <c r="B768" s="98" t="str">
        <f>"$table-&gt;string('"&amp;A768&amp;"', 30);"</f>
        <v>$table-&gt;string('nb_tipo_feriado', 30);</v>
      </c>
    </row>
    <row r="769" spans="1:2">
      <c r="A769" s="98" t="s">
        <v>13</v>
      </c>
      <c r="B769" s="98" t="str">
        <f>"$table-&gt;string('"&amp;A769&amp;"', 100)-&gt;nullable();"</f>
        <v>$table-&gt;string('tx_observaciones', 100)-&gt;nullable();</v>
      </c>
    </row>
    <row r="770" spans="1:2">
      <c r="A770" s="98" t="s">
        <v>26</v>
      </c>
      <c r="B770" s="98" t="str">
        <f>"$table-&gt;integer('"&amp;A770&amp;"');"</f>
        <v>$table-&gt;integer('id_status');</v>
      </c>
    </row>
    <row r="771" spans="1:2">
      <c r="A771" s="98" t="s">
        <v>27</v>
      </c>
      <c r="B771" s="98" t="str">
        <f>"$table-&gt;integer('"&amp;A771&amp;"');"</f>
        <v>$table-&gt;integer('id_usuario');</v>
      </c>
    </row>
    <row r="772" spans="1:2">
      <c r="A772" s="98" t="s">
        <v>3054</v>
      </c>
      <c r="B772" s="98" t="s">
        <v>3055</v>
      </c>
    </row>
    <row r="774" spans="1:2">
      <c r="A774" s="1" t="s">
        <v>4006</v>
      </c>
    </row>
    <row r="775" spans="1:2">
      <c r="A775" s="100" t="s">
        <v>0</v>
      </c>
      <c r="B775" s="100" t="s">
        <v>3056</v>
      </c>
    </row>
    <row r="776" spans="1:2">
      <c r="A776" s="100" t="s">
        <v>4007</v>
      </c>
      <c r="B776" s="100" t="str">
        <f>"$table-&gt;string('"&amp;A776&amp;"', 30);"</f>
        <v>$table-&gt;string('nb_tipo_actividad', 30);</v>
      </c>
    </row>
    <row r="777" spans="1:2" s="100" customFormat="1">
      <c r="A777" s="100" t="s">
        <v>42</v>
      </c>
      <c r="B777" s="100" t="str">
        <f>"$table-&gt;string('"&amp;A777&amp;"', 30);"</f>
        <v>$table-&gt;string('tx_icono', 30);</v>
      </c>
    </row>
    <row r="778" spans="1:2">
      <c r="A778" s="100" t="s">
        <v>13</v>
      </c>
      <c r="B778" s="100" t="str">
        <f>"$table-&gt;string('"&amp;A778&amp;"', 100)-&gt;nullable();"</f>
        <v>$table-&gt;string('tx_observaciones', 100)-&gt;nullable();</v>
      </c>
    </row>
    <row r="779" spans="1:2">
      <c r="A779" s="100" t="s">
        <v>26</v>
      </c>
      <c r="B779" s="100" t="str">
        <f>"$table-&gt;integer('"&amp;A779&amp;"');"</f>
        <v>$table-&gt;integer('id_status');</v>
      </c>
    </row>
    <row r="780" spans="1:2">
      <c r="A780" s="100" t="s">
        <v>27</v>
      </c>
      <c r="B780" s="100" t="str">
        <f>"$table-&gt;integer('"&amp;A780&amp;"');"</f>
        <v>$table-&gt;integer('id_usuario');</v>
      </c>
    </row>
    <row r="781" spans="1:2">
      <c r="A781" s="100" t="s">
        <v>3054</v>
      </c>
      <c r="B781" s="100" t="s">
        <v>3055</v>
      </c>
    </row>
  </sheetData>
  <autoFilter ref="A1:A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61" zoomScale="115" zoomScaleNormal="115" workbookViewId="0">
      <selection activeCell="A72" sqref="A72"/>
    </sheetView>
  </sheetViews>
  <sheetFormatPr baseColWidth="10" defaultRowHeight="15"/>
  <cols>
    <col min="1" max="1" width="18.42578125" bestFit="1" customWidth="1"/>
    <col min="2" max="2" width="22.7109375" bestFit="1" customWidth="1"/>
    <col min="3" max="3" width="14.7109375" customWidth="1"/>
    <col min="4" max="4" width="24" customWidth="1"/>
    <col min="5" max="5" width="10.28515625" customWidth="1"/>
    <col min="6" max="6" width="9.28515625" customWidth="1"/>
    <col min="7" max="7" width="27" customWidth="1"/>
  </cols>
  <sheetData>
    <row r="1" spans="1:8">
      <c r="B1" t="s">
        <v>3046</v>
      </c>
      <c r="C1" t="s">
        <v>3052</v>
      </c>
      <c r="D1" t="s">
        <v>3047</v>
      </c>
      <c r="E1" t="s">
        <v>3048</v>
      </c>
      <c r="H1" t="s">
        <v>3133</v>
      </c>
    </row>
    <row r="2" spans="1:8">
      <c r="A2" s="1" t="s">
        <v>3515</v>
      </c>
      <c r="B2" t="s">
        <v>3045</v>
      </c>
      <c r="C2" t="s">
        <v>3053</v>
      </c>
      <c r="D2" t="str">
        <f t="shared" ref="D2:D42" si="0">SUBSTITUTE(PROPER(SUBSTITUTE(A2,"_"," "))," ","")</f>
        <v>TipoColegio</v>
      </c>
      <c r="E2" s="23" t="s">
        <v>3049</v>
      </c>
      <c r="F2" s="23"/>
      <c r="G2" t="str">
        <f>B2&amp;C2&amp;D2&amp;E2</f>
        <v>php artisan make:model Models/TipoColegio -a --api --force</v>
      </c>
    </row>
    <row r="3" spans="1:8">
      <c r="A3" s="1" t="s">
        <v>3518</v>
      </c>
      <c r="B3" t="s">
        <v>3045</v>
      </c>
      <c r="C3" t="s">
        <v>3053</v>
      </c>
      <c r="D3" t="str">
        <f t="shared" si="0"/>
        <v>Colegio</v>
      </c>
      <c r="E3" s="23" t="s">
        <v>3050</v>
      </c>
      <c r="F3" s="23"/>
      <c r="G3" t="str">
        <f t="shared" ref="G3:G20" si="1">B3&amp;C3&amp;D3&amp;E3</f>
        <v xml:space="preserve">php artisan make:model Models/Colegio -a --api </v>
      </c>
    </row>
    <row r="4" spans="1:8">
      <c r="A4" s="1" t="s">
        <v>3737</v>
      </c>
      <c r="B4" t="s">
        <v>3045</v>
      </c>
      <c r="C4" t="s">
        <v>3053</v>
      </c>
      <c r="D4" t="str">
        <f t="shared" si="0"/>
        <v>Subscripcion</v>
      </c>
      <c r="E4" s="23" t="s">
        <v>3050</v>
      </c>
      <c r="F4" s="23"/>
      <c r="G4" t="str">
        <f t="shared" si="1"/>
        <v xml:space="preserve">php artisan make:model Models/Subscripcion -a --api </v>
      </c>
    </row>
    <row r="5" spans="1:8">
      <c r="A5" s="1" t="s">
        <v>3535</v>
      </c>
      <c r="B5" t="s">
        <v>3045</v>
      </c>
      <c r="C5" t="s">
        <v>3053</v>
      </c>
      <c r="D5" t="str">
        <f t="shared" si="0"/>
        <v>TipoDirectiva</v>
      </c>
      <c r="E5" s="23" t="s">
        <v>3050</v>
      </c>
      <c r="F5" s="23"/>
      <c r="G5" t="str">
        <f t="shared" si="1"/>
        <v xml:space="preserve">php artisan make:model Models/TipoDirectiva -a --api </v>
      </c>
    </row>
    <row r="6" spans="1:8">
      <c r="A6" s="1" t="s">
        <v>19</v>
      </c>
      <c r="B6" t="s">
        <v>3045</v>
      </c>
      <c r="C6" t="s">
        <v>3053</v>
      </c>
      <c r="D6" t="str">
        <f t="shared" si="0"/>
        <v>TipoFoto</v>
      </c>
      <c r="E6" s="23" t="s">
        <v>3050</v>
      </c>
      <c r="F6" s="23"/>
      <c r="G6" t="str">
        <f t="shared" si="1"/>
        <v xml:space="preserve">php artisan make:model Models/TipoFoto -a --api </v>
      </c>
    </row>
    <row r="7" spans="1:8">
      <c r="A7" s="1" t="s">
        <v>3273</v>
      </c>
      <c r="B7" t="s">
        <v>3045</v>
      </c>
      <c r="C7" t="s">
        <v>3053</v>
      </c>
      <c r="D7" t="str">
        <f t="shared" si="0"/>
        <v>Nivel</v>
      </c>
      <c r="E7" s="23" t="s">
        <v>3050</v>
      </c>
      <c r="F7" s="23"/>
      <c r="G7" t="str">
        <f t="shared" si="1"/>
        <v xml:space="preserve">php artisan make:model Models/Nivel -a --api </v>
      </c>
    </row>
    <row r="8" spans="1:8">
      <c r="A8" s="1" t="s">
        <v>3312</v>
      </c>
      <c r="B8" t="s">
        <v>3045</v>
      </c>
      <c r="C8" t="s">
        <v>3053</v>
      </c>
      <c r="D8" t="str">
        <f t="shared" si="0"/>
        <v>Grado</v>
      </c>
      <c r="E8" s="23" t="s">
        <v>3050</v>
      </c>
      <c r="F8" s="23"/>
      <c r="G8" t="str">
        <f t="shared" si="1"/>
        <v xml:space="preserve">php artisan make:model Models/Grado -a --api </v>
      </c>
    </row>
    <row r="9" spans="1:8">
      <c r="A9" s="1" t="s">
        <v>3549</v>
      </c>
      <c r="B9" t="s">
        <v>3045</v>
      </c>
      <c r="C9" t="s">
        <v>3053</v>
      </c>
      <c r="D9" t="str">
        <f t="shared" si="0"/>
        <v>TipoMateria</v>
      </c>
      <c r="E9" s="23" t="s">
        <v>3050</v>
      </c>
      <c r="F9" s="23"/>
      <c r="G9" t="str">
        <f t="shared" si="1"/>
        <v xml:space="preserve">php artisan make:model Models/TipoMateria -a --api </v>
      </c>
    </row>
    <row r="10" spans="1:8">
      <c r="A10" s="1" t="s">
        <v>3277</v>
      </c>
      <c r="B10" t="s">
        <v>3045</v>
      </c>
      <c r="C10" t="s">
        <v>3053</v>
      </c>
      <c r="D10" t="str">
        <f t="shared" si="0"/>
        <v>Materia</v>
      </c>
      <c r="E10" s="23" t="s">
        <v>3050</v>
      </c>
      <c r="F10" s="23"/>
      <c r="G10" t="str">
        <f t="shared" si="1"/>
        <v xml:space="preserve">php artisan make:model Models/Materia -a --api </v>
      </c>
    </row>
    <row r="11" spans="1:8">
      <c r="A11" s="1" t="s">
        <v>3588</v>
      </c>
      <c r="B11" t="s">
        <v>3045</v>
      </c>
      <c r="C11" t="s">
        <v>3053</v>
      </c>
      <c r="D11" t="str">
        <f t="shared" si="0"/>
        <v>TipoCalificacion</v>
      </c>
      <c r="E11" s="23" t="s">
        <v>3050</v>
      </c>
      <c r="F11" s="23"/>
      <c r="G11" t="str">
        <f t="shared" si="1"/>
        <v xml:space="preserve">php artisan make:model Models/TipoCalificacion -a --api </v>
      </c>
    </row>
    <row r="12" spans="1:8">
      <c r="A12" s="1" t="s">
        <v>3647</v>
      </c>
      <c r="B12" t="s">
        <v>3045</v>
      </c>
      <c r="C12" t="s">
        <v>3053</v>
      </c>
      <c r="D12" t="str">
        <f t="shared" si="0"/>
        <v>NivelCalificacion</v>
      </c>
      <c r="E12" s="23" t="s">
        <v>3050</v>
      </c>
      <c r="F12" s="23"/>
      <c r="G12" t="str">
        <f t="shared" si="1"/>
        <v xml:space="preserve">php artisan make:model Models/NivelCalificacion -a --api </v>
      </c>
    </row>
    <row r="13" spans="1:8">
      <c r="A13" s="1" t="s">
        <v>3648</v>
      </c>
      <c r="B13" t="s">
        <v>3045</v>
      </c>
      <c r="C13" t="s">
        <v>3053</v>
      </c>
      <c r="D13" t="str">
        <f t="shared" si="0"/>
        <v>ValorCalificacion</v>
      </c>
      <c r="E13" s="23" t="s">
        <v>3050</v>
      </c>
      <c r="F13" s="23"/>
      <c r="G13" t="str">
        <f t="shared" si="1"/>
        <v xml:space="preserve">php artisan make:model Models/ValorCalificacion -a --api </v>
      </c>
    </row>
    <row r="14" spans="1:8">
      <c r="A14" s="1" t="s">
        <v>3578</v>
      </c>
      <c r="B14" t="s">
        <v>3045</v>
      </c>
      <c r="C14" t="s">
        <v>3053</v>
      </c>
      <c r="D14" t="str">
        <f t="shared" si="0"/>
        <v>Parentesco</v>
      </c>
      <c r="E14" s="23" t="s">
        <v>3050</v>
      </c>
      <c r="F14" s="23"/>
      <c r="G14" t="str">
        <f t="shared" si="1"/>
        <v xml:space="preserve">php artisan make:model Models/Parentesco -a --api </v>
      </c>
    </row>
    <row r="15" spans="1:8">
      <c r="A15" s="1" t="s">
        <v>3628</v>
      </c>
      <c r="B15" t="s">
        <v>3045</v>
      </c>
      <c r="C15" t="s">
        <v>3053</v>
      </c>
      <c r="D15" t="str">
        <f t="shared" si="0"/>
        <v>TipoDocumento</v>
      </c>
      <c r="E15" s="23" t="s">
        <v>3733</v>
      </c>
      <c r="F15" s="23"/>
      <c r="G15" t="str">
        <f t="shared" si="1"/>
        <v>php artisan make:model Models/TipoDocumento -a --api</v>
      </c>
    </row>
    <row r="16" spans="1:8">
      <c r="A16" s="1" t="s">
        <v>3532</v>
      </c>
      <c r="B16" t="s">
        <v>3045</v>
      </c>
      <c r="C16" t="s">
        <v>3053</v>
      </c>
      <c r="D16" t="str">
        <f t="shared" si="0"/>
        <v>Directiva</v>
      </c>
      <c r="E16" s="23" t="s">
        <v>3050</v>
      </c>
      <c r="F16" s="23"/>
      <c r="G16" t="str">
        <f t="shared" si="1"/>
        <v xml:space="preserve">php artisan make:model Models/Directiva -a --api </v>
      </c>
    </row>
    <row r="17" spans="1:7">
      <c r="A17" s="1" t="s">
        <v>3563</v>
      </c>
      <c r="B17" t="s">
        <v>3045</v>
      </c>
      <c r="C17" t="s">
        <v>3053</v>
      </c>
      <c r="D17" t="str">
        <f t="shared" si="0"/>
        <v>Calendario</v>
      </c>
      <c r="E17" s="23" t="s">
        <v>3050</v>
      </c>
      <c r="F17" s="23"/>
      <c r="G17" t="str">
        <f t="shared" si="1"/>
        <v xml:space="preserve">php artisan make:model Models/Calendario -a --api </v>
      </c>
    </row>
    <row r="18" spans="1:7">
      <c r="A18" s="1" t="s">
        <v>3558</v>
      </c>
      <c r="B18" t="s">
        <v>3045</v>
      </c>
      <c r="C18" t="s">
        <v>3053</v>
      </c>
      <c r="D18" t="str">
        <f t="shared" si="0"/>
        <v>Periodo</v>
      </c>
      <c r="E18" s="23" t="s">
        <v>3050</v>
      </c>
      <c r="F18" s="23"/>
      <c r="G18" t="str">
        <f t="shared" si="1"/>
        <v xml:space="preserve">php artisan make:model Models/Periodo -a --api </v>
      </c>
    </row>
    <row r="19" spans="1:7">
      <c r="A19" s="1" t="s">
        <v>3650</v>
      </c>
      <c r="B19" t="s">
        <v>3045</v>
      </c>
      <c r="C19" t="s">
        <v>3053</v>
      </c>
      <c r="D19" t="str">
        <f t="shared" si="0"/>
        <v>Profesor</v>
      </c>
      <c r="E19" s="23" t="s">
        <v>3050</v>
      </c>
      <c r="F19" s="23"/>
      <c r="G19" t="str">
        <f t="shared" si="1"/>
        <v xml:space="preserve">php artisan make:model Models/Profesor -a --api </v>
      </c>
    </row>
    <row r="20" spans="1:7">
      <c r="A20" s="1" t="s">
        <v>3557</v>
      </c>
      <c r="B20" t="s">
        <v>3045</v>
      </c>
      <c r="C20" t="s">
        <v>3053</v>
      </c>
      <c r="D20" t="str">
        <f t="shared" si="0"/>
        <v>Grupo</v>
      </c>
      <c r="E20" s="23" t="s">
        <v>3050</v>
      </c>
      <c r="F20" s="23"/>
      <c r="G20" t="str">
        <f t="shared" si="1"/>
        <v xml:space="preserve">php artisan make:model Models/Grupo -a --api </v>
      </c>
    </row>
    <row r="21" spans="1:7">
      <c r="A21" s="1" t="s">
        <v>3561</v>
      </c>
      <c r="B21" t="s">
        <v>3045</v>
      </c>
      <c r="C21" t="s">
        <v>3053</v>
      </c>
      <c r="D21" t="str">
        <f t="shared" si="0"/>
        <v>GradoMateria</v>
      </c>
      <c r="E21" s="23" t="s">
        <v>3734</v>
      </c>
      <c r="F21" s="23"/>
      <c r="G21" t="str">
        <f t="shared" ref="G21:G23" si="2">B21&amp;C21&amp;D21&amp;E21</f>
        <v xml:space="preserve">php artisan make:model Models/GradoMateria -a --api -p </v>
      </c>
    </row>
    <row r="22" spans="1:7">
      <c r="A22" s="1" t="s">
        <v>3312</v>
      </c>
      <c r="B22" t="s">
        <v>3045</v>
      </c>
      <c r="C22" t="s">
        <v>3053</v>
      </c>
      <c r="D22" t="str">
        <f t="shared" si="0"/>
        <v>Grado</v>
      </c>
      <c r="E22" s="23" t="s">
        <v>3734</v>
      </c>
      <c r="F22" s="23"/>
      <c r="G22" t="str">
        <f t="shared" ref="G22" si="3">B22&amp;C22&amp;D22&amp;E22</f>
        <v xml:space="preserve">php artisan make:model Models/Grado -a --api -p </v>
      </c>
    </row>
    <row r="23" spans="1:7">
      <c r="A23" s="1" t="s">
        <v>3736</v>
      </c>
      <c r="B23" t="s">
        <v>3045</v>
      </c>
      <c r="C23" t="s">
        <v>3053</v>
      </c>
      <c r="D23" t="str">
        <f t="shared" si="0"/>
        <v>Alumno</v>
      </c>
      <c r="E23" s="23" t="s">
        <v>3051</v>
      </c>
      <c r="F23" s="23"/>
      <c r="G23" t="str">
        <f t="shared" si="2"/>
        <v>php artisan make:model Models/Alumno -a --api -p</v>
      </c>
    </row>
    <row r="24" spans="1:7">
      <c r="A24" s="1" t="s">
        <v>3712</v>
      </c>
      <c r="B24" t="s">
        <v>3045</v>
      </c>
      <c r="C24" t="s">
        <v>3053</v>
      </c>
      <c r="D24" t="str">
        <f t="shared" si="0"/>
        <v>Calificacion</v>
      </c>
      <c r="E24" s="23" t="s">
        <v>3050</v>
      </c>
      <c r="F24" s="23"/>
      <c r="G24" t="str">
        <f t="shared" ref="G24:G29" si="4">B24&amp;C24&amp;D24&amp;E24</f>
        <v xml:space="preserve">php artisan make:model Models/Calificacion -a --api </v>
      </c>
    </row>
    <row r="25" spans="1:7">
      <c r="A25" s="1" t="s">
        <v>3612</v>
      </c>
      <c r="B25" t="s">
        <v>3045</v>
      </c>
      <c r="C25" t="s">
        <v>3053</v>
      </c>
      <c r="D25" t="str">
        <f t="shared" si="0"/>
        <v>Clase</v>
      </c>
      <c r="E25" s="23" t="s">
        <v>3050</v>
      </c>
      <c r="F25" s="23"/>
      <c r="G25" t="str">
        <f t="shared" si="4"/>
        <v xml:space="preserve">php artisan make:model Models/Clase -a --api </v>
      </c>
    </row>
    <row r="26" spans="1:7">
      <c r="A26" s="1" t="s">
        <v>3608</v>
      </c>
      <c r="B26" t="s">
        <v>3045</v>
      </c>
      <c r="C26" t="s">
        <v>3053</v>
      </c>
      <c r="D26" t="str">
        <f t="shared" si="0"/>
        <v>Inasistencia</v>
      </c>
      <c r="E26" s="23" t="s">
        <v>3050</v>
      </c>
      <c r="F26" s="23"/>
      <c r="G26" t="str">
        <f t="shared" si="4"/>
        <v xml:space="preserve">php artisan make:model Models/Inasistencia -a --api </v>
      </c>
    </row>
    <row r="27" spans="1:7">
      <c r="A27" s="1" t="s">
        <v>3637</v>
      </c>
      <c r="B27" t="s">
        <v>3045</v>
      </c>
      <c r="C27" t="s">
        <v>3053</v>
      </c>
      <c r="D27" t="str">
        <f t="shared" si="0"/>
        <v>Tutor</v>
      </c>
      <c r="E27" s="23" t="s">
        <v>3050</v>
      </c>
      <c r="F27" s="23"/>
      <c r="G27" t="str">
        <f t="shared" si="4"/>
        <v xml:space="preserve">php artisan make:model Models/Tutor -a --api </v>
      </c>
    </row>
    <row r="28" spans="1:7">
      <c r="A28" s="1" t="s">
        <v>3735</v>
      </c>
      <c r="B28" t="s">
        <v>3045</v>
      </c>
      <c r="C28" t="s">
        <v>3053</v>
      </c>
      <c r="D28" t="str">
        <f t="shared" si="0"/>
        <v>ProfesorMateria</v>
      </c>
      <c r="E28" s="23" t="s">
        <v>3734</v>
      </c>
      <c r="F28" s="23"/>
      <c r="G28" t="str">
        <f t="shared" si="4"/>
        <v xml:space="preserve">php artisan make:model Models/ProfesorMateria -a --api -p </v>
      </c>
    </row>
    <row r="29" spans="1:7">
      <c r="A29" s="1" t="s">
        <v>3627</v>
      </c>
      <c r="B29" t="s">
        <v>3045</v>
      </c>
      <c r="C29" t="s">
        <v>3053</v>
      </c>
      <c r="D29" t="str">
        <f t="shared" si="0"/>
        <v>Documento</v>
      </c>
      <c r="E29" s="23" t="s">
        <v>3050</v>
      </c>
      <c r="F29" s="23"/>
      <c r="G29" t="str">
        <f t="shared" si="4"/>
        <v xml:space="preserve">php artisan make:model Models/Documento -a --api </v>
      </c>
    </row>
    <row r="30" spans="1:7">
      <c r="A30" s="1" t="s">
        <v>3834</v>
      </c>
      <c r="B30" t="s">
        <v>3045</v>
      </c>
      <c r="C30" t="s">
        <v>3053</v>
      </c>
      <c r="D30" t="str">
        <f t="shared" si="0"/>
        <v>Jornada</v>
      </c>
      <c r="E30" s="23" t="s">
        <v>3050</v>
      </c>
      <c r="F30" s="23"/>
      <c r="G30" t="str">
        <f t="shared" ref="G30:G35" si="5">B30&amp;C30&amp;D30&amp;E30</f>
        <v xml:space="preserve">php artisan make:model Models/Jornada -a --api </v>
      </c>
    </row>
    <row r="31" spans="1:7">
      <c r="A31" s="1" t="s">
        <v>3836</v>
      </c>
      <c r="B31" t="s">
        <v>3045</v>
      </c>
      <c r="C31" t="s">
        <v>3053</v>
      </c>
      <c r="D31" t="str">
        <f t="shared" si="0"/>
        <v>Cargo</v>
      </c>
      <c r="E31" s="23" t="s">
        <v>3050</v>
      </c>
      <c r="F31" s="23"/>
      <c r="G31" t="str">
        <f t="shared" si="5"/>
        <v xml:space="preserve">php artisan make:model Models/Cargo -a --api </v>
      </c>
    </row>
    <row r="32" spans="1:7">
      <c r="A32" s="1" t="s">
        <v>3837</v>
      </c>
      <c r="B32" t="s">
        <v>3045</v>
      </c>
      <c r="C32" t="s">
        <v>3053</v>
      </c>
      <c r="D32" t="str">
        <f t="shared" si="0"/>
        <v>Turno</v>
      </c>
      <c r="E32" s="23" t="s">
        <v>3050</v>
      </c>
      <c r="F32" s="23"/>
      <c r="G32" t="str">
        <f t="shared" si="5"/>
        <v xml:space="preserve">php artisan make:model Models/Turno -a --api </v>
      </c>
    </row>
    <row r="33" spans="1:9">
      <c r="A33" s="1" t="s">
        <v>3839</v>
      </c>
      <c r="B33" t="s">
        <v>3045</v>
      </c>
      <c r="C33" t="s">
        <v>3053</v>
      </c>
      <c r="D33" t="str">
        <f t="shared" si="0"/>
        <v>HoraAcademica</v>
      </c>
      <c r="E33" s="23" t="s">
        <v>3050</v>
      </c>
      <c r="F33" s="23"/>
      <c r="G33" t="str">
        <f t="shared" si="5"/>
        <v xml:space="preserve">php artisan make:model Models/HoraAcademica -a --api </v>
      </c>
    </row>
    <row r="34" spans="1:9">
      <c r="A34" s="1" t="s">
        <v>3588</v>
      </c>
      <c r="B34" t="s">
        <v>3045</v>
      </c>
      <c r="C34" t="s">
        <v>3053</v>
      </c>
      <c r="D34" t="str">
        <f t="shared" si="0"/>
        <v>TipoCalificacion</v>
      </c>
      <c r="E34" s="23" t="s">
        <v>3050</v>
      </c>
      <c r="F34" s="23"/>
      <c r="G34" t="str">
        <f t="shared" si="5"/>
        <v xml:space="preserve">php artisan make:model Models/TipoCalificacion -a --api </v>
      </c>
    </row>
    <row r="35" spans="1:9">
      <c r="A35" s="1" t="s">
        <v>3843</v>
      </c>
      <c r="B35" t="s">
        <v>3045</v>
      </c>
      <c r="C35" t="s">
        <v>3053</v>
      </c>
      <c r="D35" t="str">
        <f t="shared" si="0"/>
        <v>GrupoCalificacion</v>
      </c>
      <c r="E35" s="23" t="s">
        <v>3050</v>
      </c>
      <c r="F35" s="23"/>
      <c r="G35" t="str">
        <f t="shared" si="5"/>
        <v xml:space="preserve">php artisan make:model Models/GrupoCalificacion -a --api </v>
      </c>
    </row>
    <row r="36" spans="1:9">
      <c r="A36" s="1" t="s">
        <v>3647</v>
      </c>
      <c r="B36" t="s">
        <v>3045</v>
      </c>
      <c r="C36" t="s">
        <v>3053</v>
      </c>
      <c r="D36" t="str">
        <f t="shared" si="0"/>
        <v>NivelCalificacion</v>
      </c>
      <c r="E36" s="23" t="s">
        <v>3050</v>
      </c>
      <c r="F36" s="23"/>
      <c r="G36" t="str">
        <f t="shared" ref="G36" si="6">B36&amp;C36&amp;D36&amp;E36</f>
        <v xml:space="preserve">php artisan make:model Models/NivelCalificacion -a --api </v>
      </c>
    </row>
    <row r="37" spans="1:9">
      <c r="A37" s="1" t="s">
        <v>3867</v>
      </c>
      <c r="B37" t="s">
        <v>3045</v>
      </c>
      <c r="C37" t="s">
        <v>3053</v>
      </c>
      <c r="D37" t="str">
        <f t="shared" si="0"/>
        <v>Ubicacion</v>
      </c>
      <c r="E37" s="23" t="s">
        <v>3050</v>
      </c>
      <c r="F37" s="23"/>
      <c r="G37" t="str">
        <f t="shared" ref="G37" si="7">B37&amp;C37&amp;D37&amp;E37</f>
        <v xml:space="preserve">php artisan make:model Models/Ubicacion -a --api </v>
      </c>
    </row>
    <row r="38" spans="1:9">
      <c r="A38" s="1" t="s">
        <v>3868</v>
      </c>
      <c r="B38" t="s">
        <v>3045</v>
      </c>
      <c r="C38" t="s">
        <v>3053</v>
      </c>
      <c r="D38" t="str">
        <f t="shared" si="0"/>
        <v>Estructura</v>
      </c>
      <c r="E38" s="23" t="s">
        <v>3050</v>
      </c>
      <c r="F38" s="23"/>
      <c r="G38" t="str">
        <f t="shared" ref="G38:G39" si="8">B38&amp;C38&amp;D38&amp;E38</f>
        <v xml:space="preserve">php artisan make:model Models/Estructura -a --api </v>
      </c>
    </row>
    <row r="39" spans="1:9">
      <c r="A39" s="1" t="s">
        <v>3870</v>
      </c>
      <c r="B39" t="s">
        <v>3045</v>
      </c>
      <c r="C39" t="s">
        <v>3053</v>
      </c>
      <c r="D39" t="str">
        <f t="shared" si="0"/>
        <v>Aula</v>
      </c>
      <c r="E39" s="23" t="s">
        <v>3050</v>
      </c>
      <c r="F39" s="23"/>
      <c r="G39" t="str">
        <f t="shared" si="8"/>
        <v xml:space="preserve">php artisan make:model Models/Aula -a --api </v>
      </c>
    </row>
    <row r="40" spans="1:9">
      <c r="A40" s="1" t="s">
        <v>3882</v>
      </c>
      <c r="B40" t="s">
        <v>3045</v>
      </c>
      <c r="C40" t="s">
        <v>3053</v>
      </c>
      <c r="D40" t="str">
        <f t="shared" si="0"/>
        <v>Empleado</v>
      </c>
      <c r="E40" s="23" t="s">
        <v>3050</v>
      </c>
      <c r="F40" s="23"/>
      <c r="G40" t="str">
        <f t="shared" ref="G40" si="9">B40&amp;C40&amp;D40&amp;E40</f>
        <v xml:space="preserve">php artisan make:model Models/Empleado -a --api </v>
      </c>
    </row>
    <row r="41" spans="1:9">
      <c r="A41" s="1" t="s">
        <v>3873</v>
      </c>
      <c r="B41" t="s">
        <v>3045</v>
      </c>
      <c r="C41" t="s">
        <v>3053</v>
      </c>
      <c r="D41" t="str">
        <f t="shared" si="0"/>
        <v>EstadoCivil</v>
      </c>
      <c r="E41" s="23" t="s">
        <v>3050</v>
      </c>
      <c r="F41" s="23"/>
      <c r="G41" t="str">
        <f t="shared" ref="G41:G42" si="10">B41&amp;C41&amp;D41&amp;E41</f>
        <v xml:space="preserve">php artisan make:model Models/EstadoCivil -a --api </v>
      </c>
    </row>
    <row r="42" spans="1:9">
      <c r="A42" s="1" t="s">
        <v>3628</v>
      </c>
      <c r="B42" t="s">
        <v>3045</v>
      </c>
      <c r="C42" t="s">
        <v>3053</v>
      </c>
      <c r="D42" t="str">
        <f t="shared" si="0"/>
        <v>TipoDocumento</v>
      </c>
      <c r="E42" s="23" t="s">
        <v>3050</v>
      </c>
      <c r="F42" s="23"/>
      <c r="G42" t="str">
        <f t="shared" si="10"/>
        <v xml:space="preserve">php artisan make:model Models/TipoDocumento -a --api </v>
      </c>
    </row>
    <row r="43" spans="1:9">
      <c r="A43" s="1" t="s">
        <v>3884</v>
      </c>
      <c r="B43" t="s">
        <v>3045</v>
      </c>
      <c r="C43" t="s">
        <v>3053</v>
      </c>
      <c r="D43" t="str">
        <f>SUBSTITUTE(PROPER(SUBSTITUTE(A43,"_"," "))," ","")</f>
        <v>Docente</v>
      </c>
      <c r="E43" s="23" t="s">
        <v>3050</v>
      </c>
      <c r="F43" s="23"/>
      <c r="G43" t="str">
        <f t="shared" ref="G43" si="11">B43&amp;C43&amp;D43&amp;E43</f>
        <v xml:space="preserve">php artisan make:model Models/Docente -a --api </v>
      </c>
    </row>
    <row r="44" spans="1:9">
      <c r="A44" s="1" t="s">
        <v>3945</v>
      </c>
      <c r="B44" t="s">
        <v>3045</v>
      </c>
      <c r="C44" t="s">
        <v>3053</v>
      </c>
      <c r="D44" t="str">
        <f>SUBSTITUTE(PROPER(SUBSTITUTE(A44,"_"," "))," ","")</f>
        <v>AreaEstudio</v>
      </c>
      <c r="E44" s="23" t="s">
        <v>3050</v>
      </c>
      <c r="F44" s="23"/>
      <c r="G44" t="str">
        <f t="shared" ref="G44" si="12">B44&amp;C44&amp;D44&amp;E44</f>
        <v xml:space="preserve">php artisan make:model Models/AreaEstudio -a --api </v>
      </c>
    </row>
    <row r="45" spans="1:9">
      <c r="A45" s="1" t="s">
        <v>3946</v>
      </c>
      <c r="B45" s="87" t="s">
        <v>3045</v>
      </c>
      <c r="C45" s="87" t="s">
        <v>3053</v>
      </c>
      <c r="D45" s="87" t="str">
        <f>SUBSTITUTE(PROPER(SUBSTITUTE(A45,"_"," "))," ","")</f>
        <v>CargaHoraria</v>
      </c>
      <c r="E45" s="23" t="s">
        <v>3050</v>
      </c>
      <c r="F45" s="23"/>
      <c r="G45" s="87" t="str">
        <f t="shared" ref="G45" si="13">B45&amp;C45&amp;D45&amp;E45</f>
        <v xml:space="preserve">php artisan make:model Models/CargaHoraria -a --api </v>
      </c>
    </row>
    <row r="46" spans="1:9">
      <c r="A46" s="1" t="s">
        <v>3947</v>
      </c>
      <c r="B46" s="88" t="s">
        <v>3045</v>
      </c>
      <c r="C46" s="88" t="s">
        <v>3053</v>
      </c>
      <c r="D46" s="88" t="str">
        <f t="shared" ref="D46:D49" si="14">SUBSTITUTE(PROPER(SUBSTITUTE(A46,"_"," "))," ","")</f>
        <v>Actividad</v>
      </c>
      <c r="E46" s="23" t="s">
        <v>3050</v>
      </c>
      <c r="F46" s="23"/>
      <c r="G46" s="88" t="str">
        <f t="shared" ref="G46:G49" si="15">B46&amp;C46&amp;D46&amp;E46</f>
        <v xml:space="preserve">php artisan make:model Models/Actividad -a --api </v>
      </c>
      <c r="H46" s="88"/>
      <c r="I46" s="88"/>
    </row>
    <row r="47" spans="1:9">
      <c r="A47" s="1" t="s">
        <v>3948</v>
      </c>
      <c r="B47" s="88" t="s">
        <v>3045</v>
      </c>
      <c r="C47" s="88" t="s">
        <v>3053</v>
      </c>
      <c r="D47" s="88" t="str">
        <f t="shared" si="14"/>
        <v>ActividadCargaHoraria</v>
      </c>
      <c r="E47" s="23" t="s">
        <v>3949</v>
      </c>
      <c r="F47" s="23"/>
      <c r="G47" s="88" t="str">
        <f t="shared" si="15"/>
        <v>php artisan make:model Models/ActividadCargaHoraria -a --api  -p</v>
      </c>
      <c r="H47" s="88"/>
      <c r="I47" s="88"/>
    </row>
    <row r="48" spans="1:9">
      <c r="A48" s="1" t="s">
        <v>3675</v>
      </c>
      <c r="B48" s="89" t="s">
        <v>3045</v>
      </c>
      <c r="C48" s="89" t="s">
        <v>3053</v>
      </c>
      <c r="D48" t="str">
        <f t="shared" si="14"/>
        <v>Configuracion</v>
      </c>
      <c r="E48" s="23" t="s">
        <v>3050</v>
      </c>
      <c r="F48" s="23"/>
      <c r="G48" s="89" t="str">
        <f t="shared" si="15"/>
        <v xml:space="preserve">php artisan make:model Models/Configuracion -a --api </v>
      </c>
    </row>
    <row r="49" spans="1:7">
      <c r="A49" s="1" t="s">
        <v>3950</v>
      </c>
      <c r="B49" s="89" t="s">
        <v>3045</v>
      </c>
      <c r="C49" s="89" t="s">
        <v>3053</v>
      </c>
      <c r="D49" t="str">
        <f t="shared" si="14"/>
        <v>GrupoAlumno</v>
      </c>
      <c r="E49" s="23" t="s">
        <v>3050</v>
      </c>
      <c r="F49" s="23"/>
      <c r="G49" s="89" t="str">
        <f t="shared" si="15"/>
        <v xml:space="preserve">php artisan make:model Models/GrupoAlumno -a --api </v>
      </c>
    </row>
    <row r="50" spans="1:7">
      <c r="A50" s="1" t="s">
        <v>3955</v>
      </c>
      <c r="B50" s="90" t="s">
        <v>3045</v>
      </c>
      <c r="C50" s="90" t="s">
        <v>3053</v>
      </c>
      <c r="D50" s="90" t="str">
        <f t="shared" ref="D50" si="16">SUBSTITUTE(PROPER(SUBSTITUTE(A50,"_"," "))," ","")</f>
        <v>GradoAlumno</v>
      </c>
      <c r="E50" s="23" t="s">
        <v>3050</v>
      </c>
      <c r="F50" s="23"/>
      <c r="G50" s="90" t="str">
        <f t="shared" ref="G50:G53" si="17">B50&amp;C50&amp;D50&amp;E50</f>
        <v xml:space="preserve">php artisan make:model Models/GradoAlumno -a --api </v>
      </c>
    </row>
    <row r="51" spans="1:7" s="91" customFormat="1">
      <c r="A51" s="1" t="s">
        <v>3957</v>
      </c>
      <c r="B51" s="91" t="s">
        <v>3045</v>
      </c>
      <c r="C51" s="91" t="s">
        <v>3053</v>
      </c>
      <c r="D51" s="91" t="str">
        <f t="shared" ref="D51" si="18">SUBSTITUTE(PROPER(SUBSTITUTE(A51,"_"," "))," ","")</f>
        <v>TipoEvaluacion</v>
      </c>
      <c r="E51" s="23" t="s">
        <v>3050</v>
      </c>
      <c r="F51" s="23"/>
      <c r="G51" s="91" t="str">
        <f t="shared" si="17"/>
        <v xml:space="preserve">php artisan make:model Models/TipoEvaluacion -a --api </v>
      </c>
    </row>
    <row r="52" spans="1:7" s="91" customFormat="1">
      <c r="A52" s="1" t="s">
        <v>3959</v>
      </c>
      <c r="B52" s="91" t="s">
        <v>3045</v>
      </c>
      <c r="C52" s="91" t="s">
        <v>3053</v>
      </c>
      <c r="D52" s="91" t="str">
        <f t="shared" ref="D52" si="19">SUBSTITUTE(PROPER(SUBSTITUTE(A52,"_"," "))," ","")</f>
        <v>PlanEvaluacion</v>
      </c>
      <c r="E52" s="23" t="s">
        <v>3050</v>
      </c>
      <c r="F52" s="23"/>
      <c r="G52" s="91" t="str">
        <f t="shared" si="17"/>
        <v xml:space="preserve">php artisan make:model Models/PlanEvaluacion -a --api </v>
      </c>
    </row>
    <row r="53" spans="1:7" s="91" customFormat="1">
      <c r="A53" s="1" t="s">
        <v>3963</v>
      </c>
      <c r="B53" s="92" t="s">
        <v>3045</v>
      </c>
      <c r="C53" s="92" t="s">
        <v>3053</v>
      </c>
      <c r="D53" s="92" t="str">
        <f t="shared" ref="D53:D55" si="20">SUBSTITUTE(PROPER(SUBSTITUTE(A53,"_"," "))," ","")</f>
        <v>DetalleEvaluacion</v>
      </c>
      <c r="E53" s="23" t="s">
        <v>3050</v>
      </c>
      <c r="F53" s="23"/>
      <c r="G53" s="92" t="str">
        <f t="shared" si="17"/>
        <v xml:space="preserve">php artisan make:model Models/DetalleEvaluacion -a --api </v>
      </c>
    </row>
    <row r="54" spans="1:7" s="91" customFormat="1">
      <c r="A54" s="1" t="s">
        <v>3965</v>
      </c>
      <c r="B54" s="93" t="s">
        <v>3045</v>
      </c>
      <c r="C54" s="93" t="s">
        <v>3053</v>
      </c>
      <c r="D54" s="91" t="str">
        <f t="shared" si="20"/>
        <v>TipoArchivo</v>
      </c>
      <c r="E54" s="23" t="s">
        <v>3050</v>
      </c>
      <c r="F54" s="23"/>
      <c r="G54" s="93" t="str">
        <f t="shared" ref="G54:G55" si="21">B54&amp;C54&amp;D54&amp;E54</f>
        <v xml:space="preserve">php artisan make:model Models/TipoArchivo -a --api </v>
      </c>
    </row>
    <row r="55" spans="1:7" s="91" customFormat="1">
      <c r="A55" s="1" t="s">
        <v>3966</v>
      </c>
      <c r="B55" s="93" t="s">
        <v>3045</v>
      </c>
      <c r="C55" s="93" t="s">
        <v>3053</v>
      </c>
      <c r="D55" s="91" t="str">
        <f t="shared" si="20"/>
        <v>Archivo</v>
      </c>
      <c r="E55" s="23" t="s">
        <v>3050</v>
      </c>
      <c r="F55" s="23"/>
      <c r="G55" s="93" t="str">
        <f t="shared" si="21"/>
        <v xml:space="preserve">php artisan make:model Models/Archivo -a --api </v>
      </c>
    </row>
    <row r="56" spans="1:7">
      <c r="A56" s="1" t="s">
        <v>3967</v>
      </c>
      <c r="B56" s="94" t="s">
        <v>3045</v>
      </c>
      <c r="C56" s="94" t="s">
        <v>3053</v>
      </c>
      <c r="D56" s="94" t="str">
        <f t="shared" ref="D56:D57" si="22">SUBSTITUTE(PROPER(SUBSTITUTE(A56,"_"," "))," ","")</f>
        <v>TipoContacto</v>
      </c>
      <c r="E56" s="23" t="s">
        <v>3050</v>
      </c>
      <c r="F56" s="23"/>
      <c r="G56" s="94" t="str">
        <f t="shared" ref="G56:G57" si="23">B56&amp;C56&amp;D56&amp;E56</f>
        <v xml:space="preserve">php artisan make:model Models/TipoContacto -a --api </v>
      </c>
    </row>
    <row r="57" spans="1:7" s="94" customFormat="1">
      <c r="A57" s="1" t="s">
        <v>3972</v>
      </c>
      <c r="B57" s="94" t="s">
        <v>3045</v>
      </c>
      <c r="C57" s="94" t="s">
        <v>3053</v>
      </c>
      <c r="D57" s="94" t="str">
        <f t="shared" si="22"/>
        <v>Perfil</v>
      </c>
      <c r="E57" s="23" t="s">
        <v>3050</v>
      </c>
      <c r="F57" s="23"/>
      <c r="G57" s="94" t="str">
        <f t="shared" si="23"/>
        <v xml:space="preserve">php artisan make:model Models/Perfil -a --api </v>
      </c>
    </row>
    <row r="58" spans="1:7" s="95" customFormat="1">
      <c r="A58" s="1" t="s">
        <v>3974</v>
      </c>
      <c r="B58" s="95" t="s">
        <v>3045</v>
      </c>
      <c r="C58" s="95" t="s">
        <v>3053</v>
      </c>
      <c r="D58" s="95" t="str">
        <f t="shared" ref="D58:D62" si="24">SUBSTITUTE(PROPER(SUBSTITUTE(A58,"_"," "))," ","")</f>
        <v>UsuarioPerfil</v>
      </c>
      <c r="E58" s="23" t="s">
        <v>3050</v>
      </c>
      <c r="F58" s="23"/>
      <c r="G58" s="95" t="str">
        <f t="shared" ref="G58:G62" si="25">B58&amp;C58&amp;D58&amp;E58</f>
        <v xml:space="preserve">php artisan make:model Models/UsuarioPerfil -a --api </v>
      </c>
    </row>
    <row r="59" spans="1:7" s="95" customFormat="1">
      <c r="A59" s="1" t="s">
        <v>3969</v>
      </c>
      <c r="B59" s="95" t="s">
        <v>3045</v>
      </c>
      <c r="C59" s="95" t="s">
        <v>3053</v>
      </c>
      <c r="D59" s="95" t="str">
        <f t="shared" si="24"/>
        <v>Permiso</v>
      </c>
      <c r="E59" s="23" t="s">
        <v>3050</v>
      </c>
      <c r="F59" s="23"/>
      <c r="G59" s="95" t="str">
        <f t="shared" si="25"/>
        <v xml:space="preserve">php artisan make:model Models/Permiso -a --api </v>
      </c>
    </row>
    <row r="60" spans="1:7" s="95" customFormat="1">
      <c r="A60" s="1" t="s">
        <v>3970</v>
      </c>
      <c r="B60" s="95" t="s">
        <v>3045</v>
      </c>
      <c r="C60" s="95" t="s">
        <v>3053</v>
      </c>
      <c r="D60" s="95" t="str">
        <f t="shared" si="24"/>
        <v>Menu</v>
      </c>
      <c r="E60" s="23" t="s">
        <v>3050</v>
      </c>
      <c r="F60" s="23"/>
      <c r="G60" s="95" t="str">
        <f t="shared" si="25"/>
        <v xml:space="preserve">php artisan make:model Models/Menu -a --api </v>
      </c>
    </row>
    <row r="61" spans="1:7" s="95" customFormat="1">
      <c r="A61" s="1" t="s">
        <v>3971</v>
      </c>
      <c r="B61" s="95" t="s">
        <v>3045</v>
      </c>
      <c r="C61" s="95" t="s">
        <v>3053</v>
      </c>
      <c r="D61" s="95" t="str">
        <f t="shared" si="24"/>
        <v>Modulo</v>
      </c>
      <c r="E61" s="23" t="s">
        <v>3050</v>
      </c>
      <c r="F61" s="23"/>
      <c r="G61" s="95" t="str">
        <f t="shared" si="25"/>
        <v xml:space="preserve">php artisan make:model Models/Modulo -a --api </v>
      </c>
    </row>
    <row r="62" spans="1:7" s="95" customFormat="1">
      <c r="A62" s="1" t="s">
        <v>3988</v>
      </c>
      <c r="B62" s="96" t="s">
        <v>3045</v>
      </c>
      <c r="C62" s="96" t="s">
        <v>3053</v>
      </c>
      <c r="D62" s="96" t="str">
        <f t="shared" si="24"/>
        <v>DocenteMateria</v>
      </c>
      <c r="E62" s="23" t="s">
        <v>3949</v>
      </c>
      <c r="F62" s="23"/>
      <c r="G62" s="96" t="str">
        <f t="shared" si="25"/>
        <v>php artisan make:model Models/DocenteMateria -a --api  -p</v>
      </c>
    </row>
    <row r="63" spans="1:7" s="94" customFormat="1">
      <c r="A63" s="1" t="s">
        <v>3990</v>
      </c>
      <c r="B63" s="97" t="s">
        <v>3045</v>
      </c>
      <c r="C63" s="97" t="s">
        <v>3053</v>
      </c>
      <c r="D63" s="97" t="str">
        <f t="shared" ref="D63:D65" si="26">SUBSTITUTE(PROPER(SUBSTITUTE(A63,"_"," "))," ","")</f>
        <v>DocenteGrupo</v>
      </c>
      <c r="E63" s="23" t="s">
        <v>3949</v>
      </c>
      <c r="F63" s="23"/>
      <c r="G63" s="97" t="str">
        <f t="shared" ref="G63" si="27">B63&amp;C63&amp;D63&amp;E63</f>
        <v>php artisan make:model Models/DocenteGrupo -a --api  -p</v>
      </c>
    </row>
    <row r="64" spans="1:7" s="98" customFormat="1">
      <c r="A64" s="1" t="s">
        <v>4000</v>
      </c>
      <c r="B64" s="98" t="s">
        <v>3045</v>
      </c>
      <c r="C64" s="98" t="s">
        <v>3053</v>
      </c>
      <c r="D64" s="98" t="str">
        <f t="shared" si="26"/>
        <v>Feriado</v>
      </c>
      <c r="E64" s="23" t="s">
        <v>3733</v>
      </c>
      <c r="F64" s="23"/>
      <c r="G64" s="98" t="str">
        <f t="shared" ref="G64" si="28">B64&amp;C64&amp;D64&amp;E64</f>
        <v>php artisan make:model Models/Feriado -a --api</v>
      </c>
    </row>
    <row r="65" spans="1:7" s="98" customFormat="1">
      <c r="A65" s="1" t="s">
        <v>4003</v>
      </c>
      <c r="B65" s="98" t="s">
        <v>3045</v>
      </c>
      <c r="C65" s="98" t="s">
        <v>3053</v>
      </c>
      <c r="D65" s="98" t="str">
        <f t="shared" si="26"/>
        <v>TipoFeriado</v>
      </c>
      <c r="E65" s="23" t="s">
        <v>3733</v>
      </c>
      <c r="F65" s="23"/>
      <c r="G65" s="98" t="str">
        <f t="shared" ref="G65:G66" si="29">B65&amp;C65&amp;D65&amp;E65</f>
        <v>php artisan make:model Models/TipoFeriado -a --api</v>
      </c>
    </row>
    <row r="66" spans="1:7" s="98" customFormat="1">
      <c r="A66" s="1" t="s">
        <v>3992</v>
      </c>
      <c r="B66" s="99" t="s">
        <v>3045</v>
      </c>
      <c r="C66" s="99" t="s">
        <v>3053</v>
      </c>
      <c r="D66" s="99" t="str">
        <f t="shared" ref="D66" si="30">SUBSTITUTE(PROPER(SUBSTITUTE(A66,"_"," "))," ","")</f>
        <v>TipoAgenda</v>
      </c>
      <c r="E66" s="23" t="s">
        <v>3733</v>
      </c>
      <c r="F66" s="23"/>
      <c r="G66" s="99" t="str">
        <f t="shared" si="29"/>
        <v>php artisan make:model Models/TipoAgenda -a --api</v>
      </c>
    </row>
    <row r="67" spans="1:7" s="98" customFormat="1">
      <c r="A67" s="1" t="s">
        <v>3991</v>
      </c>
      <c r="B67" s="99" t="s">
        <v>3045</v>
      </c>
      <c r="C67" s="99" t="s">
        <v>3053</v>
      </c>
      <c r="D67" s="99" t="str">
        <f t="shared" ref="D67:D69" si="31">SUBSTITUTE(PROPER(SUBSTITUTE(A67,"_"," "))," ","")</f>
        <v>Agenda</v>
      </c>
      <c r="E67" s="23" t="s">
        <v>3733</v>
      </c>
      <c r="F67" s="23"/>
      <c r="G67" s="99" t="str">
        <f t="shared" ref="G67" si="32">B67&amp;C67&amp;D67&amp;E67</f>
        <v>php artisan make:model Models/Agenda -a --api</v>
      </c>
    </row>
    <row r="68" spans="1:7" s="98" customFormat="1">
      <c r="A68" s="1" t="s">
        <v>4006</v>
      </c>
      <c r="B68" s="100" t="s">
        <v>3045</v>
      </c>
      <c r="C68" s="100" t="s">
        <v>3053</v>
      </c>
      <c r="D68" s="98" t="str">
        <f t="shared" si="31"/>
        <v>TipoActividad</v>
      </c>
      <c r="E68" s="23" t="s">
        <v>3733</v>
      </c>
      <c r="F68" s="23"/>
      <c r="G68" s="100" t="str">
        <f t="shared" ref="G68" si="33">B68&amp;C68&amp;D68&amp;E68</f>
        <v>php artisan make:model Models/TipoActividad -a --api</v>
      </c>
    </row>
    <row r="69" spans="1:7" s="98" customFormat="1">
      <c r="A69" s="1" t="s">
        <v>4008</v>
      </c>
      <c r="B69" s="101" t="s">
        <v>3045</v>
      </c>
      <c r="C69" s="101" t="s">
        <v>3053</v>
      </c>
      <c r="D69" s="98" t="str">
        <f t="shared" si="31"/>
        <v>DetalleHorario</v>
      </c>
      <c r="E69" s="23" t="s">
        <v>3733</v>
      </c>
      <c r="F69" s="23"/>
      <c r="G69" s="101" t="str">
        <f t="shared" ref="G69" si="34">B69&amp;C69&amp;D69&amp;E69</f>
        <v>php artisan make:model Models/DetalleHorario -a --api</v>
      </c>
    </row>
    <row r="70" spans="1:7" s="98" customFormat="1">
      <c r="A70" s="1"/>
      <c r="E70" s="23"/>
      <c r="F70" s="23"/>
    </row>
    <row r="71" spans="1:7" s="98" customFormat="1">
      <c r="A71" s="1"/>
      <c r="E71" s="23"/>
      <c r="F71" s="23"/>
    </row>
    <row r="72" spans="1:7">
      <c r="A72" s="73" t="s">
        <v>4009</v>
      </c>
    </row>
    <row r="73" spans="1:7">
      <c r="A73" s="72"/>
    </row>
    <row r="74" spans="1:7">
      <c r="A74" s="1" t="s">
        <v>3135</v>
      </c>
      <c r="B74" s="26" t="s">
        <v>3136</v>
      </c>
      <c r="C74" s="26" t="s">
        <v>3137</v>
      </c>
      <c r="D74" s="26" t="s">
        <v>3138</v>
      </c>
    </row>
    <row r="75" spans="1:7">
      <c r="A75" s="1" t="s">
        <v>3515</v>
      </c>
      <c r="B75" t="str">
        <f>"    public function "&amp;A75&amp;"(){
        return $this-&gt;HasMany('App\Models\"&amp;PROPER(A75)&amp;"', 'id_"&amp;A75&amp;"');
    }"</f>
        <v xml:space="preserve">    public function tipo_colegio(){
        return $this-&gt;HasMany('App\Models\Tipo_Colegio', 'id_tipo_colegio');
    }</v>
      </c>
      <c r="C75" t="str">
        <f>"    public function "&amp;A75&amp;"(){
        return $this-&gt;BelongsTo('App\Models\"&amp;PROPER(A75)&amp;"', 'id_"&amp;A75&amp;"');
    }"</f>
        <v xml:space="preserve">    public function tipo_colegio(){
        return $this-&gt;BelongsTo('App\Models\Tipo_Colegio', 'id_tipo_colegio');
    }</v>
      </c>
      <c r="D75" t="str">
        <f>"    public function "&amp;A75&amp;"(){
        return $this-&gt;HasOne('App\Models\"&amp;PROPER(A75)&amp;"', 'id_"&amp;A75&amp;"');
    }"</f>
        <v xml:space="preserve">    public function tipo_colegio(){
        return $this-&gt;HasOne('App\Models\Tipo_Colegio', 'id_tipo_colegio');
    }</v>
      </c>
      <c r="E75" t="s">
        <v>3134</v>
      </c>
    </row>
    <row r="76" spans="1:7">
      <c r="A76" s="1" t="s">
        <v>3518</v>
      </c>
      <c r="B76" t="str">
        <f t="shared" ref="B76:B99" si="35">"    public function "&amp;A76&amp;"(){
        return $this-&gt;HasMany('App\Models\"&amp;PROPER(A76)&amp;"', 'id_"&amp;A76&amp;"');
    }"</f>
        <v xml:space="preserve">    public function colegio(){
        return $this-&gt;HasMany('App\Models\Colegio', 'id_colegio');
    }</v>
      </c>
      <c r="C76" t="str">
        <f t="shared" ref="C76:C99" si="36">"    public function "&amp;A76&amp;"(){
        return $this-&gt;BelongsTo('App\Models\"&amp;PROPER(A76)&amp;"', 'id_"&amp;A76&amp;"');
    }"</f>
        <v xml:space="preserve">    public function colegio(){
        return $this-&gt;BelongsTo('App\Models\Colegio', 'id_colegio');
    }</v>
      </c>
      <c r="D76" t="str">
        <f t="shared" ref="D76:D99" si="37">"    public function "&amp;A76&amp;"(){
        return $this-&gt;HasOne('App\Models\"&amp;PROPER(A76)&amp;"', 'id_"&amp;A76&amp;"');
    }"</f>
        <v xml:space="preserve">    public function colegio(){
        return $this-&gt;HasOne('App\Models\Colegio', 'id_colegio');
    }</v>
      </c>
      <c r="E76" t="s">
        <v>3134</v>
      </c>
    </row>
    <row r="77" spans="1:7">
      <c r="A77" s="1" t="s">
        <v>3737</v>
      </c>
      <c r="B77" t="str">
        <f t="shared" si="35"/>
        <v xml:space="preserve">    public function subscripcion(){
        return $this-&gt;HasMany('App\Models\Subscripcion', 'id_subscripcion');
    }</v>
      </c>
      <c r="C77" t="str">
        <f t="shared" si="36"/>
        <v xml:space="preserve">    public function subscripcion(){
        return $this-&gt;BelongsTo('App\Models\Subscripcion', 'id_subscripcion');
    }</v>
      </c>
      <c r="D77" t="str">
        <f t="shared" si="37"/>
        <v xml:space="preserve">    public function subscripcion(){
        return $this-&gt;HasOne('App\Models\Subscripcion', 'id_subscripcion');
    }</v>
      </c>
      <c r="E77" t="s">
        <v>3134</v>
      </c>
    </row>
    <row r="78" spans="1:7">
      <c r="A78" s="1" t="s">
        <v>3535</v>
      </c>
      <c r="B78" t="str">
        <f t="shared" si="35"/>
        <v xml:space="preserve">    public function tipo_directiva(){
        return $this-&gt;HasMany('App\Models\Tipo_Directiva', 'id_tipo_directiva');
    }</v>
      </c>
      <c r="C78" t="str">
        <f t="shared" si="36"/>
        <v xml:space="preserve">    public function tipo_directiva(){
        return $this-&gt;BelongsTo('App\Models\Tipo_Directiva', 'id_tipo_directiva');
    }</v>
      </c>
      <c r="D78" t="str">
        <f t="shared" si="37"/>
        <v xml:space="preserve">    public function tipo_directiva(){
        return $this-&gt;HasOne('App\Models\Tipo_Directiva', 'id_tipo_directiva');
    }</v>
      </c>
      <c r="E78" t="s">
        <v>3134</v>
      </c>
    </row>
    <row r="79" spans="1:7">
      <c r="A79" s="1" t="s">
        <v>19</v>
      </c>
      <c r="B79" t="str">
        <f t="shared" si="35"/>
        <v xml:space="preserve">    public function tipo_foto(){
        return $this-&gt;HasMany('App\Models\Tipo_Foto', 'id_tipo_foto');
    }</v>
      </c>
      <c r="C79" t="str">
        <f t="shared" si="36"/>
        <v xml:space="preserve">    public function tipo_foto(){
        return $this-&gt;BelongsTo('App\Models\Tipo_Foto', 'id_tipo_foto');
    }</v>
      </c>
      <c r="D79" t="str">
        <f t="shared" si="37"/>
        <v xml:space="preserve">    public function tipo_foto(){
        return $this-&gt;HasOne('App\Models\Tipo_Foto', 'id_tipo_foto');
    }</v>
      </c>
      <c r="E79" t="s">
        <v>3134</v>
      </c>
    </row>
    <row r="80" spans="1:7">
      <c r="A80" s="1" t="s">
        <v>3273</v>
      </c>
      <c r="B80" t="str">
        <f t="shared" si="35"/>
        <v xml:space="preserve">    public function nivel(){
        return $this-&gt;HasMany('App\Models\Nivel', 'id_nivel');
    }</v>
      </c>
      <c r="C80" t="str">
        <f t="shared" si="36"/>
        <v xml:space="preserve">    public function nivel(){
        return $this-&gt;BelongsTo('App\Models\Nivel', 'id_nivel');
    }</v>
      </c>
      <c r="D80" t="str">
        <f t="shared" si="37"/>
        <v xml:space="preserve">    public function nivel(){
        return $this-&gt;HasOne('App\Models\Nivel', 'id_nivel');
    }</v>
      </c>
      <c r="E80" t="s">
        <v>3134</v>
      </c>
    </row>
    <row r="81" spans="1:5">
      <c r="A81" s="1" t="s">
        <v>3312</v>
      </c>
      <c r="B81" t="str">
        <f t="shared" si="35"/>
        <v xml:space="preserve">    public function grado(){
        return $this-&gt;HasMany('App\Models\Grado', 'id_grado');
    }</v>
      </c>
      <c r="C81" t="str">
        <f t="shared" si="36"/>
        <v xml:space="preserve">    public function grado(){
        return $this-&gt;BelongsTo('App\Models\Grado', 'id_grado');
    }</v>
      </c>
      <c r="D81" t="str">
        <f t="shared" si="37"/>
        <v xml:space="preserve">    public function grado(){
        return $this-&gt;HasOne('App\Models\Grado', 'id_grado');
    }</v>
      </c>
      <c r="E81" t="s">
        <v>3134</v>
      </c>
    </row>
    <row r="82" spans="1:5">
      <c r="A82" s="1" t="s">
        <v>3549</v>
      </c>
      <c r="B82" t="str">
        <f t="shared" si="35"/>
        <v xml:space="preserve">    public function tipo_materia(){
        return $this-&gt;HasMany('App\Models\Tipo_Materia', 'id_tipo_materia');
    }</v>
      </c>
      <c r="C82" t="str">
        <f t="shared" si="36"/>
        <v xml:space="preserve">    public function tipo_materia(){
        return $this-&gt;BelongsTo('App\Models\Tipo_Materia', 'id_tipo_materia');
    }</v>
      </c>
      <c r="D82" t="str">
        <f t="shared" si="37"/>
        <v xml:space="preserve">    public function tipo_materia(){
        return $this-&gt;HasOne('App\Models\Tipo_Materia', 'id_tipo_materia');
    }</v>
      </c>
      <c r="E82" t="s">
        <v>3134</v>
      </c>
    </row>
    <row r="83" spans="1:5">
      <c r="A83" s="1" t="s">
        <v>3277</v>
      </c>
      <c r="B83" t="str">
        <f t="shared" si="35"/>
        <v xml:space="preserve">    public function materia(){
        return $this-&gt;HasMany('App\Models\Materia', 'id_materia');
    }</v>
      </c>
      <c r="C83" t="str">
        <f t="shared" si="36"/>
        <v xml:space="preserve">    public function materia(){
        return $this-&gt;BelongsTo('App\Models\Materia', 'id_materia');
    }</v>
      </c>
      <c r="D83" t="str">
        <f t="shared" si="37"/>
        <v xml:space="preserve">    public function materia(){
        return $this-&gt;HasOne('App\Models\Materia', 'id_materia');
    }</v>
      </c>
      <c r="E83" t="s">
        <v>3134</v>
      </c>
    </row>
    <row r="84" spans="1:5">
      <c r="A84" s="1" t="s">
        <v>3588</v>
      </c>
      <c r="B84" t="str">
        <f t="shared" si="35"/>
        <v xml:space="preserve">    public function tipo_calificacion(){
        return $this-&gt;HasMany('App\Models\Tipo_Calificacion', 'id_tipo_calificacion');
    }</v>
      </c>
      <c r="C84" t="str">
        <f t="shared" si="36"/>
        <v xml:space="preserve">    public function tipo_calificacion(){
        return $this-&gt;BelongsTo('App\Models\Tipo_Calificacion', 'id_tipo_calificacion');
    }</v>
      </c>
      <c r="D84" t="str">
        <f t="shared" si="37"/>
        <v xml:space="preserve">    public function tipo_calificacion(){
        return $this-&gt;HasOne('App\Models\Tipo_Calificacion', 'id_tipo_calificacion');
    }</v>
      </c>
      <c r="E84" t="s">
        <v>3134</v>
      </c>
    </row>
    <row r="85" spans="1:5">
      <c r="A85" s="1" t="s">
        <v>3647</v>
      </c>
      <c r="B85" t="str">
        <f t="shared" si="35"/>
        <v xml:space="preserve">    public function nivel_calificacion(){
        return $this-&gt;HasMany('App\Models\Nivel_Calificacion', 'id_nivel_calificacion');
    }</v>
      </c>
      <c r="C85" t="str">
        <f t="shared" si="36"/>
        <v xml:space="preserve">    public function nivel_calificacion(){
        return $this-&gt;BelongsTo('App\Models\Nivel_Calificacion', 'id_nivel_calificacion');
    }</v>
      </c>
      <c r="D85" t="str">
        <f t="shared" si="37"/>
        <v xml:space="preserve">    public function nivel_calificacion(){
        return $this-&gt;HasOne('App\Models\Nivel_Calificacion', 'id_nivel_calificacion');
    }</v>
      </c>
      <c r="E85" t="s">
        <v>3134</v>
      </c>
    </row>
    <row r="86" spans="1:5">
      <c r="A86" s="1" t="s">
        <v>3648</v>
      </c>
      <c r="B86" t="str">
        <f t="shared" si="35"/>
        <v xml:space="preserve">    public function valor_calificacion(){
        return $this-&gt;HasMany('App\Models\Valor_Calificacion', 'id_valor_calificacion');
    }</v>
      </c>
      <c r="C86" t="str">
        <f t="shared" si="36"/>
        <v xml:space="preserve">    public function valor_calificacion(){
        return $this-&gt;BelongsTo('App\Models\Valor_Calificacion', 'id_valor_calificacion');
    }</v>
      </c>
      <c r="D86" t="str">
        <f t="shared" si="37"/>
        <v xml:space="preserve">    public function valor_calificacion(){
        return $this-&gt;HasOne('App\Models\Valor_Calificacion', 'id_valor_calificacion');
    }</v>
      </c>
      <c r="E86" t="s">
        <v>3134</v>
      </c>
    </row>
    <row r="87" spans="1:5">
      <c r="A87" s="1" t="s">
        <v>3578</v>
      </c>
      <c r="B87" t="str">
        <f t="shared" si="35"/>
        <v xml:space="preserve">    public function parentesco(){
        return $this-&gt;HasMany('App\Models\Parentesco', 'id_parentesco');
    }</v>
      </c>
      <c r="C87" t="str">
        <f t="shared" si="36"/>
        <v xml:space="preserve">    public function parentesco(){
        return $this-&gt;BelongsTo('App\Models\Parentesco', 'id_parentesco');
    }</v>
      </c>
      <c r="D87" t="str">
        <f t="shared" si="37"/>
        <v xml:space="preserve">    public function parentesco(){
        return $this-&gt;HasOne('App\Models\Parentesco', 'id_parentesco');
    }</v>
      </c>
      <c r="E87" t="s">
        <v>3134</v>
      </c>
    </row>
    <row r="88" spans="1:5">
      <c r="A88" s="1" t="s">
        <v>3628</v>
      </c>
      <c r="B88" t="str">
        <f t="shared" si="35"/>
        <v xml:space="preserve">    public function tipo_documento(){
        return $this-&gt;HasMany('App\Models\Tipo_Documento', 'id_tipo_documento');
    }</v>
      </c>
      <c r="C88" t="str">
        <f t="shared" ref="C88" si="38">"    public function "&amp;A88&amp;"(){
        return $this-&gt;BelongsTo('App\Models\"&amp;PROPER(A88)&amp;"', 'id_"&amp;A88&amp;"');
    }"</f>
        <v xml:space="preserve">    public function tipo_documento(){
        return $this-&gt;BelongsTo('App\Models\Tipo_Documento', 'id_tipo_documento');
    }</v>
      </c>
      <c r="D88" t="str">
        <f t="shared" ref="D88" si="39">"    public function "&amp;A88&amp;"(){
        return $this-&gt;HasOne('App\Models\"&amp;PROPER(A88)&amp;"', 'id_"&amp;A88&amp;"');
    }"</f>
        <v xml:space="preserve">    public function tipo_documento(){
        return $this-&gt;HasOne('App\Models\Tipo_Documento', 'id_tipo_documento');
    }</v>
      </c>
      <c r="E88" t="s">
        <v>3134</v>
      </c>
    </row>
    <row r="89" spans="1:5">
      <c r="A89" s="1" t="s">
        <v>3532</v>
      </c>
      <c r="B89" t="str">
        <f t="shared" si="35"/>
        <v xml:space="preserve">    public function directiva(){
        return $this-&gt;HasMany('App\Models\Directiva', 'id_directiva');
    }</v>
      </c>
      <c r="C89" t="str">
        <f t="shared" si="36"/>
        <v xml:space="preserve">    public function directiva(){
        return $this-&gt;BelongsTo('App\Models\Directiva', 'id_directiva');
    }</v>
      </c>
      <c r="D89" t="str">
        <f t="shared" si="37"/>
        <v xml:space="preserve">    public function directiva(){
        return $this-&gt;HasOne('App\Models\Directiva', 'id_directiva');
    }</v>
      </c>
      <c r="E89" t="s">
        <v>3134</v>
      </c>
    </row>
    <row r="90" spans="1:5">
      <c r="A90" s="1" t="s">
        <v>3563</v>
      </c>
      <c r="B90" t="str">
        <f t="shared" si="35"/>
        <v xml:space="preserve">    public function calendario(){
        return $this-&gt;HasMany('App\Models\Calendario', 'id_calendario');
    }</v>
      </c>
      <c r="C90" t="str">
        <f t="shared" si="36"/>
        <v xml:space="preserve">    public function calendario(){
        return $this-&gt;BelongsTo('App\Models\Calendario', 'id_calendario');
    }</v>
      </c>
      <c r="D90" t="str">
        <f t="shared" si="37"/>
        <v xml:space="preserve">    public function calendario(){
        return $this-&gt;HasOne('App\Models\Calendario', 'id_calendario');
    }</v>
      </c>
      <c r="E90" t="s">
        <v>3134</v>
      </c>
    </row>
    <row r="91" spans="1:5">
      <c r="A91" s="1" t="s">
        <v>3558</v>
      </c>
      <c r="B91" t="str">
        <f t="shared" si="35"/>
        <v xml:space="preserve">    public function periodo(){
        return $this-&gt;HasMany('App\Models\Periodo', 'id_periodo');
    }</v>
      </c>
      <c r="C91" t="str">
        <f t="shared" si="36"/>
        <v xml:space="preserve">    public function periodo(){
        return $this-&gt;BelongsTo('App\Models\Periodo', 'id_periodo');
    }</v>
      </c>
      <c r="D91" t="str">
        <f t="shared" si="37"/>
        <v xml:space="preserve">    public function periodo(){
        return $this-&gt;HasOne('App\Models\Periodo', 'id_periodo');
    }</v>
      </c>
      <c r="E91" t="s">
        <v>3134</v>
      </c>
    </row>
    <row r="92" spans="1:5">
      <c r="A92" s="1" t="s">
        <v>3650</v>
      </c>
      <c r="B92" t="str">
        <f t="shared" si="35"/>
        <v xml:space="preserve">    public function profesor(){
        return $this-&gt;HasMany('App\Models\Profesor', 'id_profesor');
    }</v>
      </c>
      <c r="C92" t="str">
        <f t="shared" si="36"/>
        <v xml:space="preserve">    public function profesor(){
        return $this-&gt;BelongsTo('App\Models\Profesor', 'id_profesor');
    }</v>
      </c>
      <c r="D92" t="str">
        <f t="shared" si="37"/>
        <v xml:space="preserve">    public function profesor(){
        return $this-&gt;HasOne('App\Models\Profesor', 'id_profesor');
    }</v>
      </c>
      <c r="E92" t="s">
        <v>3134</v>
      </c>
    </row>
    <row r="93" spans="1:5">
      <c r="A93" s="1" t="s">
        <v>3557</v>
      </c>
      <c r="B93" t="str">
        <f t="shared" si="35"/>
        <v xml:space="preserve">    public function grupo(){
        return $this-&gt;HasMany('App\Models\Grupo', 'id_grupo');
    }</v>
      </c>
      <c r="C93" t="str">
        <f t="shared" si="36"/>
        <v xml:space="preserve">    public function grupo(){
        return $this-&gt;BelongsTo('App\Models\Grupo', 'id_grupo');
    }</v>
      </c>
      <c r="D93" t="str">
        <f t="shared" si="37"/>
        <v xml:space="preserve">    public function grupo(){
        return $this-&gt;HasOne('App\Models\Grupo', 'id_grupo');
    }</v>
      </c>
      <c r="E93" t="s">
        <v>3134</v>
      </c>
    </row>
    <row r="94" spans="1:5">
      <c r="A94" s="1" t="s">
        <v>3561</v>
      </c>
      <c r="B94" t="str">
        <f t="shared" si="35"/>
        <v xml:space="preserve">    public function grado_materia(){
        return $this-&gt;HasMany('App\Models\Grado_Materia', 'id_grado_materia');
    }</v>
      </c>
      <c r="C94" t="str">
        <f t="shared" si="36"/>
        <v xml:space="preserve">    public function grado_materia(){
        return $this-&gt;BelongsTo('App\Models\Grado_Materia', 'id_grado_materia');
    }</v>
      </c>
      <c r="D94" t="str">
        <f t="shared" si="37"/>
        <v xml:space="preserve">    public function grado_materia(){
        return $this-&gt;HasOne('App\Models\Grado_Materia', 'id_grado_materia');
    }</v>
      </c>
      <c r="E94" t="s">
        <v>3134</v>
      </c>
    </row>
    <row r="95" spans="1:5">
      <c r="A95" s="1" t="s">
        <v>3736</v>
      </c>
      <c r="B95" t="str">
        <f t="shared" si="35"/>
        <v xml:space="preserve">    public function alumno(){
        return $this-&gt;HasMany('App\Models\Alumno', 'id_alumno');
    }</v>
      </c>
      <c r="C95" t="str">
        <f t="shared" si="36"/>
        <v xml:space="preserve">    public function alumno(){
        return $this-&gt;BelongsTo('App\Models\Alumno', 'id_alumno');
    }</v>
      </c>
      <c r="D95" t="str">
        <f t="shared" si="37"/>
        <v xml:space="preserve">    public function alumno(){
        return $this-&gt;HasOne('App\Models\Alumno', 'id_alumno');
    }</v>
      </c>
      <c r="E95" t="s">
        <v>3134</v>
      </c>
    </row>
    <row r="96" spans="1:5">
      <c r="A96" s="1" t="s">
        <v>3712</v>
      </c>
      <c r="B96" t="str">
        <f t="shared" si="35"/>
        <v xml:space="preserve">    public function calificacion(){
        return $this-&gt;HasMany('App\Models\Calificacion', 'id_calificacion');
    }</v>
      </c>
      <c r="C96" t="str">
        <f t="shared" si="36"/>
        <v xml:space="preserve">    public function calificacion(){
        return $this-&gt;BelongsTo('App\Models\Calificacion', 'id_calificacion');
    }</v>
      </c>
      <c r="D96" t="str">
        <f t="shared" si="37"/>
        <v xml:space="preserve">    public function calificacion(){
        return $this-&gt;HasOne('App\Models\Calificacion', 'id_calificacion');
    }</v>
      </c>
      <c r="E96" t="s">
        <v>3134</v>
      </c>
    </row>
    <row r="97" spans="1:5">
      <c r="A97" s="1" t="s">
        <v>3612</v>
      </c>
      <c r="B97" t="str">
        <f t="shared" si="35"/>
        <v xml:space="preserve">    public function clase(){
        return $this-&gt;HasMany('App\Models\Clase', 'id_clase');
    }</v>
      </c>
      <c r="C97" t="str">
        <f t="shared" si="36"/>
        <v xml:space="preserve">    public function clase(){
        return $this-&gt;BelongsTo('App\Models\Clase', 'id_clase');
    }</v>
      </c>
      <c r="D97" t="str">
        <f t="shared" si="37"/>
        <v xml:space="preserve">    public function clase(){
        return $this-&gt;HasOne('App\Models\Clase', 'id_clase');
    }</v>
      </c>
      <c r="E97" t="s">
        <v>3134</v>
      </c>
    </row>
    <row r="98" spans="1:5">
      <c r="A98" s="1" t="s">
        <v>3608</v>
      </c>
      <c r="B98" t="str">
        <f t="shared" si="35"/>
        <v xml:space="preserve">    public function inasistencia(){
        return $this-&gt;HasMany('App\Models\Inasistencia', 'id_inasistencia');
    }</v>
      </c>
      <c r="C98" t="str">
        <f t="shared" si="36"/>
        <v xml:space="preserve">    public function inasistencia(){
        return $this-&gt;BelongsTo('App\Models\Inasistencia', 'id_inasistencia');
    }</v>
      </c>
      <c r="D98" t="str">
        <f t="shared" si="37"/>
        <v xml:space="preserve">    public function inasistencia(){
        return $this-&gt;HasOne('App\Models\Inasistencia', 'id_inasistencia');
    }</v>
      </c>
      <c r="E98" t="s">
        <v>3134</v>
      </c>
    </row>
    <row r="99" spans="1:5">
      <c r="A99" s="1" t="s">
        <v>3637</v>
      </c>
      <c r="B99" t="str">
        <f t="shared" si="35"/>
        <v xml:space="preserve">    public function tutor(){
        return $this-&gt;HasMany('App\Models\Tutor', 'id_tutor');
    }</v>
      </c>
      <c r="C99" t="str">
        <f t="shared" si="36"/>
        <v xml:space="preserve">    public function tutor(){
        return $this-&gt;BelongsTo('App\Models\Tutor', 'id_tutor');
    }</v>
      </c>
      <c r="D99" t="str">
        <f t="shared" si="37"/>
        <v xml:space="preserve">    public function tutor(){
        return $this-&gt;HasOne('App\Models\Tutor', 'id_tutor');
    }</v>
      </c>
      <c r="E99" t="s">
        <v>3134</v>
      </c>
    </row>
    <row r="100" spans="1:5">
      <c r="A100" s="1" t="s">
        <v>3735</v>
      </c>
      <c r="B100" t="str">
        <f t="shared" ref="B100:B102" si="40">"    public function "&amp;A100&amp;"(){
        return $this-&gt;HasMany('App\Models\"&amp;PROPER(A100)&amp;"', 'id_"&amp;A100&amp;"');
    }"</f>
        <v xml:space="preserve">    public function profesor_materia(){
        return $this-&gt;HasMany('App\Models\Profesor_Materia', 'id_profesor_materia');
    }</v>
      </c>
      <c r="C100" t="str">
        <f t="shared" ref="C100:C102" si="41">"    public function "&amp;A100&amp;"(){
        return $this-&gt;BelongsTo('App\Models\"&amp;PROPER(A100)&amp;"', 'id_"&amp;A100&amp;"');
    }"</f>
        <v xml:space="preserve">    public function profesor_materia(){
        return $this-&gt;BelongsTo('App\Models\Profesor_Materia', 'id_profesor_materia');
    }</v>
      </c>
      <c r="D100" t="str">
        <f t="shared" ref="D100:D102" si="42">"    public function "&amp;A100&amp;"(){
        return $this-&gt;HasOne('App\Models\"&amp;PROPER(A100)&amp;"', 'id_"&amp;A100&amp;"');
    }"</f>
        <v xml:space="preserve">    public function profesor_materia(){
        return $this-&gt;HasOne('App\Models\Profesor_Materia', 'id_profesor_materia');
    }</v>
      </c>
    </row>
    <row r="101" spans="1:5">
      <c r="A101" s="1" t="s">
        <v>3627</v>
      </c>
      <c r="B101" t="str">
        <f t="shared" si="40"/>
        <v xml:space="preserve">    public function documento(){
        return $this-&gt;HasMany('App\Models\Documento', 'id_documento');
    }</v>
      </c>
      <c r="C101" t="str">
        <f t="shared" si="41"/>
        <v xml:space="preserve">    public function documento(){
        return $this-&gt;BelongsTo('App\Models\Documento', 'id_documento');
    }</v>
      </c>
      <c r="D101" t="str">
        <f t="shared" si="42"/>
        <v xml:space="preserve">    public function documento(){
        return $this-&gt;HasOne('App\Models\Documento', 'id_documento');
    }</v>
      </c>
    </row>
    <row r="102" spans="1:5">
      <c r="A102" s="1" t="s">
        <v>3834</v>
      </c>
      <c r="B102" t="str">
        <f t="shared" si="40"/>
        <v xml:space="preserve">    public function jornada(){
        return $this-&gt;HasMany('App\Models\Jornada', 'id_jornada');
    }</v>
      </c>
      <c r="C102" t="str">
        <f t="shared" si="41"/>
        <v xml:space="preserve">    public function jornada(){
        return $this-&gt;BelongsTo('App\Models\Jornada', 'id_jornada');
    }</v>
      </c>
      <c r="D102" t="str">
        <f t="shared" si="42"/>
        <v xml:space="preserve">    public function jornada(){
        return $this-&gt;HasOne('App\Models\Jornada', 'id_jornada');
    }</v>
      </c>
    </row>
    <row r="103" spans="1:5">
      <c r="A103" s="1" t="s">
        <v>3991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188"/>
  <sheetViews>
    <sheetView topLeftCell="A88" zoomScaleNormal="100" workbookViewId="0">
      <selection activeCell="G110" sqref="G110"/>
    </sheetView>
  </sheetViews>
  <sheetFormatPr baseColWidth="10" defaultRowHeight="15"/>
  <cols>
    <col min="2" max="2" width="14.140625" bestFit="1" customWidth="1"/>
    <col min="3" max="3" width="15.85546875" customWidth="1"/>
    <col min="4" max="4" width="6.42578125" customWidth="1"/>
    <col min="5" max="5" width="15.85546875" customWidth="1"/>
    <col min="6" max="6" width="15.5703125" style="76" customWidth="1"/>
    <col min="7" max="7" width="44.85546875" style="30" customWidth="1"/>
    <col min="8" max="9" width="44.85546875" customWidth="1"/>
    <col min="10" max="10" width="3.28515625" customWidth="1"/>
    <col min="12" max="12" width="18.140625" customWidth="1"/>
    <col min="14" max="14" width="23.85546875" bestFit="1" customWidth="1"/>
    <col min="15" max="15" width="16.5703125" customWidth="1"/>
    <col min="16" max="16" width="21.7109375" bestFit="1" customWidth="1"/>
    <col min="17" max="17" width="13.140625" customWidth="1"/>
    <col min="18" max="18" width="15.7109375" bestFit="1" customWidth="1"/>
    <col min="20" max="20" width="19.7109375" bestFit="1" customWidth="1"/>
  </cols>
  <sheetData>
    <row r="3" spans="1:19">
      <c r="J3" s="1" t="s">
        <v>3518</v>
      </c>
      <c r="L3" s="1" t="s">
        <v>3515</v>
      </c>
      <c r="N3" s="1" t="s">
        <v>3522</v>
      </c>
      <c r="P3" s="1" t="s">
        <v>22</v>
      </c>
      <c r="R3" s="1" t="s">
        <v>24</v>
      </c>
    </row>
    <row r="4" spans="1:19">
      <c r="A4" t="s">
        <v>3491</v>
      </c>
      <c r="B4" t="s">
        <v>3492</v>
      </c>
      <c r="J4" t="s">
        <v>0</v>
      </c>
      <c r="L4" t="s">
        <v>0</v>
      </c>
      <c r="N4" t="s">
        <v>0</v>
      </c>
      <c r="P4" t="s">
        <v>0</v>
      </c>
      <c r="R4" t="s">
        <v>0</v>
      </c>
      <c r="S4" t="s">
        <v>3528</v>
      </c>
    </row>
    <row r="5" spans="1:19">
      <c r="B5" t="s">
        <v>3494</v>
      </c>
      <c r="F5" s="76" t="s">
        <v>3497</v>
      </c>
      <c r="G5" s="30" t="s">
        <v>3498</v>
      </c>
      <c r="J5" t="s">
        <v>3490</v>
      </c>
      <c r="L5" t="s">
        <v>3516</v>
      </c>
      <c r="N5" t="s">
        <v>3523</v>
      </c>
      <c r="P5" t="s">
        <v>51</v>
      </c>
      <c r="R5" t="s">
        <v>3531</v>
      </c>
      <c r="S5" t="s">
        <v>3529</v>
      </c>
    </row>
    <row r="6" spans="1:19">
      <c r="B6" t="s">
        <v>3495</v>
      </c>
      <c r="F6" s="76" t="s">
        <v>3496</v>
      </c>
      <c r="G6" s="30" t="s">
        <v>3499</v>
      </c>
      <c r="J6" t="s">
        <v>3514</v>
      </c>
      <c r="L6" t="s">
        <v>13</v>
      </c>
      <c r="M6" t="s">
        <v>3502</v>
      </c>
      <c r="N6" t="s">
        <v>3524</v>
      </c>
      <c r="P6" t="s">
        <v>3530</v>
      </c>
    </row>
    <row r="7" spans="1:19">
      <c r="J7" t="s">
        <v>3517</v>
      </c>
      <c r="K7" t="s">
        <v>3521</v>
      </c>
      <c r="L7" t="s">
        <v>26</v>
      </c>
      <c r="M7" t="s">
        <v>3501</v>
      </c>
      <c r="N7" t="s">
        <v>3525</v>
      </c>
      <c r="P7" t="s">
        <v>3029</v>
      </c>
    </row>
    <row r="8" spans="1:19">
      <c r="A8" t="s">
        <v>3030</v>
      </c>
      <c r="B8" t="s">
        <v>3493</v>
      </c>
      <c r="F8" s="76" t="s">
        <v>3503</v>
      </c>
      <c r="J8" t="s">
        <v>6</v>
      </c>
      <c r="L8" t="s">
        <v>27</v>
      </c>
      <c r="N8" t="s">
        <v>3526</v>
      </c>
    </row>
    <row r="9" spans="1:19">
      <c r="B9" t="s">
        <v>46</v>
      </c>
      <c r="J9" t="s">
        <v>32</v>
      </c>
      <c r="L9" t="s">
        <v>3054</v>
      </c>
      <c r="N9" t="s">
        <v>3527</v>
      </c>
    </row>
    <row r="10" spans="1:19">
      <c r="B10" t="s">
        <v>3500</v>
      </c>
      <c r="F10" s="76" t="s">
        <v>3302</v>
      </c>
      <c r="J10" t="s">
        <v>3020</v>
      </c>
      <c r="N10" t="s">
        <v>26</v>
      </c>
    </row>
    <row r="11" spans="1:19">
      <c r="J11" t="s">
        <v>34</v>
      </c>
    </row>
    <row r="12" spans="1:19">
      <c r="J12" t="s">
        <v>3024</v>
      </c>
      <c r="L12" s="1" t="s">
        <v>3532</v>
      </c>
      <c r="N12" s="1" t="s">
        <v>3535</v>
      </c>
    </row>
    <row r="13" spans="1:19">
      <c r="J13" t="s">
        <v>39</v>
      </c>
      <c r="L13" t="s">
        <v>0</v>
      </c>
      <c r="N13" t="s">
        <v>0</v>
      </c>
      <c r="P13" t="s">
        <v>3537</v>
      </c>
    </row>
    <row r="14" spans="1:19">
      <c r="J14" t="s">
        <v>2</v>
      </c>
      <c r="L14" t="s">
        <v>3523</v>
      </c>
      <c r="N14" t="s">
        <v>3536</v>
      </c>
      <c r="P14" t="s">
        <v>3538</v>
      </c>
    </row>
    <row r="15" spans="1:19">
      <c r="J15" t="s">
        <v>46</v>
      </c>
      <c r="L15" t="s">
        <v>3533</v>
      </c>
      <c r="P15" t="s">
        <v>3539</v>
      </c>
    </row>
    <row r="16" spans="1:19">
      <c r="J16" t="s">
        <v>3520</v>
      </c>
      <c r="L16" t="s">
        <v>3534</v>
      </c>
      <c r="P16" t="s">
        <v>3540</v>
      </c>
    </row>
    <row r="17" spans="1:20">
      <c r="A17" t="s">
        <v>3369</v>
      </c>
      <c r="J17" t="s">
        <v>3058</v>
      </c>
      <c r="L17" t="s">
        <v>3541</v>
      </c>
    </row>
    <row r="18" spans="1:20">
      <c r="J18" t="s">
        <v>3059</v>
      </c>
      <c r="L18" t="s">
        <v>3542</v>
      </c>
    </row>
    <row r="19" spans="1:20">
      <c r="A19" t="s">
        <v>3273</v>
      </c>
      <c r="B19" t="s">
        <v>3274</v>
      </c>
      <c r="L19" t="s">
        <v>13</v>
      </c>
    </row>
    <row r="20" spans="1:20">
      <c r="B20" t="s">
        <v>3275</v>
      </c>
      <c r="T20" s="41"/>
    </row>
    <row r="21" spans="1:20">
      <c r="B21" t="s">
        <v>3276</v>
      </c>
      <c r="L21" s="41" t="s">
        <v>3273</v>
      </c>
      <c r="N21" s="41" t="s">
        <v>3312</v>
      </c>
      <c r="P21" s="41" t="s">
        <v>3277</v>
      </c>
      <c r="R21" s="41" t="s">
        <v>3549</v>
      </c>
      <c r="T21" s="41" t="s">
        <v>3641</v>
      </c>
    </row>
    <row r="22" spans="1:20">
      <c r="L22" t="s">
        <v>3543</v>
      </c>
      <c r="N22" t="s">
        <v>3544</v>
      </c>
      <c r="P22" t="s">
        <v>3547</v>
      </c>
      <c r="R22" t="s">
        <v>3550</v>
      </c>
      <c r="S22" t="s">
        <v>3373</v>
      </c>
    </row>
    <row r="23" spans="1:20">
      <c r="A23" t="s">
        <v>3277</v>
      </c>
      <c r="B23" t="s">
        <v>3372</v>
      </c>
      <c r="C23" t="s">
        <v>3370</v>
      </c>
      <c r="L23" t="s">
        <v>13</v>
      </c>
      <c r="N23" t="s">
        <v>13</v>
      </c>
      <c r="P23" t="s">
        <v>3548</v>
      </c>
      <c r="S23" t="s">
        <v>3551</v>
      </c>
    </row>
    <row r="24" spans="1:20">
      <c r="B24" t="s">
        <v>3375</v>
      </c>
      <c r="C24" t="s">
        <v>3371</v>
      </c>
      <c r="L24" t="s">
        <v>26</v>
      </c>
      <c r="N24" t="s">
        <v>26</v>
      </c>
      <c r="S24" t="s">
        <v>3552</v>
      </c>
    </row>
    <row r="25" spans="1:20">
      <c r="B25" t="s">
        <v>3374</v>
      </c>
      <c r="C25" t="s">
        <v>3373</v>
      </c>
      <c r="L25" t="s">
        <v>27</v>
      </c>
      <c r="N25" t="s">
        <v>27</v>
      </c>
      <c r="S25" t="s">
        <v>3553</v>
      </c>
    </row>
    <row r="26" spans="1:20">
      <c r="L26" t="s">
        <v>3054</v>
      </c>
      <c r="N26" t="s">
        <v>3054</v>
      </c>
      <c r="R26" s="41" t="s">
        <v>3561</v>
      </c>
    </row>
    <row r="27" spans="1:20">
      <c r="R27" t="s">
        <v>3560</v>
      </c>
    </row>
    <row r="28" spans="1:20">
      <c r="L28" s="41" t="s">
        <v>3563</v>
      </c>
      <c r="N28" s="41" t="s">
        <v>3558</v>
      </c>
      <c r="P28" s="41" t="s">
        <v>3557</v>
      </c>
      <c r="R28" t="s">
        <v>3562</v>
      </c>
    </row>
    <row r="29" spans="1:20">
      <c r="L29" t="s">
        <v>3564</v>
      </c>
      <c r="N29" t="s">
        <v>0</v>
      </c>
      <c r="P29" t="s">
        <v>0</v>
      </c>
      <c r="R29" t="s">
        <v>3566</v>
      </c>
    </row>
    <row r="30" spans="1:20">
      <c r="L30" t="s">
        <v>3565</v>
      </c>
      <c r="N30" t="s">
        <v>3554</v>
      </c>
      <c r="P30" t="s">
        <v>3559</v>
      </c>
      <c r="R30" t="s">
        <v>3567</v>
      </c>
    </row>
    <row r="31" spans="1:20">
      <c r="A31" t="s">
        <v>40</v>
      </c>
      <c r="N31" t="s">
        <v>3555</v>
      </c>
      <c r="P31" t="s">
        <v>3560</v>
      </c>
      <c r="R31" t="s">
        <v>3569</v>
      </c>
    </row>
    <row r="32" spans="1:20">
      <c r="N32" t="s">
        <v>3556</v>
      </c>
      <c r="P32" t="s">
        <v>3636</v>
      </c>
    </row>
    <row r="33" spans="1:16">
      <c r="A33" t="s">
        <v>3278</v>
      </c>
      <c r="P33" t="s">
        <v>3642</v>
      </c>
    </row>
    <row r="34" spans="1:16">
      <c r="L34" s="41" t="s">
        <v>3568</v>
      </c>
      <c r="N34" s="41" t="s">
        <v>3570</v>
      </c>
    </row>
    <row r="35" spans="1:16">
      <c r="A35" t="s">
        <v>3279</v>
      </c>
      <c r="L35" t="s">
        <v>0</v>
      </c>
      <c r="N35" t="s">
        <v>0</v>
      </c>
      <c r="P35" s="41" t="s">
        <v>3627</v>
      </c>
    </row>
    <row r="36" spans="1:16">
      <c r="L36" t="s">
        <v>3573</v>
      </c>
      <c r="N36" t="s">
        <v>3569</v>
      </c>
      <c r="P36" t="s">
        <v>0</v>
      </c>
    </row>
    <row r="37" spans="1:16">
      <c r="A37" t="s">
        <v>3280</v>
      </c>
      <c r="L37" t="s">
        <v>3574</v>
      </c>
      <c r="N37" t="s">
        <v>3571</v>
      </c>
      <c r="P37" t="s">
        <v>3628</v>
      </c>
    </row>
    <row r="38" spans="1:16">
      <c r="L38" t="s">
        <v>3624</v>
      </c>
      <c r="N38" t="s">
        <v>3560</v>
      </c>
      <c r="P38" t="s">
        <v>3629</v>
      </c>
    </row>
    <row r="39" spans="1:16">
      <c r="A39" t="s">
        <v>3281</v>
      </c>
      <c r="L39" t="s">
        <v>3625</v>
      </c>
      <c r="N39" t="s">
        <v>3587</v>
      </c>
      <c r="P39" t="s">
        <v>3060</v>
      </c>
    </row>
    <row r="40" spans="1:16">
      <c r="B40" t="s">
        <v>3282</v>
      </c>
      <c r="C40" t="s">
        <v>3273</v>
      </c>
      <c r="L40" t="s">
        <v>2</v>
      </c>
    </row>
    <row r="41" spans="1:16">
      <c r="C41" t="s">
        <v>3274</v>
      </c>
      <c r="F41" s="76" t="s">
        <v>3283</v>
      </c>
      <c r="L41" t="s">
        <v>46</v>
      </c>
      <c r="N41" t="s">
        <v>3630</v>
      </c>
    </row>
    <row r="42" spans="1:16">
      <c r="C42" t="s">
        <v>3275</v>
      </c>
      <c r="F42" s="76" t="s">
        <v>3283</v>
      </c>
      <c r="L42" t="s">
        <v>3626</v>
      </c>
      <c r="N42" t="s">
        <v>3631</v>
      </c>
    </row>
    <row r="43" spans="1:16">
      <c r="C43" t="s">
        <v>3276</v>
      </c>
      <c r="F43" s="76" t="s">
        <v>3283</v>
      </c>
      <c r="L43" t="s">
        <v>43</v>
      </c>
      <c r="N43" t="s">
        <v>3632</v>
      </c>
    </row>
    <row r="44" spans="1:16">
      <c r="N44" t="s">
        <v>3633</v>
      </c>
    </row>
    <row r="45" spans="1:16">
      <c r="B45" t="s">
        <v>3284</v>
      </c>
      <c r="C45" t="s">
        <v>3285</v>
      </c>
      <c r="F45" s="76" t="s">
        <v>3288</v>
      </c>
      <c r="G45" s="30" t="s">
        <v>3289</v>
      </c>
    </row>
    <row r="46" spans="1:16">
      <c r="C46" t="s">
        <v>3286</v>
      </c>
      <c r="F46" s="76" t="s">
        <v>3288</v>
      </c>
      <c r="G46" s="30" t="s">
        <v>3289</v>
      </c>
      <c r="L46" s="41" t="s">
        <v>3572</v>
      </c>
    </row>
    <row r="47" spans="1:16">
      <c r="C47" t="s">
        <v>3287</v>
      </c>
      <c r="F47" s="76" t="s">
        <v>3288</v>
      </c>
      <c r="G47" s="30" t="s">
        <v>3289</v>
      </c>
      <c r="L47" t="s">
        <v>0</v>
      </c>
    </row>
    <row r="48" spans="1:16">
      <c r="L48" t="s">
        <v>3573</v>
      </c>
    </row>
    <row r="49" spans="2:16">
      <c r="B49" t="s">
        <v>3290</v>
      </c>
      <c r="C49" t="s">
        <v>3288</v>
      </c>
      <c r="F49" s="76" t="s">
        <v>3289</v>
      </c>
      <c r="L49" t="s">
        <v>3574</v>
      </c>
    </row>
    <row r="50" spans="2:16">
      <c r="C50" t="s">
        <v>3291</v>
      </c>
      <c r="L50" t="s">
        <v>3624</v>
      </c>
    </row>
    <row r="51" spans="2:16">
      <c r="L51" t="s">
        <v>3634</v>
      </c>
    </row>
    <row r="52" spans="2:16">
      <c r="B52" t="s">
        <v>3292</v>
      </c>
      <c r="C52" t="s">
        <v>3288</v>
      </c>
      <c r="F52" s="76" t="s">
        <v>3289</v>
      </c>
      <c r="L52" t="s">
        <v>3635</v>
      </c>
    </row>
    <row r="53" spans="2:16">
      <c r="C53" t="s">
        <v>3293</v>
      </c>
      <c r="L53" t="s">
        <v>17</v>
      </c>
    </row>
    <row r="54" spans="2:16">
      <c r="L54" t="s">
        <v>17</v>
      </c>
    </row>
    <row r="55" spans="2:16">
      <c r="L55" t="s">
        <v>17</v>
      </c>
    </row>
    <row r="56" spans="2:16">
      <c r="B56" t="s">
        <v>3294</v>
      </c>
      <c r="C56" t="s">
        <v>3274</v>
      </c>
      <c r="F56" s="76" t="s">
        <v>3283</v>
      </c>
    </row>
    <row r="57" spans="2:16">
      <c r="C57" t="s">
        <v>3276</v>
      </c>
      <c r="F57" s="76" t="s">
        <v>3283</v>
      </c>
      <c r="L57" s="41" t="s">
        <v>3637</v>
      </c>
      <c r="N57" s="41" t="s">
        <v>3578</v>
      </c>
      <c r="P57" t="s">
        <v>3580</v>
      </c>
    </row>
    <row r="58" spans="2:16">
      <c r="L58" t="s">
        <v>0</v>
      </c>
      <c r="N58" t="s">
        <v>0</v>
      </c>
      <c r="P58" t="s">
        <v>3581</v>
      </c>
    </row>
    <row r="59" spans="2:16">
      <c r="B59" t="s">
        <v>3295</v>
      </c>
      <c r="C59" t="s">
        <v>3274</v>
      </c>
      <c r="F59" s="76" t="s">
        <v>3288</v>
      </c>
      <c r="G59" s="30" t="s">
        <v>3289</v>
      </c>
      <c r="L59" t="s">
        <v>3573</v>
      </c>
      <c r="N59" t="s">
        <v>3579</v>
      </c>
      <c r="P59" t="s">
        <v>3582</v>
      </c>
    </row>
    <row r="60" spans="2:16">
      <c r="B60" t="s">
        <v>3296</v>
      </c>
      <c r="C60" t="s">
        <v>3275</v>
      </c>
      <c r="F60" s="76" t="s">
        <v>3288</v>
      </c>
      <c r="G60" s="30" t="s">
        <v>3289</v>
      </c>
      <c r="L60" t="s">
        <v>3574</v>
      </c>
      <c r="P60" t="s">
        <v>3583</v>
      </c>
    </row>
    <row r="61" spans="2:16">
      <c r="C61" t="s">
        <v>3276</v>
      </c>
      <c r="F61" s="76" t="s">
        <v>3288</v>
      </c>
      <c r="G61" s="30" t="s">
        <v>3289</v>
      </c>
      <c r="L61" t="s">
        <v>3624</v>
      </c>
      <c r="P61" t="s">
        <v>3584</v>
      </c>
    </row>
    <row r="62" spans="2:16">
      <c r="L62" t="s">
        <v>3576</v>
      </c>
      <c r="P62" t="s">
        <v>3585</v>
      </c>
    </row>
    <row r="63" spans="2:16">
      <c r="B63" t="s">
        <v>3297</v>
      </c>
      <c r="C63" t="s">
        <v>3283</v>
      </c>
      <c r="L63" t="s">
        <v>3577</v>
      </c>
    </row>
    <row r="64" spans="2:16">
      <c r="L64" t="s">
        <v>3638</v>
      </c>
    </row>
    <row r="65" spans="1:21">
      <c r="B65" t="s">
        <v>3298</v>
      </c>
      <c r="C65" t="s">
        <v>3283</v>
      </c>
      <c r="L65" t="s">
        <v>3639</v>
      </c>
    </row>
    <row r="66" spans="1:21">
      <c r="L66" t="s">
        <v>3640</v>
      </c>
    </row>
    <row r="67" spans="1:21">
      <c r="A67" t="s">
        <v>3299</v>
      </c>
      <c r="B67" t="s">
        <v>3285</v>
      </c>
      <c r="C67" t="s">
        <v>3300</v>
      </c>
      <c r="F67" s="76" t="s">
        <v>3283</v>
      </c>
      <c r="L67" t="s">
        <v>17</v>
      </c>
    </row>
    <row r="68" spans="1:21">
      <c r="B68" t="s">
        <v>3286</v>
      </c>
      <c r="C68" t="s">
        <v>3301</v>
      </c>
      <c r="F68" s="76" t="s">
        <v>3283</v>
      </c>
      <c r="L68" t="s">
        <v>17</v>
      </c>
    </row>
    <row r="69" spans="1:21">
      <c r="B69" t="s">
        <v>3287</v>
      </c>
      <c r="C69" t="s">
        <v>3302</v>
      </c>
      <c r="F69" s="76" t="s">
        <v>3283</v>
      </c>
      <c r="L69" t="s">
        <v>17</v>
      </c>
    </row>
    <row r="73" spans="1:21">
      <c r="A73" t="s">
        <v>3303</v>
      </c>
      <c r="B73" t="s">
        <v>3304</v>
      </c>
    </row>
    <row r="74" spans="1:21">
      <c r="L74" s="41" t="s">
        <v>3304</v>
      </c>
      <c r="P74" s="41" t="s">
        <v>3588</v>
      </c>
      <c r="R74" s="41" t="s">
        <v>3588</v>
      </c>
      <c r="T74" s="41" t="s">
        <v>3597</v>
      </c>
    </row>
    <row r="75" spans="1:21">
      <c r="B75" s="32" t="s">
        <v>3305</v>
      </c>
      <c r="C75" s="32" t="s">
        <v>3273</v>
      </c>
      <c r="D75" s="32"/>
      <c r="E75" s="32"/>
      <c r="L75" t="s">
        <v>3576</v>
      </c>
      <c r="P75" t="s">
        <v>0</v>
      </c>
      <c r="Q75" t="s">
        <v>3590</v>
      </c>
      <c r="R75" t="s">
        <v>0</v>
      </c>
      <c r="T75" t="s">
        <v>0</v>
      </c>
      <c r="U75" t="s">
        <v>3600</v>
      </c>
    </row>
    <row r="76" spans="1:21">
      <c r="B76" t="s">
        <v>3300</v>
      </c>
      <c r="C76" t="s">
        <v>3274</v>
      </c>
      <c r="E76" t="s">
        <v>3604</v>
      </c>
      <c r="F76" s="76">
        <v>20</v>
      </c>
      <c r="G76" s="30" t="s">
        <v>3861</v>
      </c>
      <c r="H76">
        <v>100</v>
      </c>
      <c r="I76">
        <f>J76*H76/100</f>
        <v>20</v>
      </c>
      <c r="J76">
        <v>20</v>
      </c>
      <c r="L76" t="s">
        <v>3586</v>
      </c>
      <c r="P76" t="s">
        <v>3589</v>
      </c>
      <c r="Q76" t="s">
        <v>3591</v>
      </c>
      <c r="R76" t="s">
        <v>3592</v>
      </c>
      <c r="T76" t="s">
        <v>3598</v>
      </c>
      <c r="U76" t="s">
        <v>3601</v>
      </c>
    </row>
    <row r="77" spans="1:21">
      <c r="B77" t="s">
        <v>3301</v>
      </c>
      <c r="C77" t="s">
        <v>3274</v>
      </c>
      <c r="E77" t="s">
        <v>3604</v>
      </c>
      <c r="F77" s="76">
        <v>19</v>
      </c>
      <c r="G77" s="30" t="s">
        <v>3860</v>
      </c>
      <c r="H77">
        <v>92</v>
      </c>
      <c r="I77">
        <f t="shared" ref="I77:I87" si="0">J77*H77/100</f>
        <v>18.399999999999999</v>
      </c>
      <c r="J77">
        <v>20</v>
      </c>
      <c r="L77" t="s">
        <v>3587</v>
      </c>
      <c r="Q77" t="s">
        <v>3595</v>
      </c>
      <c r="T77" t="s">
        <v>3599</v>
      </c>
      <c r="U77" t="s">
        <v>3602</v>
      </c>
    </row>
    <row r="78" spans="1:21">
      <c r="B78" t="s">
        <v>3302</v>
      </c>
      <c r="C78" t="s">
        <v>3274</v>
      </c>
      <c r="E78" t="s">
        <v>3864</v>
      </c>
      <c r="F78" s="76">
        <v>18</v>
      </c>
      <c r="G78" s="30" t="s">
        <v>3859</v>
      </c>
      <c r="H78">
        <v>89.99</v>
      </c>
      <c r="I78">
        <f t="shared" si="0"/>
        <v>17.998000000000001</v>
      </c>
      <c r="J78">
        <v>20</v>
      </c>
      <c r="L78" t="s">
        <v>3605</v>
      </c>
      <c r="R78" t="s">
        <v>3593</v>
      </c>
      <c r="U78" t="s">
        <v>3603</v>
      </c>
    </row>
    <row r="79" spans="1:21">
      <c r="B79" t="s">
        <v>3306</v>
      </c>
      <c r="C79" t="s">
        <v>3275</v>
      </c>
      <c r="E79" t="s">
        <v>3864</v>
      </c>
      <c r="F79" s="76">
        <v>17</v>
      </c>
      <c r="G79" s="30" t="s">
        <v>3858</v>
      </c>
      <c r="H79">
        <v>86.99</v>
      </c>
      <c r="I79">
        <f t="shared" si="0"/>
        <v>17.398</v>
      </c>
      <c r="J79">
        <v>20</v>
      </c>
      <c r="L79" t="s">
        <v>3606</v>
      </c>
      <c r="R79" t="s">
        <v>3594</v>
      </c>
      <c r="U79" t="s">
        <v>3604</v>
      </c>
    </row>
    <row r="80" spans="1:21">
      <c r="B80" t="s">
        <v>3307</v>
      </c>
      <c r="C80" t="s">
        <v>3275</v>
      </c>
      <c r="E80" t="s">
        <v>3603</v>
      </c>
      <c r="F80" s="76">
        <v>16</v>
      </c>
      <c r="G80" s="30" t="s">
        <v>3857</v>
      </c>
      <c r="H80">
        <v>82.99</v>
      </c>
      <c r="I80">
        <f t="shared" si="0"/>
        <v>16.597999999999999</v>
      </c>
      <c r="J80">
        <v>20</v>
      </c>
      <c r="L80" s="43" t="s">
        <v>3614</v>
      </c>
      <c r="R80" t="s">
        <v>3596</v>
      </c>
    </row>
    <row r="81" spans="2:20">
      <c r="B81" t="s">
        <v>3308</v>
      </c>
      <c r="C81" t="s">
        <v>3275</v>
      </c>
      <c r="E81" t="s">
        <v>3603</v>
      </c>
      <c r="F81" s="76">
        <v>15</v>
      </c>
      <c r="G81" s="30" t="s">
        <v>3856</v>
      </c>
      <c r="H81">
        <v>79.989999999999995</v>
      </c>
      <c r="I81">
        <f t="shared" si="0"/>
        <v>15.997999999999999</v>
      </c>
      <c r="J81">
        <v>20</v>
      </c>
      <c r="L81" t="s">
        <v>3607</v>
      </c>
    </row>
    <row r="82" spans="2:20">
      <c r="B82" t="s">
        <v>3309</v>
      </c>
      <c r="C82" t="s">
        <v>3275</v>
      </c>
      <c r="E82" t="s">
        <v>3865</v>
      </c>
      <c r="F82" s="76">
        <v>14</v>
      </c>
      <c r="G82" s="30" t="s">
        <v>3855</v>
      </c>
      <c r="H82">
        <v>76.989999999999995</v>
      </c>
      <c r="I82">
        <f t="shared" si="0"/>
        <v>15.398</v>
      </c>
      <c r="J82">
        <v>20</v>
      </c>
      <c r="L82" t="s">
        <v>13</v>
      </c>
    </row>
    <row r="83" spans="2:20">
      <c r="B83" t="s">
        <v>3310</v>
      </c>
      <c r="C83" t="s">
        <v>3275</v>
      </c>
      <c r="E83" t="s">
        <v>3865</v>
      </c>
      <c r="F83" s="76">
        <v>13</v>
      </c>
      <c r="G83" s="30" t="s">
        <v>3854</v>
      </c>
      <c r="H83">
        <v>72.989999999999995</v>
      </c>
      <c r="I83">
        <f t="shared" si="0"/>
        <v>14.597999999999999</v>
      </c>
      <c r="J83">
        <v>20</v>
      </c>
    </row>
    <row r="84" spans="2:20">
      <c r="B84" t="s">
        <v>3313</v>
      </c>
      <c r="C84" t="s">
        <v>3276</v>
      </c>
      <c r="E84" t="s">
        <v>3865</v>
      </c>
      <c r="F84" s="76">
        <v>12</v>
      </c>
      <c r="G84" s="30" t="s">
        <v>3853</v>
      </c>
      <c r="H84">
        <v>69.989999999999995</v>
      </c>
      <c r="I84">
        <f t="shared" si="0"/>
        <v>13.997999999999999</v>
      </c>
      <c r="J84">
        <v>20</v>
      </c>
      <c r="L84" s="41" t="s">
        <v>3608</v>
      </c>
      <c r="N84" s="41" t="s">
        <v>3612</v>
      </c>
      <c r="Q84" s="41" t="s">
        <v>40</v>
      </c>
      <c r="S84" s="41" t="s">
        <v>3616</v>
      </c>
    </row>
    <row r="85" spans="2:20">
      <c r="B85" t="s">
        <v>3314</v>
      </c>
      <c r="C85" t="s">
        <v>3276</v>
      </c>
      <c r="E85" t="s">
        <v>3863</v>
      </c>
      <c r="F85" s="76">
        <v>11</v>
      </c>
      <c r="G85" s="30" t="s">
        <v>3852</v>
      </c>
      <c r="H85">
        <v>66.989999999999995</v>
      </c>
      <c r="I85">
        <f t="shared" si="0"/>
        <v>13.398</v>
      </c>
      <c r="J85">
        <v>20</v>
      </c>
      <c r="L85" t="s">
        <v>3609</v>
      </c>
      <c r="N85" t="s">
        <v>0</v>
      </c>
      <c r="Q85" t="s">
        <v>3586</v>
      </c>
      <c r="S85" t="s">
        <v>0</v>
      </c>
      <c r="T85" t="s">
        <v>3618</v>
      </c>
    </row>
    <row r="86" spans="2:20">
      <c r="B86" t="s">
        <v>3315</v>
      </c>
      <c r="C86" t="s">
        <v>3276</v>
      </c>
      <c r="E86" t="s">
        <v>3863</v>
      </c>
      <c r="F86" s="76">
        <v>10</v>
      </c>
      <c r="G86" s="30" t="s">
        <v>3866</v>
      </c>
      <c r="H86">
        <v>59.99</v>
      </c>
      <c r="I86">
        <f t="shared" si="0"/>
        <v>11.997999999999999</v>
      </c>
      <c r="J86">
        <v>20</v>
      </c>
      <c r="L86" t="s">
        <v>3586</v>
      </c>
      <c r="N86" t="s">
        <v>3586</v>
      </c>
      <c r="Q86" t="s">
        <v>3587</v>
      </c>
      <c r="S86" t="s">
        <v>3617</v>
      </c>
      <c r="T86" t="s">
        <v>3619</v>
      </c>
    </row>
    <row r="87" spans="2:20">
      <c r="B87" t="s">
        <v>3316</v>
      </c>
      <c r="C87" t="s">
        <v>3276</v>
      </c>
      <c r="E87" t="s">
        <v>3862</v>
      </c>
      <c r="F87" s="76">
        <v>9</v>
      </c>
      <c r="G87" s="30" t="s">
        <v>3851</v>
      </c>
      <c r="H87">
        <v>60.99</v>
      </c>
      <c r="I87">
        <f t="shared" si="0"/>
        <v>12.8079</v>
      </c>
      <c r="J87">
        <v>21</v>
      </c>
      <c r="L87" t="s">
        <v>3610</v>
      </c>
      <c r="N87" t="s">
        <v>3587</v>
      </c>
      <c r="Q87" t="s">
        <v>3615</v>
      </c>
      <c r="T87" t="s">
        <v>3620</v>
      </c>
    </row>
    <row r="88" spans="2:20">
      <c r="B88" t="s">
        <v>3317</v>
      </c>
      <c r="C88" t="s">
        <v>3276</v>
      </c>
      <c r="L88" t="s">
        <v>3611</v>
      </c>
      <c r="N88" t="s">
        <v>3569</v>
      </c>
      <c r="Q88" t="s">
        <v>3622</v>
      </c>
      <c r="T88" t="s">
        <v>3621</v>
      </c>
    </row>
    <row r="89" spans="2:20">
      <c r="B89" t="s">
        <v>3318</v>
      </c>
      <c r="C89" t="s">
        <v>3276</v>
      </c>
      <c r="L89" t="s">
        <v>13</v>
      </c>
      <c r="N89" t="s">
        <v>3613</v>
      </c>
      <c r="Q89" t="s">
        <v>3623</v>
      </c>
    </row>
    <row r="90" spans="2:20">
      <c r="N90" t="s">
        <v>13</v>
      </c>
    </row>
    <row r="91" spans="2:20">
      <c r="B91" s="32" t="s">
        <v>3311</v>
      </c>
    </row>
    <row r="92" spans="2:20">
      <c r="B92" t="s">
        <v>3285</v>
      </c>
      <c r="C92" t="s">
        <v>3312</v>
      </c>
      <c r="F92" s="76" t="s">
        <v>3283</v>
      </c>
    </row>
    <row r="93" spans="2:20">
      <c r="B93" t="s">
        <v>3286</v>
      </c>
      <c r="C93" t="s">
        <v>3312</v>
      </c>
      <c r="F93" s="76" t="s">
        <v>3283</v>
      </c>
      <c r="L93" s="41" t="s">
        <v>3575</v>
      </c>
      <c r="N93" s="41" t="s">
        <v>3578</v>
      </c>
      <c r="P93" t="s">
        <v>3580</v>
      </c>
    </row>
    <row r="94" spans="2:20">
      <c r="B94" t="s">
        <v>3287</v>
      </c>
      <c r="C94" t="s">
        <v>3312</v>
      </c>
      <c r="F94" s="76" t="s">
        <v>3283</v>
      </c>
      <c r="L94" t="s">
        <v>0</v>
      </c>
      <c r="N94" t="s">
        <v>0</v>
      </c>
      <c r="P94" t="s">
        <v>3581</v>
      </c>
    </row>
    <row r="95" spans="2:20">
      <c r="L95" t="s">
        <v>3573</v>
      </c>
      <c r="N95" t="s">
        <v>3579</v>
      </c>
      <c r="P95" t="s">
        <v>3582</v>
      </c>
    </row>
    <row r="96" spans="2:20">
      <c r="L96" t="s">
        <v>3574</v>
      </c>
      <c r="P96" t="s">
        <v>3583</v>
      </c>
    </row>
    <row r="97" spans="2:16">
      <c r="B97" s="32" t="s">
        <v>3319</v>
      </c>
      <c r="C97" t="s">
        <v>3283</v>
      </c>
      <c r="L97" t="s">
        <v>3019</v>
      </c>
      <c r="P97" t="s">
        <v>3584</v>
      </c>
    </row>
    <row r="98" spans="2:16">
      <c r="L98" t="s">
        <v>3576</v>
      </c>
      <c r="P98" t="s">
        <v>3585</v>
      </c>
    </row>
    <row r="99" spans="2:16">
      <c r="L99" t="s">
        <v>3577</v>
      </c>
    </row>
    <row r="100" spans="2:16">
      <c r="B100" s="32" t="s">
        <v>3320</v>
      </c>
    </row>
    <row r="101" spans="2:16">
      <c r="B101" t="s">
        <v>3321</v>
      </c>
    </row>
    <row r="102" spans="2:16">
      <c r="B102" t="s">
        <v>3322</v>
      </c>
    </row>
    <row r="103" spans="2:16">
      <c r="B103" t="s">
        <v>3323</v>
      </c>
    </row>
    <row r="104" spans="2:16">
      <c r="B104" t="s">
        <v>3324</v>
      </c>
    </row>
    <row r="105" spans="2:16">
      <c r="B105" t="s">
        <v>3325</v>
      </c>
    </row>
    <row r="107" spans="2:16">
      <c r="B107" s="36" t="s">
        <v>3377</v>
      </c>
      <c r="C107" s="36" t="s">
        <v>3376</v>
      </c>
      <c r="D107" s="79"/>
      <c r="E107" s="79"/>
      <c r="F107" s="76" t="s">
        <v>3273</v>
      </c>
    </row>
    <row r="108" spans="2:16">
      <c r="B108" s="37" t="s">
        <v>3379</v>
      </c>
      <c r="C108" s="37" t="s">
        <v>3380</v>
      </c>
      <c r="D108" s="40"/>
      <c r="E108" s="40"/>
      <c r="F108" s="76" t="s">
        <v>3393</v>
      </c>
    </row>
    <row r="109" spans="2:16">
      <c r="B109" s="37" t="s">
        <v>3381</v>
      </c>
      <c r="C109" s="37" t="s">
        <v>3382</v>
      </c>
      <c r="D109" s="40"/>
      <c r="E109" s="40"/>
      <c r="F109" s="76" t="s">
        <v>3393</v>
      </c>
    </row>
    <row r="110" spans="2:16">
      <c r="B110" s="37" t="s">
        <v>3383</v>
      </c>
      <c r="C110" s="38" t="s">
        <v>3384</v>
      </c>
      <c r="D110" s="80"/>
      <c r="E110" s="80"/>
      <c r="F110" s="76" t="s">
        <v>3393</v>
      </c>
    </row>
    <row r="111" spans="2:16">
      <c r="B111" s="37" t="s">
        <v>3381</v>
      </c>
      <c r="C111" s="37" t="s">
        <v>3385</v>
      </c>
      <c r="D111" s="40"/>
      <c r="E111" s="40"/>
      <c r="F111" s="76" t="s">
        <v>3393</v>
      </c>
    </row>
    <row r="112" spans="2:16">
      <c r="B112" s="37" t="s">
        <v>3386</v>
      </c>
      <c r="C112" s="38" t="s">
        <v>3387</v>
      </c>
      <c r="D112" s="80"/>
      <c r="E112" s="80"/>
      <c r="F112" s="76" t="s">
        <v>3393</v>
      </c>
    </row>
    <row r="113" spans="2:6">
      <c r="B113" s="37" t="s">
        <v>3381</v>
      </c>
      <c r="C113" s="37" t="s">
        <v>3388</v>
      </c>
      <c r="D113" s="40"/>
      <c r="E113" s="40"/>
      <c r="F113" s="76" t="s">
        <v>3393</v>
      </c>
    </row>
    <row r="114" spans="2:6">
      <c r="B114" s="37" t="s">
        <v>3381</v>
      </c>
      <c r="C114" s="37" t="s">
        <v>3378</v>
      </c>
      <c r="D114" s="40"/>
      <c r="E114" s="40"/>
      <c r="F114" s="76" t="s">
        <v>3393</v>
      </c>
    </row>
    <row r="115" spans="2:6">
      <c r="B115" s="37" t="s">
        <v>3389</v>
      </c>
      <c r="C115" s="38" t="s">
        <v>3390</v>
      </c>
      <c r="D115" s="80"/>
      <c r="E115" s="80"/>
      <c r="F115" s="76" t="s">
        <v>3393</v>
      </c>
    </row>
    <row r="116" spans="2:6" ht="33.75">
      <c r="B116" s="37" t="s">
        <v>3391</v>
      </c>
      <c r="C116" s="37" t="s">
        <v>3392</v>
      </c>
      <c r="D116" s="40"/>
      <c r="E116" s="40"/>
      <c r="F116" s="76" t="s">
        <v>3393</v>
      </c>
    </row>
    <row r="118" spans="2:6">
      <c r="B118" s="39" t="s">
        <v>3377</v>
      </c>
      <c r="C118" s="39" t="s">
        <v>3394</v>
      </c>
      <c r="D118" s="81"/>
      <c r="E118" s="81"/>
      <c r="F118" s="77" t="s">
        <v>3447</v>
      </c>
    </row>
    <row r="119" spans="2:6">
      <c r="B119" s="37" t="s">
        <v>3395</v>
      </c>
      <c r="C119" s="37" t="s">
        <v>3396</v>
      </c>
      <c r="D119" s="37"/>
      <c r="E119" s="37"/>
      <c r="F119" s="78" t="s">
        <v>3413</v>
      </c>
    </row>
    <row r="120" spans="2:6">
      <c r="B120" s="37" t="s">
        <v>3397</v>
      </c>
      <c r="C120" s="37" t="s">
        <v>3398</v>
      </c>
      <c r="D120" s="37"/>
      <c r="E120" s="37"/>
      <c r="F120" s="78" t="s">
        <v>3413</v>
      </c>
    </row>
    <row r="121" spans="2:6">
      <c r="B121" s="38" t="s">
        <v>3399</v>
      </c>
      <c r="C121" s="38" t="s">
        <v>3400</v>
      </c>
      <c r="D121" s="38"/>
      <c r="E121" s="38"/>
      <c r="F121" s="78" t="s">
        <v>3413</v>
      </c>
    </row>
    <row r="122" spans="2:6">
      <c r="B122" s="37" t="s">
        <v>3401</v>
      </c>
      <c r="C122" s="37" t="s">
        <v>3402</v>
      </c>
      <c r="D122" s="37"/>
      <c r="E122" s="37"/>
      <c r="F122" s="78" t="s">
        <v>3413</v>
      </c>
    </row>
    <row r="123" spans="2:6">
      <c r="B123" s="37" t="s">
        <v>3403</v>
      </c>
      <c r="C123" s="37" t="s">
        <v>3404</v>
      </c>
      <c r="D123" s="37"/>
      <c r="E123" s="37"/>
      <c r="F123" s="78" t="s">
        <v>3413</v>
      </c>
    </row>
    <row r="124" spans="2:6">
      <c r="B124" s="37" t="s">
        <v>3405</v>
      </c>
      <c r="C124" s="37" t="s">
        <v>3406</v>
      </c>
      <c r="D124" s="37"/>
      <c r="E124" s="37"/>
      <c r="F124" s="78" t="s">
        <v>3413</v>
      </c>
    </row>
    <row r="125" spans="2:6" ht="22.5">
      <c r="B125" s="38" t="s">
        <v>3407</v>
      </c>
      <c r="C125" s="38" t="s">
        <v>3408</v>
      </c>
      <c r="D125" s="38"/>
      <c r="E125" s="38"/>
      <c r="F125" s="78" t="s">
        <v>3413</v>
      </c>
    </row>
    <row r="126" spans="2:6" ht="22.5">
      <c r="B126" s="37" t="s">
        <v>3409</v>
      </c>
      <c r="C126" s="37" t="s">
        <v>3410</v>
      </c>
      <c r="D126" s="37"/>
      <c r="E126" s="37"/>
      <c r="F126" s="78" t="s">
        <v>3413</v>
      </c>
    </row>
    <row r="127" spans="2:6" ht="22.5">
      <c r="B127" s="37" t="s">
        <v>3411</v>
      </c>
      <c r="C127" s="37" t="s">
        <v>3412</v>
      </c>
      <c r="D127" s="37"/>
      <c r="E127" s="37"/>
      <c r="F127" s="78" t="s">
        <v>3413</v>
      </c>
    </row>
    <row r="129" spans="2:6">
      <c r="B129" s="39" t="s">
        <v>3377</v>
      </c>
      <c r="C129" s="39" t="s">
        <v>3394</v>
      </c>
      <c r="D129" s="81"/>
      <c r="E129" s="81"/>
      <c r="F129" s="77" t="s">
        <v>3447</v>
      </c>
    </row>
    <row r="130" spans="2:6">
      <c r="B130" s="37" t="s">
        <v>3414</v>
      </c>
      <c r="C130" s="37" t="s">
        <v>3415</v>
      </c>
      <c r="D130" s="40"/>
      <c r="E130" s="40"/>
      <c r="F130" s="77" t="s">
        <v>3429</v>
      </c>
    </row>
    <row r="131" spans="2:6">
      <c r="B131" s="37" t="s">
        <v>3416</v>
      </c>
      <c r="C131" s="37" t="s">
        <v>3417</v>
      </c>
      <c r="D131" s="40"/>
      <c r="E131" s="40"/>
      <c r="F131" s="77" t="s">
        <v>3429</v>
      </c>
    </row>
    <row r="132" spans="2:6">
      <c r="B132" s="38" t="s">
        <v>3418</v>
      </c>
      <c r="C132" s="37" t="s">
        <v>3419</v>
      </c>
      <c r="D132" s="40"/>
      <c r="E132" s="40"/>
      <c r="F132" s="77" t="s">
        <v>3429</v>
      </c>
    </row>
    <row r="133" spans="2:6">
      <c r="B133" s="37" t="s">
        <v>3420</v>
      </c>
      <c r="C133" s="37" t="s">
        <v>3421</v>
      </c>
      <c r="D133" s="40"/>
      <c r="E133" s="40"/>
      <c r="F133" s="77" t="s">
        <v>3429</v>
      </c>
    </row>
    <row r="134" spans="2:6" ht="22.5">
      <c r="B134" s="37" t="s">
        <v>3422</v>
      </c>
      <c r="C134" s="37" t="s">
        <v>3423</v>
      </c>
      <c r="D134" s="40"/>
      <c r="E134" s="40"/>
      <c r="F134" s="77" t="s">
        <v>3429</v>
      </c>
    </row>
    <row r="135" spans="2:6">
      <c r="B135" s="38" t="s">
        <v>3418</v>
      </c>
      <c r="C135" s="37" t="s">
        <v>3424</v>
      </c>
      <c r="D135" s="40"/>
      <c r="E135" s="40"/>
      <c r="F135" s="77" t="s">
        <v>3429</v>
      </c>
    </row>
    <row r="136" spans="2:6">
      <c r="B136" s="37" t="s">
        <v>3425</v>
      </c>
      <c r="C136" s="37" t="s">
        <v>3426</v>
      </c>
      <c r="D136" s="40"/>
      <c r="E136" s="40"/>
      <c r="F136" s="77" t="s">
        <v>3429</v>
      </c>
    </row>
    <row r="137" spans="2:6">
      <c r="B137" s="37" t="s">
        <v>3427</v>
      </c>
      <c r="C137" s="37" t="s">
        <v>3428</v>
      </c>
      <c r="D137" s="40"/>
      <c r="E137" s="40"/>
      <c r="F137" s="77" t="s">
        <v>3429</v>
      </c>
    </row>
    <row r="139" spans="2:6">
      <c r="B139" s="39" t="s">
        <v>3377</v>
      </c>
      <c r="C139" s="39" t="s">
        <v>3394</v>
      </c>
      <c r="D139" s="81"/>
      <c r="E139" s="81"/>
      <c r="F139" s="77" t="s">
        <v>3446</v>
      </c>
    </row>
    <row r="140" spans="2:6" ht="22.5">
      <c r="B140" s="37" t="s">
        <v>3430</v>
      </c>
      <c r="C140" s="37" t="s">
        <v>3431</v>
      </c>
      <c r="D140" s="40"/>
      <c r="E140" s="40"/>
      <c r="F140" s="77" t="s">
        <v>3445</v>
      </c>
    </row>
    <row r="141" spans="2:6">
      <c r="B141" s="37" t="s">
        <v>3432</v>
      </c>
      <c r="C141" s="37" t="s">
        <v>3433</v>
      </c>
      <c r="D141" s="40"/>
      <c r="E141" s="40"/>
      <c r="F141" s="77" t="s">
        <v>3445</v>
      </c>
    </row>
    <row r="142" spans="2:6">
      <c r="B142" s="38" t="s">
        <v>3399</v>
      </c>
      <c r="C142" s="37" t="s">
        <v>3434</v>
      </c>
      <c r="D142" s="40"/>
      <c r="E142" s="40"/>
      <c r="F142" s="77" t="s">
        <v>3445</v>
      </c>
    </row>
    <row r="143" spans="2:6">
      <c r="B143" s="37" t="s">
        <v>3435</v>
      </c>
      <c r="C143" s="37" t="s">
        <v>3436</v>
      </c>
      <c r="D143" s="40"/>
      <c r="E143" s="40"/>
      <c r="F143" s="77" t="s">
        <v>3445</v>
      </c>
    </row>
    <row r="144" spans="2:6">
      <c r="B144" s="37" t="s">
        <v>3437</v>
      </c>
      <c r="C144" s="37" t="s">
        <v>3438</v>
      </c>
      <c r="D144" s="40"/>
      <c r="E144" s="40"/>
      <c r="F144" s="77" t="s">
        <v>3445</v>
      </c>
    </row>
    <row r="145" spans="2:7">
      <c r="B145" s="38" t="s">
        <v>3407</v>
      </c>
      <c r="C145" s="37" t="s">
        <v>3378</v>
      </c>
      <c r="D145" s="40"/>
      <c r="E145" s="40"/>
      <c r="F145" s="77" t="s">
        <v>3445</v>
      </c>
    </row>
    <row r="146" spans="2:7">
      <c r="B146" s="37" t="s">
        <v>3439</v>
      </c>
      <c r="C146" s="37" t="s">
        <v>3440</v>
      </c>
      <c r="D146" s="40"/>
      <c r="E146" s="40"/>
      <c r="F146" s="77" t="s">
        <v>3445</v>
      </c>
    </row>
    <row r="147" spans="2:7">
      <c r="B147" s="38" t="s">
        <v>3441</v>
      </c>
      <c r="C147" s="37" t="s">
        <v>3442</v>
      </c>
      <c r="D147" s="40"/>
      <c r="E147" s="40"/>
      <c r="F147" s="77" t="s">
        <v>3445</v>
      </c>
    </row>
    <row r="148" spans="2:7">
      <c r="B148" s="37" t="s">
        <v>3443</v>
      </c>
      <c r="C148" s="37" t="s">
        <v>3444</v>
      </c>
      <c r="D148" s="40"/>
      <c r="E148" s="40"/>
      <c r="F148" s="77" t="s">
        <v>3445</v>
      </c>
    </row>
    <row r="150" spans="2:7">
      <c r="B150" t="s">
        <v>3448</v>
      </c>
    </row>
    <row r="151" spans="2:7">
      <c r="B151" t="s">
        <v>3449</v>
      </c>
      <c r="F151" s="77" t="s">
        <v>3450</v>
      </c>
    </row>
    <row r="154" spans="2:7">
      <c r="B154" s="111" t="s">
        <v>3451</v>
      </c>
      <c r="C154" s="111"/>
      <c r="D154" s="82"/>
      <c r="E154" s="82"/>
      <c r="F154" s="76" t="s">
        <v>3482</v>
      </c>
    </row>
    <row r="155" spans="2:7">
      <c r="B155" s="112" t="s">
        <v>3452</v>
      </c>
      <c r="C155" s="113"/>
      <c r="D155" s="74"/>
      <c r="E155" s="74"/>
      <c r="F155" s="106" t="s">
        <v>3453</v>
      </c>
      <c r="G155" s="107"/>
    </row>
    <row r="156" spans="2:7">
      <c r="B156" s="109" t="s">
        <v>3454</v>
      </c>
      <c r="C156" s="110"/>
      <c r="D156" s="83"/>
      <c r="E156" s="83"/>
      <c r="F156" s="106" t="s">
        <v>3455</v>
      </c>
      <c r="G156" s="107"/>
    </row>
    <row r="157" spans="2:7">
      <c r="B157" s="109" t="s">
        <v>3456</v>
      </c>
      <c r="C157" s="110"/>
      <c r="D157" s="83"/>
      <c r="E157" s="83"/>
      <c r="F157" s="106" t="s">
        <v>3457</v>
      </c>
      <c r="G157" s="107"/>
    </row>
    <row r="158" spans="2:7">
      <c r="B158" s="109" t="s">
        <v>3458</v>
      </c>
      <c r="C158" s="110"/>
      <c r="D158" s="83"/>
      <c r="E158" s="83"/>
      <c r="F158" s="106" t="s">
        <v>3459</v>
      </c>
      <c r="G158" s="107"/>
    </row>
    <row r="159" spans="2:7">
      <c r="B159" s="106" t="s">
        <v>3460</v>
      </c>
      <c r="C159" s="108"/>
      <c r="D159" s="74"/>
      <c r="E159" s="74"/>
      <c r="F159" s="106" t="s">
        <v>3461</v>
      </c>
      <c r="G159" s="107"/>
    </row>
    <row r="160" spans="2:7">
      <c r="B160" s="106" t="s">
        <v>3462</v>
      </c>
      <c r="C160" s="108"/>
      <c r="D160" s="74"/>
      <c r="E160" s="74"/>
      <c r="F160" s="106" t="s">
        <v>3463</v>
      </c>
      <c r="G160" s="107"/>
    </row>
    <row r="161" spans="2:7">
      <c r="B161" s="109" t="s">
        <v>3464</v>
      </c>
      <c r="C161" s="110"/>
      <c r="D161" s="83"/>
      <c r="E161" s="83"/>
      <c r="F161" s="106" t="s">
        <v>3465</v>
      </c>
      <c r="G161" s="107"/>
    </row>
    <row r="162" spans="2:7">
      <c r="B162" s="106" t="s">
        <v>3466</v>
      </c>
      <c r="C162" s="108"/>
      <c r="D162" s="74"/>
      <c r="E162" s="74"/>
      <c r="F162" s="106" t="s">
        <v>3467</v>
      </c>
      <c r="G162" s="107"/>
    </row>
    <row r="163" spans="2:7">
      <c r="B163" s="106" t="s">
        <v>3468</v>
      </c>
      <c r="C163" s="108"/>
      <c r="D163" s="74"/>
      <c r="E163" s="74"/>
      <c r="F163" s="106" t="s">
        <v>3469</v>
      </c>
      <c r="G163" s="107"/>
    </row>
    <row r="164" spans="2:7">
      <c r="B164" s="106" t="s">
        <v>3470</v>
      </c>
      <c r="C164" s="108"/>
      <c r="D164" s="74"/>
      <c r="E164" s="74"/>
      <c r="F164" s="106" t="s">
        <v>3471</v>
      </c>
      <c r="G164" s="107"/>
    </row>
    <row r="165" spans="2:7">
      <c r="B165" s="109" t="s">
        <v>3472</v>
      </c>
      <c r="C165" s="110"/>
      <c r="D165" s="83"/>
      <c r="E165" s="83"/>
      <c r="F165" s="106" t="s">
        <v>3473</v>
      </c>
      <c r="G165" s="107"/>
    </row>
    <row r="166" spans="2:7">
      <c r="B166" s="106" t="s">
        <v>3474</v>
      </c>
      <c r="C166" s="108"/>
      <c r="D166" s="74"/>
      <c r="E166" s="74"/>
      <c r="F166" s="106" t="s">
        <v>3475</v>
      </c>
      <c r="G166" s="107"/>
    </row>
    <row r="167" spans="2:7">
      <c r="B167" s="106" t="s">
        <v>3476</v>
      </c>
      <c r="C167" s="108"/>
      <c r="D167" s="74"/>
      <c r="E167" s="74"/>
      <c r="F167" s="106" t="s">
        <v>3477</v>
      </c>
      <c r="G167" s="107"/>
    </row>
    <row r="168" spans="2:7">
      <c r="B168" s="106" t="s">
        <v>3478</v>
      </c>
      <c r="C168" s="108"/>
      <c r="D168" s="74"/>
      <c r="E168" s="74"/>
      <c r="F168" s="106" t="s">
        <v>3479</v>
      </c>
      <c r="G168" s="107"/>
    </row>
    <row r="169" spans="2:7">
      <c r="B169" s="106" t="s">
        <v>3480</v>
      </c>
      <c r="C169" s="108"/>
      <c r="D169" s="74"/>
      <c r="E169" s="74"/>
      <c r="F169" s="106" t="s">
        <v>3481</v>
      </c>
      <c r="G169" s="107"/>
    </row>
    <row r="171" spans="2:7">
      <c r="B171" t="s">
        <v>3483</v>
      </c>
      <c r="C171" t="s">
        <v>3482</v>
      </c>
      <c r="F171" s="76" t="s">
        <v>3484</v>
      </c>
      <c r="G171" s="30" t="s">
        <v>3485</v>
      </c>
    </row>
    <row r="172" spans="2:7">
      <c r="B172" t="s">
        <v>3486</v>
      </c>
      <c r="C172" t="s">
        <v>3487</v>
      </c>
      <c r="F172" s="76" t="s">
        <v>3488</v>
      </c>
      <c r="G172" s="30" t="s">
        <v>3489</v>
      </c>
    </row>
    <row r="174" spans="2:7" ht="71.25">
      <c r="B174" s="37" t="s">
        <v>3504</v>
      </c>
    </row>
    <row r="175" spans="2:7" ht="28.5">
      <c r="B175" s="37" t="s">
        <v>3505</v>
      </c>
    </row>
    <row r="176" spans="2:7" ht="28.5">
      <c r="B176" s="37" t="s">
        <v>3506</v>
      </c>
    </row>
    <row r="177" spans="1:6">
      <c r="B177" s="37" t="s">
        <v>3507</v>
      </c>
    </row>
    <row r="178" spans="1:6" ht="42.75">
      <c r="B178" s="37" t="s">
        <v>3508</v>
      </c>
    </row>
    <row r="180" spans="1:6" ht="42.75">
      <c r="B180" s="37" t="s">
        <v>3508</v>
      </c>
    </row>
    <row r="181" spans="1:6">
      <c r="B181" s="37" t="s">
        <v>3507</v>
      </c>
    </row>
    <row r="182" spans="1:6" ht="28.5">
      <c r="B182" s="37" t="s">
        <v>3509</v>
      </c>
    </row>
    <row r="183" spans="1:6" ht="28.5">
      <c r="B183" s="37" t="s">
        <v>3505</v>
      </c>
    </row>
    <row r="184" spans="1:6">
      <c r="B184" s="37" t="s">
        <v>3510</v>
      </c>
    </row>
    <row r="185" spans="1:6">
      <c r="B185" s="37" t="s">
        <v>3511</v>
      </c>
    </row>
    <row r="188" spans="1:6">
      <c r="A188" t="s">
        <v>3512</v>
      </c>
      <c r="B188" s="40" t="s">
        <v>3312</v>
      </c>
      <c r="C188" t="s">
        <v>3283</v>
      </c>
      <c r="F188" s="76" t="s">
        <v>3513</v>
      </c>
    </row>
  </sheetData>
  <mergeCells count="31">
    <mergeCell ref="B159:C159"/>
    <mergeCell ref="B154:C154"/>
    <mergeCell ref="B155:C155"/>
    <mergeCell ref="B156:C156"/>
    <mergeCell ref="B157:C157"/>
    <mergeCell ref="B158:C158"/>
    <mergeCell ref="B166:C166"/>
    <mergeCell ref="B167:C167"/>
    <mergeCell ref="B168:C168"/>
    <mergeCell ref="B169:C169"/>
    <mergeCell ref="F155:G155"/>
    <mergeCell ref="F156:G156"/>
    <mergeCell ref="F157:G157"/>
    <mergeCell ref="F158:G158"/>
    <mergeCell ref="F159:G159"/>
    <mergeCell ref="F160:G160"/>
    <mergeCell ref="B160:C160"/>
    <mergeCell ref="B161:C161"/>
    <mergeCell ref="B162:C162"/>
    <mergeCell ref="B163:C163"/>
    <mergeCell ref="B164:C164"/>
    <mergeCell ref="B165:C165"/>
    <mergeCell ref="F167:G167"/>
    <mergeCell ref="F168:G168"/>
    <mergeCell ref="F169:G169"/>
    <mergeCell ref="F161:G161"/>
    <mergeCell ref="F162:G162"/>
    <mergeCell ref="F163:G163"/>
    <mergeCell ref="F164:G164"/>
    <mergeCell ref="F165:G165"/>
    <mergeCell ref="F166:G16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1" sqref="A21"/>
    </sheetView>
  </sheetViews>
  <sheetFormatPr baseColWidth="10" defaultRowHeight="15"/>
  <cols>
    <col min="1" max="1" width="49.7109375" customWidth="1"/>
    <col min="3" max="3" width="24.140625" customWidth="1"/>
  </cols>
  <sheetData>
    <row r="1" spans="1:3">
      <c r="A1" s="33" t="s">
        <v>3326</v>
      </c>
      <c r="B1" s="33" t="s">
        <v>3327</v>
      </c>
      <c r="C1" s="33" t="s">
        <v>3328</v>
      </c>
    </row>
    <row r="2" spans="1:3">
      <c r="A2" s="33" t="s">
        <v>3329</v>
      </c>
      <c r="B2" s="33" t="s">
        <v>3330</v>
      </c>
      <c r="C2" s="33" t="s">
        <v>3331</v>
      </c>
    </row>
    <row r="3" spans="1:3">
      <c r="A3" s="33" t="s">
        <v>3332</v>
      </c>
      <c r="B3" s="33" t="s">
        <v>3333</v>
      </c>
      <c r="C3" s="33" t="s">
        <v>3334</v>
      </c>
    </row>
    <row r="4" spans="1:3">
      <c r="A4" s="33" t="s">
        <v>3335</v>
      </c>
      <c r="B4" s="33" t="s">
        <v>3330</v>
      </c>
      <c r="C4" s="33" t="s">
        <v>3336</v>
      </c>
    </row>
    <row r="5" spans="1:3">
      <c r="A5" s="33" t="s">
        <v>3337</v>
      </c>
      <c r="B5" s="33" t="s">
        <v>3338</v>
      </c>
      <c r="C5" s="33" t="s">
        <v>3339</v>
      </c>
    </row>
    <row r="6" spans="1:3">
      <c r="A6" s="33" t="s">
        <v>3340</v>
      </c>
      <c r="B6" s="33" t="s">
        <v>3330</v>
      </c>
      <c r="C6" s="33" t="s">
        <v>3341</v>
      </c>
    </row>
    <row r="7" spans="1:3">
      <c r="A7" s="33" t="s">
        <v>3342</v>
      </c>
      <c r="B7" s="33" t="s">
        <v>3343</v>
      </c>
      <c r="C7" s="33" t="s">
        <v>3344</v>
      </c>
    </row>
    <row r="8" spans="1:3">
      <c r="A8" s="33" t="s">
        <v>3345</v>
      </c>
      <c r="B8" s="33" t="s">
        <v>3333</v>
      </c>
      <c r="C8" s="33" t="s">
        <v>3346</v>
      </c>
    </row>
    <row r="9" spans="1:3">
      <c r="A9" s="33" t="s">
        <v>3347</v>
      </c>
      <c r="B9" s="33" t="s">
        <v>3330</v>
      </c>
      <c r="C9" s="33" t="s">
        <v>3348</v>
      </c>
    </row>
    <row r="10" spans="1:3">
      <c r="A10" s="33" t="s">
        <v>3349</v>
      </c>
      <c r="B10" s="33" t="s">
        <v>3327</v>
      </c>
      <c r="C10" s="33" t="s">
        <v>3350</v>
      </c>
    </row>
    <row r="11" spans="1:3">
      <c r="A11" s="33" t="s">
        <v>3351</v>
      </c>
      <c r="B11" s="33" t="s">
        <v>3333</v>
      </c>
      <c r="C11" s="33" t="s">
        <v>3352</v>
      </c>
    </row>
    <row r="12" spans="1:3">
      <c r="A12" s="33" t="s">
        <v>3353</v>
      </c>
      <c r="B12" s="33" t="s">
        <v>3330</v>
      </c>
      <c r="C12" s="33" t="s">
        <v>3354</v>
      </c>
    </row>
    <row r="13" spans="1:3">
      <c r="A13" s="33" t="s">
        <v>3355</v>
      </c>
      <c r="B13" s="33" t="s">
        <v>3330</v>
      </c>
      <c r="C13" s="33" t="s">
        <v>3356</v>
      </c>
    </row>
    <row r="14" spans="1:3">
      <c r="A14" s="33" t="s">
        <v>3357</v>
      </c>
      <c r="B14" s="33" t="s">
        <v>3330</v>
      </c>
      <c r="C14" s="33" t="s">
        <v>3358</v>
      </c>
    </row>
    <row r="15" spans="1:3">
      <c r="A15" s="33" t="s">
        <v>3359</v>
      </c>
      <c r="B15" s="33" t="s">
        <v>3327</v>
      </c>
      <c r="C15" s="33" t="s">
        <v>3360</v>
      </c>
    </row>
    <row r="16" spans="1:3">
      <c r="A16" s="33" t="s">
        <v>3361</v>
      </c>
      <c r="B16" s="33" t="s">
        <v>3330</v>
      </c>
      <c r="C16" s="33" t="s">
        <v>3362</v>
      </c>
    </row>
    <row r="17" spans="1:3">
      <c r="A17" s="33" t="s">
        <v>3363</v>
      </c>
      <c r="B17" s="33" t="s">
        <v>3343</v>
      </c>
      <c r="C17" s="33" t="s">
        <v>3364</v>
      </c>
    </row>
    <row r="18" spans="1:3">
      <c r="A18" s="33" t="s">
        <v>3365</v>
      </c>
      <c r="B18" s="33" t="s">
        <v>3330</v>
      </c>
      <c r="C18" s="33" t="s">
        <v>3366</v>
      </c>
    </row>
    <row r="19" spans="1:3" ht="45">
      <c r="A19" s="35" t="s">
        <v>3368</v>
      </c>
      <c r="B19" s="33" t="s">
        <v>3327</v>
      </c>
      <c r="C19" s="34" t="s">
        <v>3367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topLeftCell="A150" zoomScale="85" zoomScaleNormal="85" workbookViewId="0">
      <selection activeCell="B168" sqref="B168:B173"/>
    </sheetView>
  </sheetViews>
  <sheetFormatPr baseColWidth="10" defaultRowHeight="15"/>
  <cols>
    <col min="1" max="1" width="18.42578125" bestFit="1" customWidth="1"/>
    <col min="2" max="2" width="50.5703125" bestFit="1" customWidth="1"/>
    <col min="3" max="3" width="5.5703125" customWidth="1"/>
    <col min="4" max="5" width="20.140625" bestFit="1" customWidth="1"/>
    <col min="6" max="6" width="3.42578125" customWidth="1"/>
    <col min="7" max="7" width="18.5703125" bestFit="1" customWidth="1"/>
    <col min="8" max="8" width="7" customWidth="1"/>
    <col min="9" max="9" width="3.42578125" customWidth="1"/>
    <col min="10" max="10" width="19.7109375" customWidth="1"/>
    <col min="11" max="11" width="7" customWidth="1"/>
    <col min="12" max="12" width="3.42578125" customWidth="1"/>
    <col min="13" max="13" width="19.7109375" customWidth="1"/>
    <col min="14" max="14" width="3.42578125" customWidth="1"/>
    <col min="15" max="15" width="19.7109375" customWidth="1"/>
    <col min="16" max="16" width="7" customWidth="1"/>
    <col min="17" max="17" width="3.42578125" customWidth="1"/>
    <col min="18" max="18" width="19.7109375" customWidth="1"/>
    <col min="19" max="19" width="7" customWidth="1"/>
    <col min="20" max="20" width="3.42578125" customWidth="1"/>
    <col min="21" max="21" width="19.7109375" customWidth="1"/>
    <col min="22" max="22" width="3" customWidth="1"/>
    <col min="23" max="23" width="18.7109375" customWidth="1"/>
    <col min="24" max="24" width="7" customWidth="1"/>
  </cols>
  <sheetData>
    <row r="1" spans="1:25">
      <c r="A1" t="s">
        <v>3064</v>
      </c>
      <c r="B1" t="s">
        <v>3065</v>
      </c>
      <c r="D1" t="s">
        <v>3066</v>
      </c>
      <c r="E1" t="s">
        <v>3066</v>
      </c>
      <c r="G1" t="s">
        <v>3146</v>
      </c>
      <c r="J1" t="s">
        <v>3209</v>
      </c>
    </row>
    <row r="2" spans="1:25">
      <c r="A2" s="1" t="s">
        <v>15</v>
      </c>
      <c r="D2" t="s">
        <v>3062</v>
      </c>
      <c r="E2" s="21" t="s">
        <v>3062</v>
      </c>
      <c r="F2" s="22"/>
      <c r="G2" s="21" t="s">
        <v>3062</v>
      </c>
      <c r="H2" s="22"/>
      <c r="I2" s="22"/>
      <c r="J2" s="22"/>
      <c r="K2" s="21"/>
      <c r="L2" s="22"/>
      <c r="M2" s="22"/>
      <c r="N2" s="22"/>
      <c r="O2" s="22"/>
      <c r="P2" s="21"/>
      <c r="Q2" s="22"/>
      <c r="R2" s="22"/>
      <c r="S2" s="21"/>
      <c r="T2" s="22"/>
      <c r="U2" s="22"/>
    </row>
    <row r="3" spans="1:25">
      <c r="A3" t="s">
        <v>0</v>
      </c>
      <c r="B3" t="s">
        <v>3056</v>
      </c>
      <c r="D3" t="str">
        <f t="shared" ref="D3:D14" si="0">"'"&amp;A3&amp;"',"</f>
        <v>'id',</v>
      </c>
      <c r="E3" s="22" t="s">
        <v>3067</v>
      </c>
      <c r="F3" s="22"/>
      <c r="G3" s="27" t="s">
        <v>3147</v>
      </c>
      <c r="H3" s="22"/>
      <c r="I3" s="22"/>
      <c r="J3" s="22" t="str">
        <f>"'"&amp;G3</f>
        <v>'id' =&gt; 'required',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5">
      <c r="A4" t="s">
        <v>3040</v>
      </c>
      <c r="B4" t="str">
        <f>"$table-&gt;string('"&amp;A4&amp;"', 25);"</f>
        <v>$table-&gt;string('nb_nombres', 25);</v>
      </c>
      <c r="D4" t="str">
        <f t="shared" si="0"/>
        <v>'nb_nombres',</v>
      </c>
      <c r="E4" t="s">
        <v>3068</v>
      </c>
      <c r="G4" s="23" t="s">
        <v>3148</v>
      </c>
      <c r="J4" s="22" t="str">
        <f t="shared" ref="J4:J67" si="1">"'"&amp;G4</f>
        <v>'nb_nombres' =&gt; 'required',</v>
      </c>
      <c r="M4" s="22"/>
    </row>
    <row r="5" spans="1:25">
      <c r="A5" t="s">
        <v>3041</v>
      </c>
      <c r="B5" t="str">
        <f>"$table-&gt;string('"&amp;A5&amp;"', 25);"</f>
        <v>$table-&gt;string('nb_apellidos', 25);</v>
      </c>
      <c r="D5" t="str">
        <f t="shared" si="0"/>
        <v>'nb_apellidos',</v>
      </c>
      <c r="E5" t="s">
        <v>3069</v>
      </c>
      <c r="G5" s="23" t="s">
        <v>3149</v>
      </c>
      <c r="J5" s="22" t="str">
        <f t="shared" si="1"/>
        <v>'nb_apellidos' =&gt; 'required',</v>
      </c>
      <c r="M5" s="22"/>
    </row>
    <row r="6" spans="1:25">
      <c r="A6" t="s">
        <v>3039</v>
      </c>
      <c r="B6" t="str">
        <f>"$table-&gt;string('"&amp;A6&amp;"')-&gt;unique();"</f>
        <v>$table-&gt;string('nb_usuario')-&gt;unique();</v>
      </c>
      <c r="D6" t="str">
        <f t="shared" si="0"/>
        <v>'nb_usuario',</v>
      </c>
      <c r="E6" t="s">
        <v>3070</v>
      </c>
      <c r="G6" s="23" t="s">
        <v>3150</v>
      </c>
      <c r="J6" s="22" t="str">
        <f t="shared" si="1"/>
        <v>'nb_usuario' =&gt; 'required',</v>
      </c>
      <c r="M6" s="22"/>
    </row>
    <row r="7" spans="1:25">
      <c r="A7" t="s">
        <v>3042</v>
      </c>
      <c r="B7" t="str">
        <f>"$table-&gt;string('"&amp;A7&amp;"', 64);"</f>
        <v>$table-&gt;string('password', 64);</v>
      </c>
      <c r="D7" t="str">
        <f t="shared" si="0"/>
        <v>'password',</v>
      </c>
      <c r="E7" t="s">
        <v>3071</v>
      </c>
      <c r="G7" s="23" t="s">
        <v>3151</v>
      </c>
      <c r="J7" s="22" t="str">
        <f t="shared" si="1"/>
        <v>'password' =&gt; 'required',</v>
      </c>
      <c r="M7" s="22"/>
    </row>
    <row r="8" spans="1:25">
      <c r="A8" t="s">
        <v>3043</v>
      </c>
      <c r="B8" t="str">
        <f>"$table-&gt;string('"&amp;A8&amp;"')-&gt;unique();"</f>
        <v>$table-&gt;string('tx_email')-&gt;unique();</v>
      </c>
      <c r="D8" t="str">
        <f t="shared" si="0"/>
        <v>'tx_email',</v>
      </c>
      <c r="E8" t="s">
        <v>3072</v>
      </c>
      <c r="G8" s="23" t="s">
        <v>3152</v>
      </c>
      <c r="J8" s="22" t="str">
        <f t="shared" si="1"/>
        <v>'tx_email' =&gt; 'required',</v>
      </c>
      <c r="M8" s="22"/>
    </row>
    <row r="9" spans="1:25">
      <c r="A9" t="s">
        <v>47</v>
      </c>
      <c r="B9" t="str">
        <f>"$table-&gt;string('"&amp;A9&amp;"')-&gt;nullable();"</f>
        <v>$table-&gt;string('tx_nuip')-&gt;nullable();</v>
      </c>
      <c r="D9" t="str">
        <f t="shared" si="0"/>
        <v>'tx_nuip',</v>
      </c>
      <c r="E9" t="s">
        <v>3073</v>
      </c>
      <c r="G9" s="23" t="s">
        <v>3153</v>
      </c>
      <c r="J9" s="22" t="str">
        <f t="shared" si="1"/>
        <v>'tx_nuip' =&gt; 'required',</v>
      </c>
      <c r="M9" s="22"/>
    </row>
    <row r="10" spans="1:25">
      <c r="A10" t="s">
        <v>13</v>
      </c>
      <c r="B10" t="str">
        <f>"$table-&gt;string('"&amp;A10&amp;"', 100)-&gt;nullable();"</f>
        <v>$table-&gt;string('tx_observaciones', 100)-&gt;nullable();</v>
      </c>
      <c r="D10" t="str">
        <f t="shared" si="0"/>
        <v>'tx_observaciones',</v>
      </c>
      <c r="E10" t="s">
        <v>3074</v>
      </c>
      <c r="G10" s="23" t="s">
        <v>3154</v>
      </c>
      <c r="J10" s="22" t="str">
        <f t="shared" si="1"/>
        <v>'tx_observaciones' =&gt; 'required',</v>
      </c>
      <c r="M10" s="22"/>
    </row>
    <row r="11" spans="1:25">
      <c r="A11" s="28" t="s">
        <v>3210</v>
      </c>
      <c r="B11" t="s">
        <v>3057</v>
      </c>
      <c r="D11" t="str">
        <f t="shared" si="0"/>
        <v>'remember_token',</v>
      </c>
      <c r="E11" t="s">
        <v>3075</v>
      </c>
      <c r="G11" s="23" t="s">
        <v>3155</v>
      </c>
      <c r="J11" s="22" t="str">
        <f t="shared" si="1"/>
        <v>'token' =&gt; 'required',</v>
      </c>
      <c r="M11" s="22"/>
    </row>
    <row r="12" spans="1:25">
      <c r="A12" t="s">
        <v>26</v>
      </c>
      <c r="B12" t="str">
        <f>"$table-&gt;integer('"&amp;A12&amp;"');"</f>
        <v>$table-&gt;integer('id_status');</v>
      </c>
      <c r="D12" t="str">
        <f t="shared" si="0"/>
        <v>'id_status',</v>
      </c>
      <c r="E12" t="s">
        <v>3076</v>
      </c>
      <c r="G12" s="23" t="s">
        <v>3156</v>
      </c>
      <c r="J12" s="22" t="str">
        <f t="shared" si="1"/>
        <v>'id_status' =&gt; 'required',</v>
      </c>
      <c r="M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>
      <c r="A13" t="s">
        <v>3044</v>
      </c>
      <c r="B13" t="str">
        <f>"$table-&gt;integer('"&amp;A13&amp;"');"</f>
        <v>$table-&gt;integer('id_usuarioe');</v>
      </c>
      <c r="D13" t="str">
        <f t="shared" si="0"/>
        <v>'id_usuarioe',</v>
      </c>
      <c r="E13" t="s">
        <v>3077</v>
      </c>
      <c r="G13" s="23" t="s">
        <v>3157</v>
      </c>
      <c r="J13" s="22" t="str">
        <f t="shared" si="1"/>
        <v>'id_usuarioe' =&gt; 'required',</v>
      </c>
      <c r="M13" s="22"/>
      <c r="N13" s="1"/>
      <c r="Q13" s="22"/>
      <c r="R13" s="22"/>
      <c r="S13" s="22"/>
      <c r="T13" s="22"/>
      <c r="U13" s="22"/>
      <c r="V13" s="22"/>
      <c r="W13" s="22"/>
      <c r="X13" s="21"/>
      <c r="Y13" s="22"/>
    </row>
    <row r="14" spans="1:25" ht="17.25" customHeight="1">
      <c r="A14" t="s">
        <v>3054</v>
      </c>
      <c r="B14" t="s">
        <v>3055</v>
      </c>
      <c r="D14" t="str">
        <f t="shared" si="0"/>
        <v>'timestamp',</v>
      </c>
      <c r="E14" s="24" t="s">
        <v>3122</v>
      </c>
      <c r="G14" s="24"/>
      <c r="J14" s="22" t="str">
        <f t="shared" si="1"/>
        <v>'</v>
      </c>
      <c r="M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>
      <c r="D15" t="s">
        <v>3063</v>
      </c>
      <c r="E15" t="s">
        <v>3063</v>
      </c>
      <c r="G15" t="s">
        <v>3063</v>
      </c>
      <c r="J15" s="22" t="str">
        <f t="shared" si="1"/>
        <v>']</v>
      </c>
      <c r="M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>
      <c r="A16" s="1" t="s">
        <v>1</v>
      </c>
      <c r="D16" t="str">
        <f t="shared" ref="D16:D26" si="2">"'"&amp;A16&amp;"',"</f>
        <v>'status',</v>
      </c>
      <c r="E16" t="s">
        <v>3062</v>
      </c>
      <c r="G16" t="s">
        <v>3062</v>
      </c>
      <c r="J16" s="22" t="str">
        <f t="shared" si="1"/>
        <v>'[</v>
      </c>
      <c r="M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>
      <c r="A17" t="s">
        <v>0</v>
      </c>
      <c r="B17" t="s">
        <v>3056</v>
      </c>
      <c r="D17" t="str">
        <f t="shared" si="2"/>
        <v>'id',</v>
      </c>
      <c r="E17" t="s">
        <v>3067</v>
      </c>
      <c r="G17" s="23" t="s">
        <v>3147</v>
      </c>
      <c r="J17" s="22" t="str">
        <f t="shared" si="1"/>
        <v>'id' =&gt; 'required',</v>
      </c>
      <c r="M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>
      <c r="A18" t="s">
        <v>3123</v>
      </c>
      <c r="B18" t="str">
        <f>"$table-&gt;string('"&amp;A18&amp;"', 20)-&gt;unique();"</f>
        <v>$table-&gt;string('nb_status', 20)-&gt;unique();</v>
      </c>
      <c r="D18" t="str">
        <f t="shared" si="2"/>
        <v>'nb_status',</v>
      </c>
      <c r="E18" t="s">
        <v>3128</v>
      </c>
      <c r="G18" s="23" t="s">
        <v>3158</v>
      </c>
      <c r="J18" s="22" t="str">
        <f t="shared" si="1"/>
        <v>'nb_status' =&gt; 'required',</v>
      </c>
      <c r="M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>
      <c r="A19" t="s">
        <v>3127</v>
      </c>
      <c r="B19" t="str">
        <f>"$table-&gt;string('"&amp;A19&amp;"', 20);"</f>
        <v>$table-&gt;string('nb_secundario', 20);</v>
      </c>
      <c r="D19" t="str">
        <f t="shared" si="2"/>
        <v>'nb_secundario',</v>
      </c>
      <c r="E19" t="s">
        <v>3129</v>
      </c>
      <c r="G19" s="23" t="s">
        <v>3159</v>
      </c>
      <c r="J19" s="22" t="str">
        <f t="shared" si="1"/>
        <v>'nb_secundario' =&gt; 'required',</v>
      </c>
      <c r="M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>
      <c r="A20" t="s">
        <v>3124</v>
      </c>
      <c r="B20" t="str">
        <f>"$table-&gt;string('"&amp;A20&amp;"', 6)-&gt;nullable();"</f>
        <v>$table-&gt;string('co_status', 6)-&gt;nullable();</v>
      </c>
      <c r="D20" t="str">
        <f t="shared" si="2"/>
        <v>'co_status',</v>
      </c>
      <c r="E20" t="s">
        <v>3130</v>
      </c>
      <c r="G20" s="23" t="s">
        <v>3160</v>
      </c>
      <c r="J20" s="22" t="str">
        <f t="shared" si="1"/>
        <v>'co_status' =&gt; 'required',</v>
      </c>
      <c r="M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>
      <c r="A21" t="s">
        <v>3125</v>
      </c>
      <c r="B21" t="str">
        <f>"$table-&gt;string('"&amp;A21&amp;"', 10)-&gt;nullable();"</f>
        <v>$table-&gt;string('co_grupo', 10)-&gt;nullable();</v>
      </c>
      <c r="D21" t="str">
        <f t="shared" si="2"/>
        <v>'co_grupo',</v>
      </c>
      <c r="E21" t="s">
        <v>3131</v>
      </c>
      <c r="G21" s="23" t="s">
        <v>3161</v>
      </c>
      <c r="J21" s="22" t="str">
        <f t="shared" si="1"/>
        <v>'co_grupo' =&gt; 'required',</v>
      </c>
      <c r="M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>
      <c r="A22" t="s">
        <v>3126</v>
      </c>
      <c r="B22" t="str">
        <f>"$table-&gt;integer('"&amp;A22&amp;"')-&gt;nullable();"</f>
        <v>$table-&gt;integer('id_padre')-&gt;nullable();</v>
      </c>
      <c r="D22" t="str">
        <f t="shared" si="2"/>
        <v>'id_padre',</v>
      </c>
      <c r="E22" t="s">
        <v>3132</v>
      </c>
      <c r="G22" s="23" t="s">
        <v>3162</v>
      </c>
      <c r="J22" s="22" t="str">
        <f t="shared" si="1"/>
        <v>'id_padre' =&gt; 'required',</v>
      </c>
      <c r="M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>
      <c r="A23" t="s">
        <v>13</v>
      </c>
      <c r="B23" t="str">
        <f>"$table-&gt;string('"&amp;A23&amp;"', 200)-&gt;nullable();"</f>
        <v>$table-&gt;string('tx_observaciones', 200)-&gt;nullable();</v>
      </c>
      <c r="D23" t="str">
        <f t="shared" si="2"/>
        <v>'tx_observaciones',</v>
      </c>
      <c r="E23" t="s">
        <v>3074</v>
      </c>
      <c r="G23" s="23" t="s">
        <v>3154</v>
      </c>
      <c r="J23" s="22" t="str">
        <f t="shared" si="1"/>
        <v>'tx_observaciones' =&gt; 'required',</v>
      </c>
      <c r="M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>
      <c r="A24" t="s">
        <v>45</v>
      </c>
      <c r="B24" t="str">
        <f>"$table-&gt;boolean('"&amp;A24&amp;"');"</f>
        <v>$table-&gt;boolean('bo_activo');</v>
      </c>
      <c r="D24" t="str">
        <f t="shared" si="2"/>
        <v>'bo_activo',</v>
      </c>
      <c r="E24" t="s">
        <v>3078</v>
      </c>
      <c r="G24" s="23" t="s">
        <v>3163</v>
      </c>
      <c r="J24" s="22" t="str">
        <f t="shared" si="1"/>
        <v>'bo_activo' =&gt; 'required',</v>
      </c>
      <c r="M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>
      <c r="A25" t="s">
        <v>27</v>
      </c>
      <c r="B25" t="str">
        <f>"$table-&gt;integer('"&amp;A25&amp;"');"</f>
        <v>$table-&gt;integer('id_usuario');</v>
      </c>
      <c r="D25" t="str">
        <f t="shared" si="2"/>
        <v>'id_usuario',</v>
      </c>
      <c r="E25" t="s">
        <v>3079</v>
      </c>
      <c r="G25" s="23" t="s">
        <v>3164</v>
      </c>
      <c r="J25" s="22" t="str">
        <f t="shared" si="1"/>
        <v>'id_usuario' =&gt; 'required',</v>
      </c>
      <c r="M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7.25" customHeight="1">
      <c r="A26" t="s">
        <v>3054</v>
      </c>
      <c r="B26" t="s">
        <v>3055</v>
      </c>
      <c r="D26" t="str">
        <f t="shared" si="2"/>
        <v>'timestamp',</v>
      </c>
      <c r="E26" s="24" t="s">
        <v>3122</v>
      </c>
      <c r="G26" s="24"/>
      <c r="J26" s="22" t="str">
        <f t="shared" si="1"/>
        <v>'</v>
      </c>
      <c r="M26" s="22"/>
      <c r="N26" s="1"/>
      <c r="Q26" s="21"/>
      <c r="R26" s="22"/>
      <c r="S26" s="22"/>
      <c r="T26" s="22"/>
      <c r="U26" s="22"/>
      <c r="V26" s="22"/>
      <c r="W26" s="22"/>
      <c r="X26" s="22"/>
      <c r="Y26" s="22"/>
    </row>
    <row r="27" spans="1:25">
      <c r="D27" t="s">
        <v>3063</v>
      </c>
      <c r="E27" t="s">
        <v>3063</v>
      </c>
      <c r="G27" t="s">
        <v>3063</v>
      </c>
      <c r="J27" s="22" t="str">
        <f t="shared" si="1"/>
        <v>']</v>
      </c>
      <c r="M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>
      <c r="A28" s="1" t="s">
        <v>25</v>
      </c>
      <c r="D28" t="s">
        <v>3062</v>
      </c>
      <c r="E28" t="s">
        <v>3062</v>
      </c>
      <c r="G28" t="s">
        <v>3062</v>
      </c>
      <c r="J28" s="22" t="str">
        <f t="shared" si="1"/>
        <v>'[</v>
      </c>
      <c r="M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>
      <c r="A29" t="s">
        <v>0</v>
      </c>
      <c r="B29" t="s">
        <v>3056</v>
      </c>
      <c r="D29" t="str">
        <f t="shared" ref="D29:D36" si="3">"'"&amp;A29&amp;"',"</f>
        <v>'id',</v>
      </c>
      <c r="E29" t="s">
        <v>3067</v>
      </c>
      <c r="G29" s="23" t="s">
        <v>3147</v>
      </c>
      <c r="J29" s="22" t="str">
        <f t="shared" si="1"/>
        <v>'id' =&gt; 'required',</v>
      </c>
      <c r="M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>
      <c r="A30" t="s">
        <v>28</v>
      </c>
      <c r="B30" t="str">
        <f>"$table-&gt;string('"&amp;A30&amp;"', 30)-&gt;unique();"</f>
        <v>$table-&gt;string('nb_pais', 30)-&gt;unique();</v>
      </c>
      <c r="D30" t="str">
        <f t="shared" si="3"/>
        <v>'nb_pais',</v>
      </c>
      <c r="E30" t="s">
        <v>3080</v>
      </c>
      <c r="G30" s="23" t="s">
        <v>3165</v>
      </c>
      <c r="J30" s="22" t="str">
        <f t="shared" si="1"/>
        <v>'nb_pais' =&gt; 'required',</v>
      </c>
      <c r="M30" s="22"/>
    </row>
    <row r="31" spans="1:25">
      <c r="A31" t="s">
        <v>33</v>
      </c>
      <c r="B31" t="str">
        <f>"$table-&gt;integer('"&amp;A31&amp;"')-&gt;unique();"</f>
        <v>$table-&gt;integer('co_pais')-&gt;unique();</v>
      </c>
      <c r="D31" t="str">
        <f t="shared" si="3"/>
        <v>'co_pais',</v>
      </c>
      <c r="E31" t="s">
        <v>3081</v>
      </c>
      <c r="G31" s="23" t="s">
        <v>3166</v>
      </c>
      <c r="J31" s="22" t="str">
        <f t="shared" si="1"/>
        <v>'co_pais' =&gt; 'required',</v>
      </c>
      <c r="M31" s="22"/>
    </row>
    <row r="32" spans="1:25">
      <c r="A32" t="s">
        <v>44</v>
      </c>
      <c r="B32" t="str">
        <f>"$table-&gt;string('"&amp;A32&amp;"', 3);"</f>
        <v>$table-&gt;string('tx_iso', 3);</v>
      </c>
      <c r="D32" t="str">
        <f t="shared" si="3"/>
        <v>'tx_iso',</v>
      </c>
      <c r="E32" t="s">
        <v>3082</v>
      </c>
      <c r="G32" s="23" t="s">
        <v>3167</v>
      </c>
      <c r="J32" s="22" t="str">
        <f t="shared" si="1"/>
        <v>'tx_iso' =&gt; 'required',</v>
      </c>
      <c r="M32" s="22"/>
    </row>
    <row r="33" spans="1:13">
      <c r="A33" t="s">
        <v>13</v>
      </c>
      <c r="B33" t="str">
        <f>"$table-&gt;string('"&amp;A33&amp;"', 100)-&gt;nullable();"</f>
        <v>$table-&gt;string('tx_observaciones', 100)-&gt;nullable();</v>
      </c>
      <c r="D33" t="str">
        <f t="shared" si="3"/>
        <v>'tx_observaciones',</v>
      </c>
      <c r="E33" t="s">
        <v>3074</v>
      </c>
      <c r="G33" s="23" t="s">
        <v>3154</v>
      </c>
      <c r="J33" s="22" t="str">
        <f t="shared" si="1"/>
        <v>'tx_observaciones' =&gt; 'required',</v>
      </c>
      <c r="M33" s="22"/>
    </row>
    <row r="34" spans="1:13">
      <c r="A34" t="s">
        <v>26</v>
      </c>
      <c r="B34" t="str">
        <f>"$table-&gt;integer('"&amp;A34&amp;"');"</f>
        <v>$table-&gt;integer('id_status');</v>
      </c>
      <c r="D34" t="str">
        <f t="shared" si="3"/>
        <v>'id_status',</v>
      </c>
      <c r="E34" t="s">
        <v>3076</v>
      </c>
      <c r="G34" s="23" t="s">
        <v>3156</v>
      </c>
      <c r="J34" s="22" t="str">
        <f t="shared" si="1"/>
        <v>'id_status' =&gt; 'required',</v>
      </c>
      <c r="M34" s="22"/>
    </row>
    <row r="35" spans="1:13">
      <c r="A35" t="s">
        <v>27</v>
      </c>
      <c r="B35" t="str">
        <f>"$table-&gt;integer('"&amp;A35&amp;"');"</f>
        <v>$table-&gt;integer('id_usuario');</v>
      </c>
      <c r="D35" t="str">
        <f t="shared" si="3"/>
        <v>'id_usuario',</v>
      </c>
      <c r="E35" t="s">
        <v>3079</v>
      </c>
      <c r="G35" s="23" t="s">
        <v>3164</v>
      </c>
      <c r="J35" s="22" t="str">
        <f t="shared" si="1"/>
        <v>'id_usuario' =&gt; 'required',</v>
      </c>
      <c r="M35" s="22"/>
    </row>
    <row r="36" spans="1:13" ht="17.25" customHeight="1">
      <c r="A36" t="s">
        <v>3054</v>
      </c>
      <c r="B36" t="s">
        <v>3055</v>
      </c>
      <c r="D36" t="str">
        <f t="shared" si="3"/>
        <v>'timestamp',</v>
      </c>
      <c r="E36" s="24" t="s">
        <v>3122</v>
      </c>
      <c r="G36" s="24"/>
      <c r="J36" s="22" t="str">
        <f t="shared" si="1"/>
        <v>'</v>
      </c>
      <c r="M36" s="22"/>
    </row>
    <row r="37" spans="1:13">
      <c r="D37" t="s">
        <v>3063</v>
      </c>
      <c r="E37" t="s">
        <v>3063</v>
      </c>
      <c r="G37" t="s">
        <v>3063</v>
      </c>
      <c r="J37" s="22" t="str">
        <f t="shared" si="1"/>
        <v>']</v>
      </c>
      <c r="M37" s="22"/>
    </row>
    <row r="38" spans="1:13">
      <c r="A38" s="1" t="s">
        <v>3</v>
      </c>
      <c r="B38" s="21"/>
      <c r="D38" t="s">
        <v>3062</v>
      </c>
      <c r="E38" t="s">
        <v>3062</v>
      </c>
      <c r="G38" t="s">
        <v>3062</v>
      </c>
      <c r="J38" s="22" t="str">
        <f t="shared" si="1"/>
        <v>'[</v>
      </c>
      <c r="M38" s="22"/>
    </row>
    <row r="39" spans="1:13">
      <c r="A39" t="s">
        <v>0</v>
      </c>
      <c r="B39" t="s">
        <v>3056</v>
      </c>
      <c r="D39" t="str">
        <f t="shared" ref="D39:D48" si="4">"'"&amp;A39&amp;"',"</f>
        <v>'id',</v>
      </c>
      <c r="E39" t="s">
        <v>3067</v>
      </c>
      <c r="G39" s="23" t="s">
        <v>3147</v>
      </c>
      <c r="J39" s="22" t="str">
        <f t="shared" si="1"/>
        <v>'id' =&gt; 'required',</v>
      </c>
      <c r="M39" s="22"/>
    </row>
    <row r="40" spans="1:13">
      <c r="A40" t="s">
        <v>30</v>
      </c>
      <c r="B40" t="str">
        <f>"$table-&gt;integer('"&amp;A40&amp;"')-&gt;unique();"</f>
        <v>$table-&gt;integer('co_departamento')-&gt;unique();</v>
      </c>
      <c r="D40" t="str">
        <f t="shared" si="4"/>
        <v>'co_departamento',</v>
      </c>
      <c r="E40" t="s">
        <v>3083</v>
      </c>
      <c r="G40" s="23" t="s">
        <v>3168</v>
      </c>
      <c r="J40" s="22" t="str">
        <f t="shared" si="1"/>
        <v>'co_departamento' =&gt; 'required',</v>
      </c>
      <c r="M40" s="22"/>
    </row>
    <row r="41" spans="1:13">
      <c r="A41" t="s">
        <v>12</v>
      </c>
      <c r="B41" t="str">
        <f>"$table-&gt;integer('"&amp;A41&amp;"', 30)-&gt;unique();"</f>
        <v>$table-&gt;integer('nb_departamento', 30)-&gt;unique();</v>
      </c>
      <c r="D41" t="str">
        <f t="shared" si="4"/>
        <v>'nb_departamento',</v>
      </c>
      <c r="E41" t="s">
        <v>3084</v>
      </c>
      <c r="G41" s="23" t="s">
        <v>3169</v>
      </c>
      <c r="J41" s="22" t="str">
        <f t="shared" si="1"/>
        <v>'nb_departamento' =&gt; 'required',</v>
      </c>
      <c r="M41" s="22"/>
    </row>
    <row r="42" spans="1:13">
      <c r="A42" t="s">
        <v>29</v>
      </c>
      <c r="B42" t="str">
        <f>"$table-&gt;integer('"&amp;A42&amp;"');"</f>
        <v>$table-&gt;integer('id_pais');</v>
      </c>
      <c r="D42" t="str">
        <f t="shared" si="4"/>
        <v>'id_pais',</v>
      </c>
      <c r="E42" t="s">
        <v>3085</v>
      </c>
      <c r="G42" s="23" t="s">
        <v>3170</v>
      </c>
      <c r="J42" s="22" t="str">
        <f t="shared" si="1"/>
        <v>'id_pais' =&gt; 'required',</v>
      </c>
      <c r="M42" s="22"/>
    </row>
    <row r="43" spans="1:13">
      <c r="A43" t="s">
        <v>3058</v>
      </c>
      <c r="B43" t="str">
        <f>"$table-&gt;float('"&amp;A43&amp;"', 8,7)-&gt;nullable();"</f>
        <v>$table-&gt;float('nu_latitud', 8,7)-&gt;nullable();</v>
      </c>
      <c r="D43" t="str">
        <f t="shared" si="4"/>
        <v>'nu_latitud',</v>
      </c>
      <c r="E43" t="s">
        <v>3086</v>
      </c>
      <c r="G43" s="23" t="s">
        <v>3171</v>
      </c>
      <c r="J43" s="22" t="str">
        <f t="shared" si="1"/>
        <v>'nu_latitud' =&gt; 'required',</v>
      </c>
      <c r="M43" s="22"/>
    </row>
    <row r="44" spans="1:13">
      <c r="A44" t="s">
        <v>3059</v>
      </c>
      <c r="B44" t="str">
        <f>"$table-&gt;float('"&amp;A44&amp;"', 8,7)-&gt;nullable();"</f>
        <v>$table-&gt;float('nu_longitud', 8,7)-&gt;nullable();</v>
      </c>
      <c r="D44" t="str">
        <f t="shared" si="4"/>
        <v>'nu_longitud',</v>
      </c>
      <c r="E44" t="s">
        <v>3087</v>
      </c>
      <c r="G44" s="23" t="s">
        <v>3172</v>
      </c>
      <c r="J44" s="22" t="str">
        <f t="shared" si="1"/>
        <v>'nu_longitud' =&gt; 'required',</v>
      </c>
      <c r="M44" s="22"/>
    </row>
    <row r="45" spans="1:13">
      <c r="A45" t="s">
        <v>13</v>
      </c>
      <c r="B45" t="str">
        <f>"$table-&gt;string('"&amp;A45&amp;"', 100)-&gt;nullable();"</f>
        <v>$table-&gt;string('tx_observaciones', 100)-&gt;nullable();</v>
      </c>
      <c r="D45" t="str">
        <f t="shared" si="4"/>
        <v>'tx_observaciones',</v>
      </c>
      <c r="E45" t="s">
        <v>3074</v>
      </c>
      <c r="G45" s="23" t="s">
        <v>3154</v>
      </c>
      <c r="J45" s="22" t="str">
        <f t="shared" si="1"/>
        <v>'tx_observaciones' =&gt; 'required',</v>
      </c>
      <c r="M45" s="22"/>
    </row>
    <row r="46" spans="1:13">
      <c r="A46" t="s">
        <v>26</v>
      </c>
      <c r="B46" t="str">
        <f>"$table-&gt;integer('"&amp;A46&amp;"');"</f>
        <v>$table-&gt;integer('id_status');</v>
      </c>
      <c r="D46" t="str">
        <f t="shared" si="4"/>
        <v>'id_status',</v>
      </c>
      <c r="E46" t="s">
        <v>3076</v>
      </c>
      <c r="G46" s="23" t="s">
        <v>3156</v>
      </c>
      <c r="J46" s="22" t="str">
        <f t="shared" si="1"/>
        <v>'id_status' =&gt; 'required',</v>
      </c>
      <c r="M46" s="22"/>
    </row>
    <row r="47" spans="1:13">
      <c r="A47" t="s">
        <v>27</v>
      </c>
      <c r="B47" t="str">
        <f>"$table-&gt;integer('"&amp;A47&amp;"');"</f>
        <v>$table-&gt;integer('id_usuario');</v>
      </c>
      <c r="D47" t="str">
        <f t="shared" si="4"/>
        <v>'id_usuario',</v>
      </c>
      <c r="E47" t="s">
        <v>3079</v>
      </c>
      <c r="G47" s="23" t="s">
        <v>3164</v>
      </c>
      <c r="J47" s="22" t="str">
        <f t="shared" si="1"/>
        <v>'id_usuario' =&gt; 'required',</v>
      </c>
      <c r="M47" s="22"/>
    </row>
    <row r="48" spans="1:13" ht="17.25" customHeight="1">
      <c r="A48" t="s">
        <v>3054</v>
      </c>
      <c r="B48" t="s">
        <v>3055</v>
      </c>
      <c r="D48" t="str">
        <f t="shared" si="4"/>
        <v>'timestamp',</v>
      </c>
      <c r="E48" s="24" t="s">
        <v>3122</v>
      </c>
      <c r="G48" s="24"/>
      <c r="J48" s="22" t="str">
        <f t="shared" si="1"/>
        <v>'</v>
      </c>
      <c r="M48" s="22"/>
    </row>
    <row r="49" spans="1:13">
      <c r="D49" t="s">
        <v>3063</v>
      </c>
      <c r="E49" t="s">
        <v>3063</v>
      </c>
      <c r="G49" t="s">
        <v>3063</v>
      </c>
      <c r="J49" s="22" t="str">
        <f t="shared" si="1"/>
        <v>']</v>
      </c>
      <c r="M49" s="22"/>
    </row>
    <row r="50" spans="1:13">
      <c r="A50" s="1" t="s">
        <v>3021</v>
      </c>
      <c r="D50" t="s">
        <v>3062</v>
      </c>
      <c r="E50" t="s">
        <v>3062</v>
      </c>
      <c r="G50" t="s">
        <v>3062</v>
      </c>
      <c r="J50" s="22" t="str">
        <f t="shared" si="1"/>
        <v>'[</v>
      </c>
      <c r="M50" s="22"/>
    </row>
    <row r="51" spans="1:13">
      <c r="A51" t="s">
        <v>0</v>
      </c>
      <c r="B51" t="s">
        <v>3056</v>
      </c>
      <c r="D51" t="str">
        <f t="shared" ref="D51:D60" si="5">"'"&amp;A51&amp;"',"</f>
        <v>'id',</v>
      </c>
      <c r="E51" t="s">
        <v>3067</v>
      </c>
      <c r="G51" s="23" t="s">
        <v>3147</v>
      </c>
      <c r="J51" s="22" t="str">
        <f t="shared" si="1"/>
        <v>'id' =&gt; 'required',</v>
      </c>
      <c r="M51" s="22"/>
    </row>
    <row r="52" spans="1:13">
      <c r="A52" t="s">
        <v>3022</v>
      </c>
      <c r="B52" t="str">
        <f>"$table-&gt;integer('"&amp;A52&amp;"')-&gt;unique();"</f>
        <v>$table-&gt;integer('co_ciudad')-&gt;unique();</v>
      </c>
      <c r="D52" t="str">
        <f t="shared" si="5"/>
        <v>'co_ciudad',</v>
      </c>
      <c r="E52" t="s">
        <v>3088</v>
      </c>
      <c r="G52" s="23" t="s">
        <v>3173</v>
      </c>
      <c r="J52" s="22" t="str">
        <f t="shared" si="1"/>
        <v>'co_ciudad' =&gt; 'required',</v>
      </c>
      <c r="M52" s="22"/>
    </row>
    <row r="53" spans="1:13">
      <c r="A53" t="s">
        <v>3023</v>
      </c>
      <c r="B53" t="str">
        <f>"$table-&gt;string('"&amp;A53&amp;"', 30);"</f>
        <v>$table-&gt;string('nb_ciudad', 30);</v>
      </c>
      <c r="D53" t="str">
        <f t="shared" si="5"/>
        <v>'nb_ciudad',</v>
      </c>
      <c r="E53" t="s">
        <v>3089</v>
      </c>
      <c r="G53" s="23" t="s">
        <v>3174</v>
      </c>
      <c r="J53" s="22" t="str">
        <f t="shared" si="1"/>
        <v>'nb_ciudad' =&gt; 'required',</v>
      </c>
      <c r="M53" s="22"/>
    </row>
    <row r="54" spans="1:13">
      <c r="A54" t="s">
        <v>32</v>
      </c>
      <c r="B54" t="str">
        <f>"$table-&gt;integer('"&amp;A54&amp;"');"</f>
        <v>$table-&gt;integer('id_departamento');</v>
      </c>
      <c r="D54" t="str">
        <f t="shared" si="5"/>
        <v>'id_departamento',</v>
      </c>
      <c r="E54" t="s">
        <v>3090</v>
      </c>
      <c r="G54" s="23" t="s">
        <v>3175</v>
      </c>
      <c r="J54" s="22" t="str">
        <f t="shared" si="1"/>
        <v>'id_departamento' =&gt; 'required',</v>
      </c>
      <c r="M54" s="22"/>
    </row>
    <row r="55" spans="1:13">
      <c r="A55" t="s">
        <v>3058</v>
      </c>
      <c r="B55" t="str">
        <f>"$table-&gt;float('"&amp;A55&amp;"', 8,7)-&gt;nullable();"</f>
        <v>$table-&gt;float('nu_latitud', 8,7)-&gt;nullable();</v>
      </c>
      <c r="D55" t="str">
        <f t="shared" si="5"/>
        <v>'nu_latitud',</v>
      </c>
      <c r="E55" t="s">
        <v>3086</v>
      </c>
      <c r="G55" s="23" t="s">
        <v>3171</v>
      </c>
      <c r="J55" s="22" t="str">
        <f t="shared" si="1"/>
        <v>'nu_latitud' =&gt; 'required',</v>
      </c>
      <c r="M55" s="22"/>
    </row>
    <row r="56" spans="1:13">
      <c r="A56" t="s">
        <v>3059</v>
      </c>
      <c r="B56" t="str">
        <f>"$table-&gt;float('"&amp;A56&amp;"', 8,7)-&gt;nullable();"</f>
        <v>$table-&gt;float('nu_longitud', 8,7)-&gt;nullable();</v>
      </c>
      <c r="D56" t="str">
        <f t="shared" si="5"/>
        <v>'nu_longitud',</v>
      </c>
      <c r="E56" t="s">
        <v>3087</v>
      </c>
      <c r="G56" s="23" t="s">
        <v>3172</v>
      </c>
      <c r="J56" s="22" t="str">
        <f t="shared" si="1"/>
        <v>'nu_longitud' =&gt; 'required',</v>
      </c>
      <c r="M56" s="22"/>
    </row>
    <row r="57" spans="1:13">
      <c r="A57" t="s">
        <v>13</v>
      </c>
      <c r="B57" t="str">
        <f>"$table-&gt;string('"&amp;A57&amp;"', 100)-&gt;nullable();"</f>
        <v>$table-&gt;string('tx_observaciones', 100)-&gt;nullable();</v>
      </c>
      <c r="D57" t="str">
        <f t="shared" si="5"/>
        <v>'tx_observaciones',</v>
      </c>
      <c r="E57" t="s">
        <v>3074</v>
      </c>
      <c r="G57" s="23" t="s">
        <v>3154</v>
      </c>
      <c r="J57" s="22" t="str">
        <f t="shared" si="1"/>
        <v>'tx_observaciones' =&gt; 'required',</v>
      </c>
      <c r="M57" s="22"/>
    </row>
    <row r="58" spans="1:13">
      <c r="A58" t="s">
        <v>26</v>
      </c>
      <c r="B58" t="str">
        <f>"$table-&gt;integer('"&amp;A58&amp;"');"</f>
        <v>$table-&gt;integer('id_status');</v>
      </c>
      <c r="D58" t="str">
        <f t="shared" si="5"/>
        <v>'id_status',</v>
      </c>
      <c r="E58" t="s">
        <v>3076</v>
      </c>
      <c r="G58" s="23" t="s">
        <v>3156</v>
      </c>
      <c r="J58" s="22" t="str">
        <f t="shared" si="1"/>
        <v>'id_status' =&gt; 'required',</v>
      </c>
      <c r="M58" s="22"/>
    </row>
    <row r="59" spans="1:13">
      <c r="A59" t="s">
        <v>27</v>
      </c>
      <c r="B59" t="str">
        <f>"$table-&gt;integer('"&amp;A59&amp;"');"</f>
        <v>$table-&gt;integer('id_usuario');</v>
      </c>
      <c r="D59" t="str">
        <f t="shared" si="5"/>
        <v>'id_usuario',</v>
      </c>
      <c r="E59" t="s">
        <v>3079</v>
      </c>
      <c r="G59" s="23" t="s">
        <v>3164</v>
      </c>
      <c r="J59" s="22" t="str">
        <f t="shared" si="1"/>
        <v>'id_usuario' =&gt; 'required',</v>
      </c>
      <c r="M59" s="22"/>
    </row>
    <row r="60" spans="1:13" ht="17.25" customHeight="1">
      <c r="A60" t="s">
        <v>3054</v>
      </c>
      <c r="B60" t="s">
        <v>3055</v>
      </c>
      <c r="D60" t="str">
        <f t="shared" si="5"/>
        <v>'timestamp',</v>
      </c>
      <c r="E60" s="24" t="s">
        <v>3122</v>
      </c>
      <c r="G60" s="24"/>
      <c r="J60" s="22" t="str">
        <f t="shared" si="1"/>
        <v>'</v>
      </c>
      <c r="M60" s="22"/>
    </row>
    <row r="61" spans="1:13">
      <c r="D61" t="s">
        <v>3063</v>
      </c>
      <c r="E61" t="s">
        <v>3063</v>
      </c>
      <c r="G61" t="s">
        <v>3063</v>
      </c>
      <c r="J61" s="22" t="str">
        <f t="shared" si="1"/>
        <v>']</v>
      </c>
      <c r="M61" s="22"/>
    </row>
    <row r="62" spans="1:13">
      <c r="A62" s="1" t="s">
        <v>10</v>
      </c>
      <c r="D62" t="s">
        <v>3062</v>
      </c>
      <c r="E62" t="s">
        <v>3062</v>
      </c>
      <c r="G62" t="s">
        <v>3062</v>
      </c>
      <c r="J62" s="22" t="str">
        <f t="shared" si="1"/>
        <v>'[</v>
      </c>
      <c r="M62" s="22"/>
    </row>
    <row r="63" spans="1:13">
      <c r="A63" t="s">
        <v>0</v>
      </c>
      <c r="B63" t="s">
        <v>3056</v>
      </c>
      <c r="D63" t="str">
        <f t="shared" ref="D63:D72" si="6">"'"&amp;A63&amp;"',"</f>
        <v>'id',</v>
      </c>
      <c r="E63" t="s">
        <v>3067</v>
      </c>
      <c r="G63" s="23" t="s">
        <v>3147</v>
      </c>
      <c r="J63" s="22" t="str">
        <f t="shared" si="1"/>
        <v>'id' =&gt; 'required',</v>
      </c>
      <c r="M63" s="22"/>
    </row>
    <row r="64" spans="1:13">
      <c r="A64" t="s">
        <v>35</v>
      </c>
      <c r="B64" t="str">
        <f>"$table-&gt;integer('"&amp;A64&amp;"')-&gt;unique();"</f>
        <v>$table-&gt;integer('co_zona')-&gt;unique();</v>
      </c>
      <c r="D64" t="str">
        <f t="shared" si="6"/>
        <v>'co_zona',</v>
      </c>
      <c r="E64" t="s">
        <v>3091</v>
      </c>
      <c r="G64" s="23" t="s">
        <v>3176</v>
      </c>
      <c r="J64" s="22" t="str">
        <f t="shared" si="1"/>
        <v>'co_zona' =&gt; 'required',</v>
      </c>
      <c r="M64" s="22"/>
    </row>
    <row r="65" spans="1:13">
      <c r="A65" t="s">
        <v>11</v>
      </c>
      <c r="B65" t="str">
        <f>"$table-&gt;string('"&amp;A65&amp;"', 30);"</f>
        <v>$table-&gt;string('nb_zona', 30);</v>
      </c>
      <c r="D65" t="str">
        <f t="shared" si="6"/>
        <v>'nb_zona',</v>
      </c>
      <c r="E65" t="s">
        <v>3092</v>
      </c>
      <c r="G65" s="23" t="s">
        <v>3177</v>
      </c>
      <c r="J65" s="22" t="str">
        <f t="shared" si="1"/>
        <v>'nb_zona' =&gt; 'required',</v>
      </c>
      <c r="M65" s="22"/>
    </row>
    <row r="66" spans="1:13">
      <c r="A66" t="s">
        <v>3020</v>
      </c>
      <c r="B66" t="str">
        <f>"$table-&gt;integer('"&amp;A66&amp;"');"</f>
        <v>$table-&gt;integer('id_ciudad');</v>
      </c>
      <c r="D66" t="str">
        <f t="shared" si="6"/>
        <v>'id_ciudad',</v>
      </c>
      <c r="E66" t="s">
        <v>3104</v>
      </c>
      <c r="G66" s="23" t="s">
        <v>3178</v>
      </c>
      <c r="J66" s="22" t="str">
        <f t="shared" si="1"/>
        <v>'id_ciudad' =&gt; 'required',</v>
      </c>
      <c r="M66" s="22"/>
    </row>
    <row r="67" spans="1:13">
      <c r="A67" t="s">
        <v>3058</v>
      </c>
      <c r="B67" t="str">
        <f>"$table-&gt;float('"&amp;A67&amp;"', 8,7)-&gt;nullable();"</f>
        <v>$table-&gt;float('nu_latitud', 8,7)-&gt;nullable();</v>
      </c>
      <c r="D67" t="str">
        <f t="shared" si="6"/>
        <v>'nu_latitud',</v>
      </c>
      <c r="E67" t="s">
        <v>3086</v>
      </c>
      <c r="G67" s="23" t="s">
        <v>3171</v>
      </c>
      <c r="J67" s="22" t="str">
        <f t="shared" si="1"/>
        <v>'nu_latitud' =&gt; 'required',</v>
      </c>
      <c r="M67" s="22"/>
    </row>
    <row r="68" spans="1:13">
      <c r="A68" t="s">
        <v>3059</v>
      </c>
      <c r="B68" t="str">
        <f>"$table-&gt;float('"&amp;A68&amp;"', 8,7)-&gt;nullable();"</f>
        <v>$table-&gt;float('nu_longitud', 8,7)-&gt;nullable();</v>
      </c>
      <c r="D68" t="str">
        <f t="shared" si="6"/>
        <v>'nu_longitud',</v>
      </c>
      <c r="E68" t="s">
        <v>3087</v>
      </c>
      <c r="G68" s="23" t="s">
        <v>3172</v>
      </c>
      <c r="J68" s="22" t="str">
        <f t="shared" ref="J68:J108" si="7">"'"&amp;G68</f>
        <v>'nu_longitud' =&gt; 'required',</v>
      </c>
      <c r="M68" s="22"/>
    </row>
    <row r="69" spans="1:13">
      <c r="A69" t="s">
        <v>13</v>
      </c>
      <c r="B69" t="str">
        <f>"$table-&gt;string('"&amp;A69&amp;"', 100)-&gt;nullable();"</f>
        <v>$table-&gt;string('tx_observaciones', 100)-&gt;nullable();</v>
      </c>
      <c r="D69" t="str">
        <f t="shared" si="6"/>
        <v>'tx_observaciones',</v>
      </c>
      <c r="E69" t="s">
        <v>3074</v>
      </c>
      <c r="G69" s="23" t="s">
        <v>3154</v>
      </c>
      <c r="J69" s="22" t="str">
        <f t="shared" si="7"/>
        <v>'tx_observaciones' =&gt; 'required',</v>
      </c>
      <c r="M69" s="22"/>
    </row>
    <row r="70" spans="1:13">
      <c r="A70" t="s">
        <v>26</v>
      </c>
      <c r="B70" t="str">
        <f>"$table-&gt;integer('"&amp;A70&amp;"');"</f>
        <v>$table-&gt;integer('id_status');</v>
      </c>
      <c r="D70" t="str">
        <f t="shared" si="6"/>
        <v>'id_status',</v>
      </c>
      <c r="E70" t="s">
        <v>3076</v>
      </c>
      <c r="G70" s="23" t="s">
        <v>3156</v>
      </c>
      <c r="J70" s="22" t="str">
        <f t="shared" si="7"/>
        <v>'id_status' =&gt; 'required',</v>
      </c>
      <c r="M70" s="22"/>
    </row>
    <row r="71" spans="1:13">
      <c r="A71" t="s">
        <v>27</v>
      </c>
      <c r="B71" t="str">
        <f>"$table-&gt;integer('"&amp;A71&amp;"');"</f>
        <v>$table-&gt;integer('id_usuario');</v>
      </c>
      <c r="D71" t="str">
        <f t="shared" si="6"/>
        <v>'id_usuario',</v>
      </c>
      <c r="E71" t="s">
        <v>3079</v>
      </c>
      <c r="G71" s="23" t="s">
        <v>3164</v>
      </c>
      <c r="J71" s="22" t="str">
        <f t="shared" si="7"/>
        <v>'id_usuario' =&gt; 'required',</v>
      </c>
      <c r="M71" s="22"/>
    </row>
    <row r="72" spans="1:13" ht="17.25" customHeight="1">
      <c r="A72" t="s">
        <v>3054</v>
      </c>
      <c r="B72" t="s">
        <v>3055</v>
      </c>
      <c r="D72" t="str">
        <f t="shared" si="6"/>
        <v>'timestamp',</v>
      </c>
      <c r="E72" s="24" t="s">
        <v>3122</v>
      </c>
      <c r="G72" s="24"/>
      <c r="J72" s="22" t="str">
        <f t="shared" si="7"/>
        <v>'</v>
      </c>
      <c r="M72" s="22"/>
    </row>
    <row r="73" spans="1:13">
      <c r="D73" t="s">
        <v>3063</v>
      </c>
      <c r="E73" t="s">
        <v>3063</v>
      </c>
      <c r="G73" t="s">
        <v>3063</v>
      </c>
      <c r="J73" s="22" t="str">
        <f t="shared" si="7"/>
        <v>']</v>
      </c>
      <c r="M73" s="22"/>
    </row>
    <row r="74" spans="1:13">
      <c r="A74" s="1" t="s">
        <v>31</v>
      </c>
      <c r="D74" t="s">
        <v>3062</v>
      </c>
      <c r="E74" t="s">
        <v>3062</v>
      </c>
      <c r="G74" t="s">
        <v>3062</v>
      </c>
      <c r="J74" s="22" t="str">
        <f t="shared" si="7"/>
        <v>'[</v>
      </c>
      <c r="M74" s="22"/>
    </row>
    <row r="75" spans="1:13">
      <c r="A75" t="s">
        <v>0</v>
      </c>
      <c r="B75" t="s">
        <v>3056</v>
      </c>
      <c r="D75" t="str">
        <f t="shared" ref="D75:D84" si="8">"'"&amp;A75&amp;"',"</f>
        <v>'id',</v>
      </c>
      <c r="E75" t="s">
        <v>3067</v>
      </c>
      <c r="G75" s="23" t="s">
        <v>3147</v>
      </c>
      <c r="J75" s="22" t="str">
        <f t="shared" si="7"/>
        <v>'id' =&gt; 'required',</v>
      </c>
      <c r="M75" s="22"/>
    </row>
    <row r="76" spans="1:13">
      <c r="A76" t="s">
        <v>36</v>
      </c>
      <c r="B76" t="str">
        <f>"$table-&gt;integer('"&amp;A76&amp;"')-&gt;unique();"</f>
        <v>$table-&gt;integer('co_comuna')-&gt;unique();</v>
      </c>
      <c r="D76" t="str">
        <f t="shared" si="8"/>
        <v>'co_comuna',</v>
      </c>
      <c r="E76" t="s">
        <v>3094</v>
      </c>
      <c r="G76" s="23" t="s">
        <v>3179</v>
      </c>
      <c r="J76" s="22" t="str">
        <f t="shared" si="7"/>
        <v>'co_comuna' =&gt; 'required',</v>
      </c>
      <c r="M76" s="22"/>
    </row>
    <row r="77" spans="1:13">
      <c r="A77" t="s">
        <v>37</v>
      </c>
      <c r="B77" t="str">
        <f>"$table-&gt;string('"&amp;A77&amp;"', 30);"</f>
        <v>$table-&gt;string('nb_comuna', 30);</v>
      </c>
      <c r="D77" t="str">
        <f t="shared" si="8"/>
        <v>'nb_comuna',</v>
      </c>
      <c r="E77" t="s">
        <v>3095</v>
      </c>
      <c r="G77" s="23" t="s">
        <v>3180</v>
      </c>
      <c r="J77" s="22" t="str">
        <f t="shared" si="7"/>
        <v>'nb_comuna' =&gt; 'required',</v>
      </c>
      <c r="M77" s="22"/>
    </row>
    <row r="78" spans="1:13">
      <c r="A78" t="s">
        <v>34</v>
      </c>
      <c r="B78" t="str">
        <f>"$table-&gt;integer('"&amp;A78&amp;"');"</f>
        <v>$table-&gt;integer('id_zona');</v>
      </c>
      <c r="D78" t="str">
        <f t="shared" si="8"/>
        <v>'id_zona',</v>
      </c>
      <c r="E78" t="s">
        <v>3093</v>
      </c>
      <c r="G78" s="23" t="s">
        <v>3181</v>
      </c>
      <c r="J78" s="22" t="str">
        <f t="shared" si="7"/>
        <v>'id_zona' =&gt; 'required',</v>
      </c>
      <c r="M78" s="22"/>
    </row>
    <row r="79" spans="1:13">
      <c r="A79" t="s">
        <v>3058</v>
      </c>
      <c r="B79" t="str">
        <f>"$table-&gt;float('"&amp;A79&amp;"', 8,7)-&gt;nullable();"</f>
        <v>$table-&gt;float('nu_latitud', 8,7)-&gt;nullable();</v>
      </c>
      <c r="D79" t="str">
        <f t="shared" si="8"/>
        <v>'nu_latitud',</v>
      </c>
      <c r="E79" t="s">
        <v>3086</v>
      </c>
      <c r="G79" s="23" t="s">
        <v>3171</v>
      </c>
      <c r="J79" s="22" t="str">
        <f t="shared" si="7"/>
        <v>'nu_latitud' =&gt; 'required',</v>
      </c>
      <c r="M79" s="22"/>
    </row>
    <row r="80" spans="1:13">
      <c r="A80" t="s">
        <v>3059</v>
      </c>
      <c r="B80" t="str">
        <f>"$table-&gt;float('"&amp;A80&amp;"', 8,7)-&gt;nullable();"</f>
        <v>$table-&gt;float('nu_longitud', 8,7)-&gt;nullable();</v>
      </c>
      <c r="D80" t="str">
        <f t="shared" si="8"/>
        <v>'nu_longitud',</v>
      </c>
      <c r="E80" t="s">
        <v>3087</v>
      </c>
      <c r="G80" s="23" t="s">
        <v>3172</v>
      </c>
      <c r="J80" s="22" t="str">
        <f t="shared" si="7"/>
        <v>'nu_longitud' =&gt; 'required',</v>
      </c>
      <c r="M80" s="22"/>
    </row>
    <row r="81" spans="1:13">
      <c r="A81" t="s">
        <v>13</v>
      </c>
      <c r="B81" t="str">
        <f>"$table-&gt;string('"&amp;A81&amp;"', 100)-&gt;nullable();"</f>
        <v>$table-&gt;string('tx_observaciones', 100)-&gt;nullable();</v>
      </c>
      <c r="D81" t="str">
        <f t="shared" si="8"/>
        <v>'tx_observaciones',</v>
      </c>
      <c r="E81" t="s">
        <v>3074</v>
      </c>
      <c r="G81" s="23" t="s">
        <v>3154</v>
      </c>
      <c r="J81" s="22" t="str">
        <f t="shared" si="7"/>
        <v>'tx_observaciones' =&gt; 'required',</v>
      </c>
      <c r="M81" s="22"/>
    </row>
    <row r="82" spans="1:13">
      <c r="A82" t="s">
        <v>26</v>
      </c>
      <c r="B82" t="str">
        <f>"$table-&gt;integer('"&amp;A82&amp;"');"</f>
        <v>$table-&gt;integer('id_status');</v>
      </c>
      <c r="D82" t="str">
        <f t="shared" si="8"/>
        <v>'id_status',</v>
      </c>
      <c r="E82" t="s">
        <v>3076</v>
      </c>
      <c r="G82" s="23" t="s">
        <v>3156</v>
      </c>
      <c r="J82" s="22" t="str">
        <f t="shared" si="7"/>
        <v>'id_status' =&gt; 'required',</v>
      </c>
      <c r="M82" s="22"/>
    </row>
    <row r="83" spans="1:13">
      <c r="A83" t="s">
        <v>27</v>
      </c>
      <c r="B83" t="str">
        <f>"$table-&gt;integer('"&amp;A83&amp;"');"</f>
        <v>$table-&gt;integer('id_usuario');</v>
      </c>
      <c r="D83" t="str">
        <f t="shared" si="8"/>
        <v>'id_usuario',</v>
      </c>
      <c r="E83" t="s">
        <v>3079</v>
      </c>
      <c r="G83" s="23" t="s">
        <v>3164</v>
      </c>
      <c r="J83" s="22" t="str">
        <f t="shared" si="7"/>
        <v>'id_usuario' =&gt; 'required',</v>
      </c>
      <c r="M83" s="22"/>
    </row>
    <row r="84" spans="1:13" ht="17.25" customHeight="1">
      <c r="A84" t="s">
        <v>3054</v>
      </c>
      <c r="B84" t="s">
        <v>3055</v>
      </c>
      <c r="D84" t="str">
        <f t="shared" si="8"/>
        <v>'timestamp',</v>
      </c>
      <c r="E84" s="24" t="s">
        <v>3122</v>
      </c>
      <c r="G84" s="24"/>
      <c r="J84" s="22" t="str">
        <f t="shared" si="7"/>
        <v>'</v>
      </c>
      <c r="M84" s="22"/>
    </row>
    <row r="85" spans="1:13">
      <c r="D85" t="s">
        <v>3063</v>
      </c>
      <c r="E85" t="s">
        <v>3063</v>
      </c>
      <c r="G85" t="s">
        <v>3063</v>
      </c>
      <c r="J85" s="22" t="str">
        <f t="shared" si="7"/>
        <v>']</v>
      </c>
      <c r="M85" s="22"/>
    </row>
    <row r="86" spans="1:13">
      <c r="A86" s="1" t="s">
        <v>4</v>
      </c>
      <c r="D86" t="s">
        <v>3062</v>
      </c>
      <c r="E86" t="s">
        <v>3062</v>
      </c>
      <c r="G86" t="s">
        <v>3062</v>
      </c>
      <c r="J86" s="22" t="str">
        <f t="shared" si="7"/>
        <v>'[</v>
      </c>
      <c r="M86" s="22"/>
    </row>
    <row r="87" spans="1:13">
      <c r="A87" t="s">
        <v>0</v>
      </c>
      <c r="B87" t="s">
        <v>3056</v>
      </c>
      <c r="D87" t="str">
        <f t="shared" ref="D87:D96" si="9">"'"&amp;A87&amp;"',"</f>
        <v>'id',</v>
      </c>
      <c r="E87" t="s">
        <v>3067</v>
      </c>
      <c r="G87" s="23" t="s">
        <v>3147</v>
      </c>
      <c r="J87" s="22" t="str">
        <f t="shared" si="7"/>
        <v>'id' =&gt; 'required',</v>
      </c>
      <c r="M87" s="22"/>
    </row>
    <row r="88" spans="1:13">
      <c r="A88" t="s">
        <v>38</v>
      </c>
      <c r="B88" t="str">
        <f>"$table-&gt;integer('"&amp;A88&amp;"')-&gt;unique();"</f>
        <v>$table-&gt;integer('co_barrio')-&gt;unique();</v>
      </c>
      <c r="D88" t="str">
        <f t="shared" si="9"/>
        <v>'co_barrio',</v>
      </c>
      <c r="E88" t="s">
        <v>3096</v>
      </c>
      <c r="G88" s="23" t="s">
        <v>3182</v>
      </c>
      <c r="J88" s="22" t="str">
        <f t="shared" si="7"/>
        <v>'co_barrio' =&gt; 'required',</v>
      </c>
      <c r="M88" s="22"/>
    </row>
    <row r="89" spans="1:13">
      <c r="A89" t="s">
        <v>14</v>
      </c>
      <c r="B89" t="str">
        <f>"$table-&gt;string('"&amp;A89&amp;"', 30);"</f>
        <v>$table-&gt;string('nb_barrio', 30);</v>
      </c>
      <c r="D89" t="str">
        <f t="shared" si="9"/>
        <v>'nb_barrio',</v>
      </c>
      <c r="E89" t="s">
        <v>3097</v>
      </c>
      <c r="G89" s="23" t="s">
        <v>3183</v>
      </c>
      <c r="J89" s="22" t="str">
        <f t="shared" si="7"/>
        <v>'nb_barrio' =&gt; 'required',</v>
      </c>
      <c r="M89" s="22"/>
    </row>
    <row r="90" spans="1:13">
      <c r="A90" t="s">
        <v>3024</v>
      </c>
      <c r="B90" t="str">
        <f>"$table-&gt;integer('"&amp;A90&amp;"');"</f>
        <v>$table-&gt;integer('id_comuna');</v>
      </c>
      <c r="D90" t="str">
        <f t="shared" si="9"/>
        <v>'id_comuna',</v>
      </c>
      <c r="E90" t="s">
        <v>3105</v>
      </c>
      <c r="G90" s="23" t="s">
        <v>3184</v>
      </c>
      <c r="J90" s="22" t="str">
        <f t="shared" si="7"/>
        <v>'id_comuna' =&gt; 'required',</v>
      </c>
      <c r="M90" s="22"/>
    </row>
    <row r="91" spans="1:13">
      <c r="A91" t="s">
        <v>3058</v>
      </c>
      <c r="B91" t="str">
        <f>"$table-&gt;float('"&amp;A91&amp;"', 8,7)-&gt;nullable();"</f>
        <v>$table-&gt;float('nu_latitud', 8,7)-&gt;nullable();</v>
      </c>
      <c r="D91" t="str">
        <f t="shared" si="9"/>
        <v>'nu_latitud',</v>
      </c>
      <c r="E91" t="s">
        <v>3086</v>
      </c>
      <c r="G91" s="23" t="s">
        <v>3171</v>
      </c>
      <c r="J91" s="22" t="str">
        <f t="shared" si="7"/>
        <v>'nu_latitud' =&gt; 'required',</v>
      </c>
      <c r="M91" s="22"/>
    </row>
    <row r="92" spans="1:13">
      <c r="A92" t="s">
        <v>3059</v>
      </c>
      <c r="B92" t="str">
        <f>"$table-&gt;float('"&amp;A92&amp;"', 8,7)-&gt;nullable();"</f>
        <v>$table-&gt;float('nu_longitud', 8,7)-&gt;nullable();</v>
      </c>
      <c r="D92" t="str">
        <f t="shared" si="9"/>
        <v>'nu_longitud',</v>
      </c>
      <c r="E92" t="s">
        <v>3087</v>
      </c>
      <c r="G92" s="23" t="s">
        <v>3172</v>
      </c>
      <c r="J92" s="22" t="str">
        <f t="shared" si="7"/>
        <v>'nu_longitud' =&gt; 'required',</v>
      </c>
      <c r="M92" s="22"/>
    </row>
    <row r="93" spans="1:13">
      <c r="A93" t="s">
        <v>13</v>
      </c>
      <c r="B93" t="str">
        <f>"$table-&gt;string('"&amp;A93&amp;"', 100)-&gt;nullable();"</f>
        <v>$table-&gt;string('tx_observaciones', 100)-&gt;nullable();</v>
      </c>
      <c r="D93" t="str">
        <f t="shared" si="9"/>
        <v>'tx_observaciones',</v>
      </c>
      <c r="E93" t="s">
        <v>3074</v>
      </c>
      <c r="G93" s="23" t="s">
        <v>3154</v>
      </c>
      <c r="J93" s="22" t="str">
        <f t="shared" si="7"/>
        <v>'tx_observaciones' =&gt; 'required',</v>
      </c>
      <c r="M93" s="22"/>
    </row>
    <row r="94" spans="1:13">
      <c r="A94" t="s">
        <v>26</v>
      </c>
      <c r="B94" t="str">
        <f>"$table-&gt;integer('"&amp;A94&amp;"');"</f>
        <v>$table-&gt;integer('id_status');</v>
      </c>
      <c r="D94" t="str">
        <f t="shared" si="9"/>
        <v>'id_status',</v>
      </c>
      <c r="E94" t="s">
        <v>3076</v>
      </c>
      <c r="G94" s="23" t="s">
        <v>3156</v>
      </c>
      <c r="J94" s="22" t="str">
        <f t="shared" si="7"/>
        <v>'id_status' =&gt; 'required',</v>
      </c>
      <c r="M94" s="22"/>
    </row>
    <row r="95" spans="1:13">
      <c r="A95" t="s">
        <v>27</v>
      </c>
      <c r="B95" t="str">
        <f>"$table-&gt;integer('"&amp;A95&amp;"');"</f>
        <v>$table-&gt;integer('id_usuario');</v>
      </c>
      <c r="D95" t="str">
        <f t="shared" si="9"/>
        <v>'id_usuario',</v>
      </c>
      <c r="E95" t="s">
        <v>3079</v>
      </c>
      <c r="G95" s="23" t="s">
        <v>3164</v>
      </c>
      <c r="J95" s="22" t="str">
        <f t="shared" si="7"/>
        <v>'id_usuario' =&gt; 'required',</v>
      </c>
      <c r="M95" s="22"/>
    </row>
    <row r="96" spans="1:13" ht="17.25" customHeight="1">
      <c r="A96" t="s">
        <v>3054</v>
      </c>
      <c r="B96" t="s">
        <v>3055</v>
      </c>
      <c r="D96" t="str">
        <f t="shared" si="9"/>
        <v>'timestamp',</v>
      </c>
      <c r="E96" s="24" t="s">
        <v>3122</v>
      </c>
      <c r="G96" s="24"/>
      <c r="J96" s="22" t="str">
        <f t="shared" si="7"/>
        <v>'</v>
      </c>
      <c r="M96" s="22"/>
    </row>
    <row r="97" spans="1:13">
      <c r="D97" t="s">
        <v>3063</v>
      </c>
      <c r="E97" t="s">
        <v>3063</v>
      </c>
      <c r="G97" t="s">
        <v>3063</v>
      </c>
      <c r="J97" s="22" t="str">
        <f t="shared" si="7"/>
        <v>']</v>
      </c>
      <c r="M97" s="22"/>
    </row>
    <row r="98" spans="1:13">
      <c r="D98" t="s">
        <v>3063</v>
      </c>
      <c r="E98" t="s">
        <v>3063</v>
      </c>
      <c r="G98" t="s">
        <v>3063</v>
      </c>
      <c r="J98" s="22" t="str">
        <f t="shared" si="7"/>
        <v>']</v>
      </c>
      <c r="M98" s="22"/>
    </row>
    <row r="99" spans="1:13">
      <c r="A99" s="1" t="s">
        <v>19</v>
      </c>
      <c r="D99" t="s">
        <v>3062</v>
      </c>
      <c r="E99" t="s">
        <v>3062</v>
      </c>
      <c r="G99" t="s">
        <v>3062</v>
      </c>
      <c r="J99" s="22" t="str">
        <f t="shared" si="7"/>
        <v>'[</v>
      </c>
      <c r="M99" s="22"/>
    </row>
    <row r="100" spans="1:13">
      <c r="A100" t="s">
        <v>0</v>
      </c>
      <c r="B100" t="s">
        <v>3056</v>
      </c>
      <c r="D100" t="str">
        <f t="shared" ref="D100:D107" si="10">"'"&amp;A100&amp;"',"</f>
        <v>'id',</v>
      </c>
      <c r="E100" t="s">
        <v>3067</v>
      </c>
      <c r="G100" s="23" t="s">
        <v>3147</v>
      </c>
      <c r="J100" s="22" t="str">
        <f t="shared" si="7"/>
        <v>'id' =&gt; 'required',</v>
      </c>
      <c r="M100" s="22"/>
    </row>
    <row r="101" spans="1:13">
      <c r="A101" t="s">
        <v>20</v>
      </c>
      <c r="B101" t="str">
        <f>"$table-&gt;string('"&amp;A101&amp;"', 30);"</f>
        <v>$table-&gt;string('nb_tipo_foto', 30);</v>
      </c>
      <c r="D101" t="str">
        <f t="shared" si="10"/>
        <v>'nb_tipo_foto',</v>
      </c>
      <c r="E101" t="s">
        <v>3098</v>
      </c>
      <c r="G101" s="23" t="s">
        <v>3185</v>
      </c>
      <c r="J101" s="22" t="str">
        <f t="shared" si="7"/>
        <v>'nb_tipo_foto' =&gt; 'required',</v>
      </c>
      <c r="M101" s="22"/>
    </row>
    <row r="102" spans="1:13">
      <c r="A102" t="s">
        <v>42</v>
      </c>
      <c r="B102" t="str">
        <f>"$table-&gt;string('"&amp;A102&amp;"', 20)-&gt;nullable();"</f>
        <v>$table-&gt;string('tx_icono', 20)-&gt;nullable();</v>
      </c>
      <c r="D102" t="str">
        <f t="shared" si="10"/>
        <v>'tx_icono',</v>
      </c>
      <c r="E102" t="s">
        <v>3099</v>
      </c>
      <c r="G102" s="23" t="s">
        <v>3186</v>
      </c>
      <c r="J102" s="22" t="str">
        <f t="shared" si="7"/>
        <v>'tx_icono' =&gt; 'required',</v>
      </c>
      <c r="M102" s="22"/>
    </row>
    <row r="103" spans="1:13">
      <c r="A103" t="s">
        <v>3060</v>
      </c>
      <c r="B103" t="str">
        <f>"$table-&gt;string('"&amp;A103&amp;"', 20)-&gt;nullable();"</f>
        <v>$table-&gt;string('tx_path', 20)-&gt;nullable();</v>
      </c>
      <c r="D103" t="str">
        <f t="shared" si="10"/>
        <v>'tx_path',</v>
      </c>
      <c r="E103" t="s">
        <v>3100</v>
      </c>
      <c r="G103" s="23" t="s">
        <v>3187</v>
      </c>
      <c r="J103" s="22" t="str">
        <f t="shared" si="7"/>
        <v>'tx_path' =&gt; 'required',</v>
      </c>
      <c r="M103" s="22"/>
    </row>
    <row r="104" spans="1:13">
      <c r="A104" t="s">
        <v>13</v>
      </c>
      <c r="B104" t="str">
        <f>"$table-&gt;string('"&amp;A104&amp;"', 100)-&gt;nullable();"</f>
        <v>$table-&gt;string('tx_observaciones', 100)-&gt;nullable();</v>
      </c>
      <c r="D104" t="str">
        <f t="shared" si="10"/>
        <v>'tx_observaciones',</v>
      </c>
      <c r="E104" t="s">
        <v>3074</v>
      </c>
      <c r="G104" s="23" t="s">
        <v>3154</v>
      </c>
      <c r="J104" s="22" t="str">
        <f t="shared" si="7"/>
        <v>'tx_observaciones' =&gt; 'required',</v>
      </c>
      <c r="M104" s="22"/>
    </row>
    <row r="105" spans="1:13">
      <c r="A105" t="s">
        <v>26</v>
      </c>
      <c r="B105" t="str">
        <f>"$table-&gt;integer('"&amp;A105&amp;"');"</f>
        <v>$table-&gt;integer('id_status');</v>
      </c>
      <c r="D105" t="str">
        <f t="shared" si="10"/>
        <v>'id_status',</v>
      </c>
      <c r="E105" t="s">
        <v>3076</v>
      </c>
      <c r="G105" s="23" t="s">
        <v>3156</v>
      </c>
      <c r="J105" s="22" t="str">
        <f t="shared" si="7"/>
        <v>'id_status' =&gt; 'required',</v>
      </c>
      <c r="M105" s="22"/>
    </row>
    <row r="106" spans="1:13">
      <c r="A106" t="s">
        <v>27</v>
      </c>
      <c r="B106" t="str">
        <f>"$table-&gt;integer('"&amp;A106&amp;"');"</f>
        <v>$table-&gt;integer('id_usuario');</v>
      </c>
      <c r="D106" t="str">
        <f t="shared" si="10"/>
        <v>'id_usuario',</v>
      </c>
      <c r="E106" t="s">
        <v>3079</v>
      </c>
      <c r="G106" s="23" t="s">
        <v>3164</v>
      </c>
      <c r="J106" s="22" t="str">
        <f t="shared" si="7"/>
        <v>'id_usuario' =&gt; 'required',</v>
      </c>
      <c r="M106" s="22"/>
    </row>
    <row r="107" spans="1:13" ht="17.25" customHeight="1">
      <c r="A107" t="s">
        <v>3054</v>
      </c>
      <c r="B107" t="s">
        <v>3055</v>
      </c>
      <c r="D107" t="str">
        <f t="shared" si="10"/>
        <v>'timestamp',</v>
      </c>
      <c r="E107" s="24" t="s">
        <v>3122</v>
      </c>
      <c r="G107" s="24"/>
      <c r="J107" s="22" t="str">
        <f t="shared" si="7"/>
        <v>'</v>
      </c>
      <c r="M107" s="22"/>
    </row>
    <row r="108" spans="1:13">
      <c r="D108" t="s">
        <v>3063</v>
      </c>
      <c r="E108" t="s">
        <v>3063</v>
      </c>
      <c r="G108" t="s">
        <v>3063</v>
      </c>
      <c r="J108" s="22" t="str">
        <f t="shared" si="7"/>
        <v>']</v>
      </c>
      <c r="M108" s="22"/>
    </row>
    <row r="109" spans="1:13">
      <c r="A109" s="1" t="s">
        <v>7</v>
      </c>
      <c r="D109" t="s">
        <v>3062</v>
      </c>
      <c r="E109" t="s">
        <v>3062</v>
      </c>
      <c r="G109" t="s">
        <v>3062</v>
      </c>
      <c r="J109" s="22" t="str">
        <f t="shared" ref="J109:J131" si="11">"'"&amp;G109</f>
        <v>'[</v>
      </c>
      <c r="M109" s="22"/>
    </row>
    <row r="110" spans="1:13">
      <c r="A110" t="s">
        <v>0</v>
      </c>
      <c r="B110" t="s">
        <v>3056</v>
      </c>
      <c r="D110" t="str">
        <f t="shared" ref="D110:D117" si="12">"'"&amp;A110&amp;"',"</f>
        <v>'id',</v>
      </c>
      <c r="E110" s="23" t="s">
        <v>3211</v>
      </c>
      <c r="G110" s="23" t="s">
        <v>3147</v>
      </c>
      <c r="J110" s="22" t="str">
        <f t="shared" si="11"/>
        <v>'id' =&gt; 'required',</v>
      </c>
      <c r="M110" s="22"/>
    </row>
    <row r="111" spans="1:13">
      <c r="A111" t="s">
        <v>8</v>
      </c>
      <c r="B111" t="str">
        <f>"$table-&gt;string('"&amp;A111&amp;"', 30);"</f>
        <v>$table-&gt;string('nb_categoria', 30);</v>
      </c>
      <c r="D111" t="str">
        <f t="shared" si="12"/>
        <v>'nb_categoria',</v>
      </c>
      <c r="E111" t="s">
        <v>3102</v>
      </c>
      <c r="G111" s="23" t="s">
        <v>3189</v>
      </c>
      <c r="J111" s="22" t="str">
        <f t="shared" si="11"/>
        <v>'nb_categoria' =&gt; 'required',</v>
      </c>
      <c r="M111" s="22"/>
    </row>
    <row r="112" spans="1:13">
      <c r="A112" t="s">
        <v>42</v>
      </c>
      <c r="B112" t="str">
        <f>"$table-&gt;string('"&amp;A112&amp;"', 20)-&gt;nullable();"</f>
        <v>$table-&gt;string('tx_icono', 20)-&gt;nullable();</v>
      </c>
      <c r="D112" t="str">
        <f t="shared" si="12"/>
        <v>'tx_icono',</v>
      </c>
      <c r="E112" t="s">
        <v>3099</v>
      </c>
      <c r="G112" s="23" t="s">
        <v>3186</v>
      </c>
      <c r="J112" s="22" t="str">
        <f t="shared" si="11"/>
        <v>'tx_icono' =&gt; 'required',</v>
      </c>
      <c r="M112" s="22"/>
    </row>
    <row r="113" spans="1:13">
      <c r="A113" t="s">
        <v>43</v>
      </c>
      <c r="B113" t="str">
        <f>"$table-&gt;string('"&amp;A113&amp;"', 20)-&gt;nullable();"</f>
        <v>$table-&gt;string('tx_foto', 20)-&gt;nullable();</v>
      </c>
      <c r="D113" t="str">
        <f t="shared" si="12"/>
        <v>'tx_foto',</v>
      </c>
      <c r="E113" t="s">
        <v>3103</v>
      </c>
      <c r="G113" s="23" t="s">
        <v>3190</v>
      </c>
      <c r="J113" s="22" t="str">
        <f t="shared" si="11"/>
        <v>'tx_foto' =&gt; 'required',</v>
      </c>
      <c r="M113" s="22"/>
    </row>
    <row r="114" spans="1:13">
      <c r="A114" t="s">
        <v>13</v>
      </c>
      <c r="B114" t="str">
        <f>"$table-&gt;string('"&amp;A114&amp;"', 100)-&gt;nullable();"</f>
        <v>$table-&gt;string('tx_observaciones', 100)-&gt;nullable();</v>
      </c>
      <c r="D114" t="str">
        <f t="shared" si="12"/>
        <v>'tx_observaciones',</v>
      </c>
      <c r="E114" t="s">
        <v>3074</v>
      </c>
      <c r="G114" s="23" t="s">
        <v>3154</v>
      </c>
      <c r="J114" s="22" t="str">
        <f t="shared" si="11"/>
        <v>'tx_observaciones' =&gt; 'required',</v>
      </c>
      <c r="M114" s="22"/>
    </row>
    <row r="115" spans="1:13">
      <c r="A115" t="s">
        <v>26</v>
      </c>
      <c r="B115" t="str">
        <f>"$table-&gt;integer('"&amp;A115&amp;"');"</f>
        <v>$table-&gt;integer('id_status');</v>
      </c>
      <c r="D115" t="str">
        <f t="shared" si="12"/>
        <v>'id_status',</v>
      </c>
      <c r="E115" t="s">
        <v>3076</v>
      </c>
      <c r="G115" s="23" t="s">
        <v>3156</v>
      </c>
      <c r="J115" s="22" t="str">
        <f t="shared" si="11"/>
        <v>'id_status' =&gt; 'required',</v>
      </c>
      <c r="M115" s="22"/>
    </row>
    <row r="116" spans="1:13">
      <c r="A116" t="s">
        <v>27</v>
      </c>
      <c r="B116" t="str">
        <f>"$table-&gt;integer('"&amp;A116&amp;"');"</f>
        <v>$table-&gt;integer('id_usuario');</v>
      </c>
      <c r="D116" t="str">
        <f t="shared" si="12"/>
        <v>'id_usuario',</v>
      </c>
      <c r="E116" t="s">
        <v>3079</v>
      </c>
      <c r="G116" s="23" t="s">
        <v>3164</v>
      </c>
      <c r="J116" s="22" t="str">
        <f t="shared" si="11"/>
        <v>'id_usuario' =&gt; 'required',</v>
      </c>
      <c r="M116" s="22"/>
    </row>
    <row r="117" spans="1:13" ht="17.25" customHeight="1">
      <c r="A117" t="s">
        <v>3054</v>
      </c>
      <c r="B117" t="s">
        <v>3055</v>
      </c>
      <c r="D117" t="str">
        <f t="shared" si="12"/>
        <v>'timestamp',</v>
      </c>
      <c r="E117" s="24" t="s">
        <v>3122</v>
      </c>
      <c r="G117" s="24"/>
      <c r="J117" s="22" t="str">
        <f t="shared" si="11"/>
        <v>'</v>
      </c>
      <c r="M117" s="22"/>
    </row>
    <row r="118" spans="1:13" ht="17.25" customHeight="1">
      <c r="D118" t="s">
        <v>3063</v>
      </c>
      <c r="E118" s="24"/>
      <c r="G118" s="24"/>
      <c r="J118" s="22" t="str">
        <f t="shared" si="11"/>
        <v>'</v>
      </c>
      <c r="M118" s="22"/>
    </row>
    <row r="119" spans="1:13">
      <c r="D119" t="s">
        <v>3063</v>
      </c>
      <c r="E119" t="s">
        <v>3063</v>
      </c>
      <c r="G119" t="s">
        <v>3063</v>
      </c>
      <c r="J119" s="22" t="str">
        <f t="shared" si="11"/>
        <v>']</v>
      </c>
      <c r="M119" s="22"/>
    </row>
    <row r="120" spans="1:13">
      <c r="A120" s="1" t="s">
        <v>17</v>
      </c>
      <c r="D120" t="s">
        <v>3062</v>
      </c>
      <c r="E120" t="s">
        <v>3062</v>
      </c>
      <c r="G120" t="s">
        <v>3062</v>
      </c>
      <c r="J120" s="22" t="str">
        <f t="shared" si="11"/>
        <v>'[</v>
      </c>
      <c r="M120" s="22"/>
    </row>
    <row r="121" spans="1:13">
      <c r="A121" t="s">
        <v>0</v>
      </c>
      <c r="B121" t="s">
        <v>3056</v>
      </c>
      <c r="D121" t="str">
        <f t="shared" ref="D121:D129" si="13">"'"&amp;A121&amp;"',"</f>
        <v>'id',</v>
      </c>
      <c r="E121" t="s">
        <v>3067</v>
      </c>
      <c r="G121" s="23" t="s">
        <v>3147</v>
      </c>
      <c r="J121" s="22" t="str">
        <f t="shared" si="11"/>
        <v>'id' =&gt; 'required',</v>
      </c>
      <c r="M121" s="22"/>
    </row>
    <row r="122" spans="1:13">
      <c r="A122" t="s">
        <v>46</v>
      </c>
      <c r="B122" t="str">
        <f>"$table-&gt;string('"&amp;A122&amp;"', 20);"</f>
        <v>$table-&gt;string('tx_telefono', 20);</v>
      </c>
      <c r="D122" t="str">
        <f t="shared" si="13"/>
        <v>'tx_telefono',</v>
      </c>
      <c r="E122" t="s">
        <v>3106</v>
      </c>
      <c r="G122" s="23" t="s">
        <v>3191</v>
      </c>
      <c r="J122" s="22" t="str">
        <f t="shared" si="11"/>
        <v>'tx_telefono' =&gt; 'required',</v>
      </c>
      <c r="M122" s="22"/>
    </row>
    <row r="123" spans="1:13">
      <c r="A123" t="s">
        <v>41</v>
      </c>
      <c r="B123" t="str">
        <f t="shared" ref="B123:B124" si="14">"$table-&gt;integer('"&amp;A123&amp;"');"</f>
        <v>$table-&gt;integer('id_comercio');</v>
      </c>
      <c r="D123" t="str">
        <f t="shared" si="13"/>
        <v>'id_comercio',</v>
      </c>
      <c r="E123" t="s">
        <v>3101</v>
      </c>
      <c r="G123" s="23" t="s">
        <v>3188</v>
      </c>
      <c r="J123" s="22" t="str">
        <f t="shared" si="11"/>
        <v>'id_comercio' =&gt; 'required',</v>
      </c>
      <c r="M123" s="22"/>
    </row>
    <row r="124" spans="1:13">
      <c r="A124" t="s">
        <v>3037</v>
      </c>
      <c r="B124" t="str">
        <f t="shared" si="14"/>
        <v>$table-&gt;integer('id_tipo_telefono');</v>
      </c>
      <c r="D124" t="str">
        <f t="shared" si="13"/>
        <v>'id_tipo_telefono',</v>
      </c>
      <c r="E124" t="s">
        <v>3107</v>
      </c>
      <c r="G124" s="23" t="s">
        <v>3192</v>
      </c>
      <c r="J124" s="22" t="str">
        <f t="shared" si="11"/>
        <v>'id_tipo_telefono' =&gt; 'required',</v>
      </c>
      <c r="M124" s="22"/>
    </row>
    <row r="125" spans="1:13">
      <c r="A125" t="s">
        <v>3061</v>
      </c>
      <c r="B125" t="str">
        <f>"$table-&gt;boolean('"&amp;A125&amp;"');"</f>
        <v>$table-&gt;boolean('bo_principal');</v>
      </c>
      <c r="D125" t="str">
        <f t="shared" si="13"/>
        <v>'bo_principal',</v>
      </c>
      <c r="E125" t="s">
        <v>3108</v>
      </c>
      <c r="G125" s="23" t="s">
        <v>3193</v>
      </c>
      <c r="J125" s="22" t="str">
        <f t="shared" si="11"/>
        <v>'bo_principal' =&gt; 'required',</v>
      </c>
      <c r="M125" s="22"/>
    </row>
    <row r="126" spans="1:13">
      <c r="A126" t="s">
        <v>13</v>
      </c>
      <c r="B126" t="str">
        <f>"$table-&gt;string('"&amp;A126&amp;"', 100)-&gt;nullable();"</f>
        <v>$table-&gt;string('tx_observaciones', 100)-&gt;nullable();</v>
      </c>
      <c r="D126" t="str">
        <f t="shared" si="13"/>
        <v>'tx_observaciones',</v>
      </c>
      <c r="E126" t="s">
        <v>3074</v>
      </c>
      <c r="G126" s="23" t="s">
        <v>3154</v>
      </c>
      <c r="J126" s="22" t="str">
        <f t="shared" si="11"/>
        <v>'tx_observaciones' =&gt; 'required',</v>
      </c>
      <c r="M126" s="22"/>
    </row>
    <row r="127" spans="1:13">
      <c r="A127" t="s">
        <v>26</v>
      </c>
      <c r="B127" t="str">
        <f>"$table-&gt;integer('"&amp;A127&amp;"');"</f>
        <v>$table-&gt;integer('id_status');</v>
      </c>
      <c r="D127" t="str">
        <f t="shared" si="13"/>
        <v>'id_status',</v>
      </c>
      <c r="E127" t="s">
        <v>3076</v>
      </c>
      <c r="G127" s="23" t="s">
        <v>3156</v>
      </c>
      <c r="J127" s="22" t="str">
        <f t="shared" si="11"/>
        <v>'id_status' =&gt; 'required',</v>
      </c>
      <c r="M127" s="22"/>
    </row>
    <row r="128" spans="1:13">
      <c r="A128" t="s">
        <v>27</v>
      </c>
      <c r="B128" t="str">
        <f>"$table-&gt;integer('"&amp;A128&amp;"');"</f>
        <v>$table-&gt;integer('id_usuario');</v>
      </c>
      <c r="D128" t="str">
        <f t="shared" si="13"/>
        <v>'id_usuario',</v>
      </c>
      <c r="E128" t="s">
        <v>3079</v>
      </c>
      <c r="G128" s="23" t="s">
        <v>3164</v>
      </c>
      <c r="J128" s="22" t="str">
        <f t="shared" si="11"/>
        <v>'id_usuario' =&gt; 'required',</v>
      </c>
      <c r="M128" s="22"/>
    </row>
    <row r="129" spans="1:13" ht="17.25" customHeight="1">
      <c r="A129" t="s">
        <v>3054</v>
      </c>
      <c r="B129" t="s">
        <v>3055</v>
      </c>
      <c r="D129" t="str">
        <f t="shared" si="13"/>
        <v>'timestamp',</v>
      </c>
      <c r="E129" s="24" t="s">
        <v>3122</v>
      </c>
      <c r="G129" s="24"/>
      <c r="J129" s="22" t="str">
        <f t="shared" si="11"/>
        <v>'</v>
      </c>
      <c r="M129" s="22"/>
    </row>
    <row r="130" spans="1:13">
      <c r="D130" t="s">
        <v>3063</v>
      </c>
      <c r="E130" t="s">
        <v>3063</v>
      </c>
      <c r="G130" t="s">
        <v>3063</v>
      </c>
      <c r="J130" s="22" t="str">
        <f t="shared" si="11"/>
        <v>']</v>
      </c>
      <c r="M130" s="22"/>
    </row>
    <row r="131" spans="1:13">
      <c r="A131" s="1" t="s">
        <v>40</v>
      </c>
      <c r="D131" t="s">
        <v>3062</v>
      </c>
      <c r="E131" t="s">
        <v>3062</v>
      </c>
      <c r="G131" t="s">
        <v>3062</v>
      </c>
      <c r="J131" s="22" t="str">
        <f t="shared" si="11"/>
        <v>'[</v>
      </c>
      <c r="M131" s="22"/>
    </row>
    <row r="132" spans="1:13">
      <c r="A132" t="s">
        <v>0</v>
      </c>
      <c r="B132" t="s">
        <v>3056</v>
      </c>
      <c r="D132" t="str">
        <f t="shared" ref="D132:D140" si="15">"'"&amp;A132&amp;"',"</f>
        <v>'id',</v>
      </c>
      <c r="E132" t="s">
        <v>3067</v>
      </c>
      <c r="G132" s="23" t="s">
        <v>3147</v>
      </c>
      <c r="J132" s="22" t="str">
        <f t="shared" ref="J132:J166" si="16">"'"&amp;G132</f>
        <v>'id' =&gt; 'required',</v>
      </c>
      <c r="M132" s="22"/>
    </row>
    <row r="133" spans="1:13">
      <c r="A133" t="s">
        <v>48</v>
      </c>
      <c r="B133" t="str">
        <f>"$table-&gt;string('"&amp;A133&amp;"', 20);"</f>
        <v>$table-&gt;string('nb_horario', 20);</v>
      </c>
      <c r="D133" t="str">
        <f t="shared" si="15"/>
        <v>'nb_horario',</v>
      </c>
      <c r="E133" t="s">
        <v>3109</v>
      </c>
      <c r="G133" s="23" t="s">
        <v>3194</v>
      </c>
      <c r="J133" s="22" t="str">
        <f t="shared" si="16"/>
        <v>'nb_horario' =&gt; 'required',</v>
      </c>
      <c r="M133" s="22"/>
    </row>
    <row r="134" spans="1:13">
      <c r="A134" t="s">
        <v>41</v>
      </c>
      <c r="B134" t="str">
        <f t="shared" ref="B134" si="17">"$table-&gt;integer('"&amp;A134&amp;"');"</f>
        <v>$table-&gt;integer('id_comercio');</v>
      </c>
      <c r="D134" t="str">
        <f t="shared" si="15"/>
        <v>'id_comercio',</v>
      </c>
      <c r="E134" t="s">
        <v>3101</v>
      </c>
      <c r="G134" s="23" t="s">
        <v>3188</v>
      </c>
      <c r="J134" s="22" t="str">
        <f t="shared" si="16"/>
        <v>'id_comercio' =&gt; 'required',</v>
      </c>
      <c r="M134" s="22"/>
    </row>
    <row r="135" spans="1:13">
      <c r="A135" t="s">
        <v>49</v>
      </c>
      <c r="B135" t="str">
        <f>"$table-&gt;string('"&amp;A135&amp;"', 7)-&gt;nullable();"</f>
        <v>$table-&gt;string('tx_entrada', 7)-&gt;nullable();</v>
      </c>
      <c r="D135" t="str">
        <f t="shared" si="15"/>
        <v>'tx_entrada',</v>
      </c>
      <c r="E135" t="s">
        <v>3110</v>
      </c>
      <c r="G135" s="23" t="s">
        <v>3195</v>
      </c>
      <c r="J135" s="22" t="str">
        <f t="shared" si="16"/>
        <v>'tx_entrada' =&gt; 'required',</v>
      </c>
      <c r="M135" s="22"/>
    </row>
    <row r="136" spans="1:13">
      <c r="A136" t="s">
        <v>50</v>
      </c>
      <c r="B136" t="str">
        <f>"$table-&gt;string('"&amp;A136&amp;"', 7)-&gt;nullable();"</f>
        <v>$table-&gt;string('tx_salida', 7)-&gt;nullable();</v>
      </c>
      <c r="D136" t="str">
        <f t="shared" si="15"/>
        <v>'tx_salida',</v>
      </c>
      <c r="E136" t="s">
        <v>3111</v>
      </c>
      <c r="G136" s="23" t="s">
        <v>3196</v>
      </c>
      <c r="J136" s="22" t="str">
        <f t="shared" si="16"/>
        <v>'tx_salida' =&gt; 'required',</v>
      </c>
      <c r="M136" s="22"/>
    </row>
    <row r="137" spans="1:13">
      <c r="A137" t="s">
        <v>13</v>
      </c>
      <c r="B137" t="str">
        <f>"$table-&gt;string('"&amp;A137&amp;"', 100)-&gt;nullable();"</f>
        <v>$table-&gt;string('tx_observaciones', 100)-&gt;nullable();</v>
      </c>
      <c r="D137" t="str">
        <f t="shared" si="15"/>
        <v>'tx_observaciones',</v>
      </c>
      <c r="E137" t="s">
        <v>3074</v>
      </c>
      <c r="G137" s="23" t="s">
        <v>3154</v>
      </c>
      <c r="J137" s="22" t="str">
        <f t="shared" si="16"/>
        <v>'tx_observaciones' =&gt; 'required',</v>
      </c>
      <c r="M137" s="22"/>
    </row>
    <row r="138" spans="1:13">
      <c r="A138" t="s">
        <v>26</v>
      </c>
      <c r="B138" t="str">
        <f>"$table-&gt;integer('"&amp;A138&amp;"');"</f>
        <v>$table-&gt;integer('id_status');</v>
      </c>
      <c r="D138" t="str">
        <f t="shared" si="15"/>
        <v>'id_status',</v>
      </c>
      <c r="E138" t="s">
        <v>3076</v>
      </c>
      <c r="G138" s="23" t="s">
        <v>3156</v>
      </c>
      <c r="J138" s="22" t="str">
        <f t="shared" si="16"/>
        <v>'id_status' =&gt; 'required',</v>
      </c>
      <c r="M138" s="22"/>
    </row>
    <row r="139" spans="1:13">
      <c r="A139" t="s">
        <v>27</v>
      </c>
      <c r="B139" t="str">
        <f>"$table-&gt;integer('"&amp;A139&amp;"');"</f>
        <v>$table-&gt;integer('id_usuario');</v>
      </c>
      <c r="D139" t="str">
        <f t="shared" si="15"/>
        <v>'id_usuario',</v>
      </c>
      <c r="E139" t="s">
        <v>3079</v>
      </c>
      <c r="G139" s="23" t="s">
        <v>3164</v>
      </c>
      <c r="J139" s="22" t="str">
        <f t="shared" si="16"/>
        <v>'id_usuario' =&gt; 'required',</v>
      </c>
      <c r="M139" s="22"/>
    </row>
    <row r="140" spans="1:13" ht="17.25" customHeight="1">
      <c r="A140" t="s">
        <v>3054</v>
      </c>
      <c r="B140" t="s">
        <v>3055</v>
      </c>
      <c r="D140" t="str">
        <f t="shared" si="15"/>
        <v>'timestamp',</v>
      </c>
      <c r="E140" s="24" t="s">
        <v>3122</v>
      </c>
      <c r="G140" s="24"/>
      <c r="J140" s="22" t="str">
        <f t="shared" si="16"/>
        <v>'</v>
      </c>
      <c r="M140" s="22"/>
    </row>
    <row r="141" spans="1:13">
      <c r="D141" t="s">
        <v>3063</v>
      </c>
      <c r="E141" t="s">
        <v>3063</v>
      </c>
      <c r="G141" t="s">
        <v>3063</v>
      </c>
      <c r="J141" s="22" t="str">
        <f t="shared" si="16"/>
        <v>']</v>
      </c>
      <c r="M141" s="22"/>
    </row>
    <row r="142" spans="1:13">
      <c r="A142" s="1" t="s">
        <v>3030</v>
      </c>
      <c r="D142" t="s">
        <v>3062</v>
      </c>
      <c r="E142" t="s">
        <v>3062</v>
      </c>
      <c r="G142" t="s">
        <v>3062</v>
      </c>
      <c r="J142" s="22" t="str">
        <f t="shared" si="16"/>
        <v>'[</v>
      </c>
      <c r="M142" s="22"/>
    </row>
    <row r="143" spans="1:13">
      <c r="A143" t="s">
        <v>0</v>
      </c>
      <c r="B143" t="s">
        <v>3056</v>
      </c>
      <c r="D143" t="str">
        <f t="shared" ref="D143:D154" si="18">"'"&amp;A143&amp;"',"</f>
        <v>'id',</v>
      </c>
      <c r="E143" t="s">
        <v>3067</v>
      </c>
      <c r="G143" s="23" t="s">
        <v>3147</v>
      </c>
      <c r="J143" s="22" t="str">
        <f t="shared" si="16"/>
        <v>'id' =&gt; 'required',</v>
      </c>
      <c r="M143" s="22"/>
    </row>
    <row r="144" spans="1:13">
      <c r="A144" t="s">
        <v>41</v>
      </c>
      <c r="B144" t="str">
        <f t="shared" ref="B144" si="19">"$table-&gt;integer('"&amp;A144&amp;"');"</f>
        <v>$table-&gt;integer('id_comercio');</v>
      </c>
      <c r="D144" t="str">
        <f t="shared" si="18"/>
        <v>'id_comercio',</v>
      </c>
      <c r="E144" t="s">
        <v>3101</v>
      </c>
      <c r="G144" s="23" t="s">
        <v>3188</v>
      </c>
      <c r="J144" s="22" t="str">
        <f t="shared" si="16"/>
        <v>'id_comercio' =&gt; 'required',</v>
      </c>
      <c r="M144" s="22"/>
    </row>
    <row r="145" spans="1:13">
      <c r="A145" t="s">
        <v>3031</v>
      </c>
      <c r="B145" t="str">
        <f>"$table-&gt;string('"&amp;A145&amp;"', 30)-&gt;nullable();"</f>
        <v>$table-&gt;string('tx_comercio', 30)-&gt;nullable();</v>
      </c>
      <c r="D145" t="str">
        <f t="shared" si="18"/>
        <v>'tx_comercio',</v>
      </c>
      <c r="E145" t="s">
        <v>3112</v>
      </c>
      <c r="G145" s="23" t="s">
        <v>3197</v>
      </c>
      <c r="J145" s="22" t="str">
        <f t="shared" si="16"/>
        <v>'tx_comercio' =&gt; 'required',</v>
      </c>
      <c r="M145" s="22"/>
    </row>
    <row r="146" spans="1:13">
      <c r="A146" t="s">
        <v>3032</v>
      </c>
      <c r="B146" t="str">
        <f t="shared" ref="B146:B150" si="20">"$table-&gt;string('"&amp;A146&amp;"', 30)-&gt;nullable();"</f>
        <v>$table-&gt;string('tx_sitio_web', 30)-&gt;nullable();</v>
      </c>
      <c r="D146" t="str">
        <f t="shared" si="18"/>
        <v>'tx_sitio_web',</v>
      </c>
      <c r="E146" t="s">
        <v>3113</v>
      </c>
      <c r="G146" s="23" t="s">
        <v>3198</v>
      </c>
      <c r="J146" s="22" t="str">
        <f t="shared" si="16"/>
        <v>'tx_sitio_web' =&gt; 'required',</v>
      </c>
      <c r="M146" s="22"/>
    </row>
    <row r="147" spans="1:13">
      <c r="A147" t="s">
        <v>3033</v>
      </c>
      <c r="B147" t="str">
        <f t="shared" si="20"/>
        <v>$table-&gt;string('tx_facebook', 30)-&gt;nullable();</v>
      </c>
      <c r="D147" t="str">
        <f t="shared" si="18"/>
        <v>'tx_facebook',</v>
      </c>
      <c r="E147" t="s">
        <v>3114</v>
      </c>
      <c r="G147" s="23" t="s">
        <v>3199</v>
      </c>
      <c r="J147" s="22" t="str">
        <f t="shared" si="16"/>
        <v>'tx_facebook' =&gt; 'required',</v>
      </c>
      <c r="M147" s="22"/>
    </row>
    <row r="148" spans="1:13">
      <c r="A148" t="s">
        <v>3034</v>
      </c>
      <c r="B148" t="str">
        <f t="shared" si="20"/>
        <v>$table-&gt;string('tx_twitter', 30)-&gt;nullable();</v>
      </c>
      <c r="D148" t="str">
        <f t="shared" si="18"/>
        <v>'tx_twitter',</v>
      </c>
      <c r="E148" t="s">
        <v>3115</v>
      </c>
      <c r="G148" s="23" t="s">
        <v>3200</v>
      </c>
      <c r="J148" s="22" t="str">
        <f t="shared" si="16"/>
        <v>'tx_twitter' =&gt; 'required',</v>
      </c>
      <c r="M148" s="22"/>
    </row>
    <row r="149" spans="1:13">
      <c r="A149" t="s">
        <v>3035</v>
      </c>
      <c r="B149" t="str">
        <f t="shared" si="20"/>
        <v>$table-&gt;string('tx_instagram', 30)-&gt;nullable();</v>
      </c>
      <c r="D149" t="str">
        <f t="shared" si="18"/>
        <v>'tx_instagram',</v>
      </c>
      <c r="E149" t="s">
        <v>3116</v>
      </c>
      <c r="G149" s="23" t="s">
        <v>3201</v>
      </c>
      <c r="J149" s="22" t="str">
        <f t="shared" si="16"/>
        <v>'tx_instagram' =&gt; 'required',</v>
      </c>
      <c r="M149" s="22"/>
    </row>
    <row r="150" spans="1:13">
      <c r="A150" t="s">
        <v>3036</v>
      </c>
      <c r="B150" t="str">
        <f t="shared" si="20"/>
        <v>$table-&gt;string('tx_youtube', 30)-&gt;nullable();</v>
      </c>
      <c r="D150" t="str">
        <f t="shared" si="18"/>
        <v>'tx_youtube',</v>
      </c>
      <c r="E150" t="s">
        <v>3117</v>
      </c>
      <c r="G150" s="23" t="s">
        <v>3202</v>
      </c>
      <c r="J150" s="22" t="str">
        <f t="shared" si="16"/>
        <v>'tx_youtube' =&gt; 'required',</v>
      </c>
      <c r="M150" s="22"/>
    </row>
    <row r="151" spans="1:13">
      <c r="A151" t="s">
        <v>13</v>
      </c>
      <c r="B151" t="str">
        <f>"$table-&gt;string('"&amp;A151&amp;"', 100)-&gt;nullable();"</f>
        <v>$table-&gt;string('tx_observaciones', 100)-&gt;nullable();</v>
      </c>
      <c r="D151" t="str">
        <f t="shared" si="18"/>
        <v>'tx_observaciones',</v>
      </c>
      <c r="E151" t="s">
        <v>3074</v>
      </c>
      <c r="G151" s="23" t="s">
        <v>3154</v>
      </c>
      <c r="J151" s="22" t="str">
        <f t="shared" si="16"/>
        <v>'tx_observaciones' =&gt; 'required',</v>
      </c>
      <c r="M151" s="22"/>
    </row>
    <row r="152" spans="1:13">
      <c r="A152" t="s">
        <v>26</v>
      </c>
      <c r="B152" t="str">
        <f>"$table-&gt;integer('"&amp;A152&amp;"');"</f>
        <v>$table-&gt;integer('id_status');</v>
      </c>
      <c r="D152" t="str">
        <f t="shared" si="18"/>
        <v>'id_status',</v>
      </c>
      <c r="E152" t="s">
        <v>3076</v>
      </c>
      <c r="G152" s="23" t="s">
        <v>3156</v>
      </c>
      <c r="J152" s="22" t="str">
        <f t="shared" si="16"/>
        <v>'id_status' =&gt; 'required',</v>
      </c>
      <c r="M152" s="22"/>
    </row>
    <row r="153" spans="1:13">
      <c r="A153" t="s">
        <v>27</v>
      </c>
      <c r="B153" t="str">
        <f>"$table-&gt;integer('"&amp;A153&amp;"');"</f>
        <v>$table-&gt;integer('id_usuario');</v>
      </c>
      <c r="D153" t="str">
        <f t="shared" si="18"/>
        <v>'id_usuario',</v>
      </c>
      <c r="E153" t="s">
        <v>3079</v>
      </c>
      <c r="G153" s="23" t="s">
        <v>3164</v>
      </c>
      <c r="J153" s="22" t="str">
        <f t="shared" si="16"/>
        <v>'id_usuario' =&gt; 'required',</v>
      </c>
      <c r="M153" s="22"/>
    </row>
    <row r="154" spans="1:13" ht="17.25" customHeight="1">
      <c r="A154" t="s">
        <v>3054</v>
      </c>
      <c r="B154" t="s">
        <v>3055</v>
      </c>
      <c r="D154" t="str">
        <f t="shared" si="18"/>
        <v>'timestamp',</v>
      </c>
      <c r="E154" s="24" t="s">
        <v>3122</v>
      </c>
      <c r="G154" s="24"/>
      <c r="J154" s="22" t="str">
        <f t="shared" si="16"/>
        <v>'</v>
      </c>
      <c r="M154" s="22"/>
    </row>
    <row r="155" spans="1:13">
      <c r="D155" t="s">
        <v>3063</v>
      </c>
      <c r="E155" t="s">
        <v>3063</v>
      </c>
      <c r="G155" t="s">
        <v>3063</v>
      </c>
      <c r="J155" s="22" t="str">
        <f t="shared" si="16"/>
        <v>']</v>
      </c>
      <c r="M155" s="22"/>
    </row>
    <row r="156" spans="1:13">
      <c r="A156" s="1" t="s">
        <v>18</v>
      </c>
      <c r="D156" t="s">
        <v>3062</v>
      </c>
      <c r="E156" t="s">
        <v>3062</v>
      </c>
      <c r="G156" t="s">
        <v>3062</v>
      </c>
      <c r="J156" s="22" t="str">
        <f t="shared" si="16"/>
        <v>'[</v>
      </c>
      <c r="M156" s="22"/>
    </row>
    <row r="157" spans="1:13">
      <c r="A157" t="s">
        <v>0</v>
      </c>
      <c r="B157" t="s">
        <v>3056</v>
      </c>
      <c r="D157" t="str">
        <f t="shared" ref="D157:D165" si="21">"'"&amp;A157&amp;"',"</f>
        <v>'id',</v>
      </c>
      <c r="E157" t="s">
        <v>3067</v>
      </c>
      <c r="G157" s="23" t="s">
        <v>3147</v>
      </c>
      <c r="J157" s="22" t="str">
        <f t="shared" si="16"/>
        <v>'id' =&gt; 'required',</v>
      </c>
      <c r="M157" s="22"/>
    </row>
    <row r="158" spans="1:13">
      <c r="A158" t="s">
        <v>3026</v>
      </c>
      <c r="B158" t="str">
        <f>"$table-&gt;string('"&amp;A158&amp;"', 20);"</f>
        <v>$table-&gt;string('nb_foto', 20);</v>
      </c>
      <c r="D158" t="str">
        <f t="shared" si="21"/>
        <v>'nb_foto',</v>
      </c>
      <c r="E158" t="s">
        <v>3118</v>
      </c>
      <c r="G158" s="23" t="s">
        <v>3203</v>
      </c>
      <c r="J158" s="22" t="str">
        <f t="shared" si="16"/>
        <v>'nb_foto' =&gt; 'required',</v>
      </c>
      <c r="M158" s="22"/>
    </row>
    <row r="159" spans="1:13">
      <c r="A159" t="s">
        <v>3027</v>
      </c>
      <c r="B159" t="str">
        <f>"$table-&gt;string('"&amp;A159&amp;"', 100);"</f>
        <v>$table-&gt;string('tx_src', 100);</v>
      </c>
      <c r="D159" t="str">
        <f t="shared" si="21"/>
        <v>'tx_src',</v>
      </c>
      <c r="E159" t="s">
        <v>3119</v>
      </c>
      <c r="G159" s="23" t="s">
        <v>3204</v>
      </c>
      <c r="J159" s="22" t="str">
        <f t="shared" si="16"/>
        <v>'tx_src' =&gt; 'required',</v>
      </c>
      <c r="M159" s="22"/>
    </row>
    <row r="160" spans="1:13">
      <c r="A160" t="s">
        <v>3025</v>
      </c>
      <c r="B160" t="str">
        <f>"$table-&gt;integer('"&amp;A160&amp;"');"</f>
        <v>$table-&gt;integer('id_tipo_foto');</v>
      </c>
      <c r="D160" t="str">
        <f t="shared" si="21"/>
        <v>'id_tipo_foto',</v>
      </c>
      <c r="E160" t="s">
        <v>3120</v>
      </c>
      <c r="G160" s="23" t="s">
        <v>3205</v>
      </c>
      <c r="J160" s="22" t="str">
        <f t="shared" si="16"/>
        <v>'id_tipo_foto' =&gt; 'required',</v>
      </c>
      <c r="M160" s="22"/>
    </row>
    <row r="161" spans="1:13">
      <c r="A161" t="s">
        <v>41</v>
      </c>
      <c r="B161" t="str">
        <f>"$table-&gt;integer('"&amp;A161&amp;"');"</f>
        <v>$table-&gt;integer('id_comercio');</v>
      </c>
      <c r="D161" t="str">
        <f t="shared" si="21"/>
        <v>'id_comercio',</v>
      </c>
      <c r="E161" t="s">
        <v>3101</v>
      </c>
      <c r="G161" s="23" t="s">
        <v>3188</v>
      </c>
      <c r="J161" s="22" t="str">
        <f t="shared" si="16"/>
        <v>'id_comercio' =&gt; 'required',</v>
      </c>
      <c r="M161" s="22"/>
    </row>
    <row r="162" spans="1:13">
      <c r="A162" t="s">
        <v>13</v>
      </c>
      <c r="B162" t="str">
        <f>"$table-&gt;string('"&amp;A162&amp;"', 100)-&gt;nullable();"</f>
        <v>$table-&gt;string('tx_observaciones', 100)-&gt;nullable();</v>
      </c>
      <c r="D162" t="str">
        <f t="shared" si="21"/>
        <v>'tx_observaciones',</v>
      </c>
      <c r="E162" t="s">
        <v>3074</v>
      </c>
      <c r="G162" s="23" t="s">
        <v>3154</v>
      </c>
      <c r="J162" s="22" t="str">
        <f t="shared" si="16"/>
        <v>'tx_observaciones' =&gt; 'required',</v>
      </c>
      <c r="M162" s="22"/>
    </row>
    <row r="163" spans="1:13">
      <c r="A163" t="s">
        <v>26</v>
      </c>
      <c r="B163" t="str">
        <f>"$table-&gt;integer('"&amp;A163&amp;"');"</f>
        <v>$table-&gt;integer('id_status');</v>
      </c>
      <c r="D163" t="str">
        <f t="shared" si="21"/>
        <v>'id_status',</v>
      </c>
      <c r="E163" t="s">
        <v>3076</v>
      </c>
      <c r="G163" s="23" t="s">
        <v>3156</v>
      </c>
      <c r="J163" s="22" t="str">
        <f t="shared" si="16"/>
        <v>'id_status' =&gt; 'required',</v>
      </c>
      <c r="M163" s="22"/>
    </row>
    <row r="164" spans="1:13">
      <c r="A164" t="s">
        <v>27</v>
      </c>
      <c r="B164" t="str">
        <f>"$table-&gt;integer('"&amp;A164&amp;"');"</f>
        <v>$table-&gt;integer('id_usuario');</v>
      </c>
      <c r="D164" t="str">
        <f t="shared" si="21"/>
        <v>'id_usuario',</v>
      </c>
      <c r="E164" t="s">
        <v>3079</v>
      </c>
      <c r="G164" s="23" t="s">
        <v>3164</v>
      </c>
      <c r="J164" s="22" t="str">
        <f t="shared" si="16"/>
        <v>'id_usuario' =&gt; 'required',</v>
      </c>
      <c r="M164" s="22"/>
    </row>
    <row r="165" spans="1:13" ht="17.25" customHeight="1">
      <c r="A165" t="s">
        <v>3054</v>
      </c>
      <c r="B165" t="s">
        <v>3055</v>
      </c>
      <c r="D165" t="str">
        <f t="shared" si="21"/>
        <v>'timestamp',</v>
      </c>
      <c r="E165" s="24" t="s">
        <v>3122</v>
      </c>
      <c r="G165" s="24"/>
      <c r="J165" s="22" t="str">
        <f t="shared" si="16"/>
        <v>'</v>
      </c>
      <c r="M165" s="22"/>
    </row>
    <row r="166" spans="1:13">
      <c r="D166" t="s">
        <v>3063</v>
      </c>
      <c r="E166" t="s">
        <v>3063</v>
      </c>
      <c r="G166" t="s">
        <v>3063</v>
      </c>
      <c r="J166" s="22" t="str">
        <f t="shared" si="16"/>
        <v>']</v>
      </c>
      <c r="M166" s="22"/>
    </row>
    <row r="167" spans="1:13">
      <c r="A167" s="1" t="s">
        <v>3264</v>
      </c>
    </row>
    <row r="168" spans="1:13">
      <c r="A168" t="s">
        <v>0</v>
      </c>
      <c r="B168" t="s">
        <v>3056</v>
      </c>
      <c r="D168" t="s">
        <v>3067</v>
      </c>
      <c r="E168" s="23" t="s">
        <v>3211</v>
      </c>
      <c r="G168" s="23" t="s">
        <v>3147</v>
      </c>
      <c r="J168" s="22" t="str">
        <f t="shared" ref="J168:J173" si="22">"'"&amp;G168</f>
        <v>'id' =&gt; 'required',</v>
      </c>
    </row>
    <row r="169" spans="1:13">
      <c r="A169" t="s">
        <v>3265</v>
      </c>
      <c r="B169" t="str">
        <f>"$table-&gt;string('"&amp;A169&amp;"', 20);"</f>
        <v>$table-&gt;string('nb_tipo_usuario', 20);</v>
      </c>
      <c r="D169" s="23" t="s">
        <v>3267</v>
      </c>
      <c r="E169" t="s">
        <v>3121</v>
      </c>
      <c r="G169" s="23" t="s">
        <v>3206</v>
      </c>
      <c r="J169" s="22" t="str">
        <f t="shared" si="22"/>
        <v>'nu_valoracion' =&gt; 'required',</v>
      </c>
    </row>
    <row r="170" spans="1:13">
      <c r="A170" t="s">
        <v>13</v>
      </c>
      <c r="B170" t="str">
        <f>"$table-&gt;string('"&amp;A170&amp;"', 100)-&gt;nullable();"</f>
        <v>$table-&gt;string('tx_observaciones', 100)-&gt;nullable();</v>
      </c>
      <c r="D170" s="23" t="s">
        <v>3268</v>
      </c>
      <c r="E170" t="s">
        <v>3074</v>
      </c>
      <c r="G170" s="23" t="s">
        <v>3154</v>
      </c>
      <c r="J170" s="22" t="str">
        <f t="shared" si="22"/>
        <v>'tx_observaciones' =&gt; 'required',</v>
      </c>
    </row>
    <row r="171" spans="1:13">
      <c r="A171" t="s">
        <v>26</v>
      </c>
      <c r="B171" t="str">
        <f>"$table-&gt;integer('"&amp;A171&amp;"');"</f>
        <v>$table-&gt;integer('id_status');</v>
      </c>
      <c r="D171" s="23" t="s">
        <v>3269</v>
      </c>
      <c r="E171" t="s">
        <v>3076</v>
      </c>
      <c r="G171" s="23" t="s">
        <v>3156</v>
      </c>
      <c r="J171" s="22" t="str">
        <f t="shared" si="22"/>
        <v>'id_status' =&gt; 'required',</v>
      </c>
    </row>
    <row r="172" spans="1:13">
      <c r="A172" t="s">
        <v>27</v>
      </c>
      <c r="B172" t="str">
        <f>"$table-&gt;integer('"&amp;A172&amp;"');"</f>
        <v>$table-&gt;integer('id_usuario');</v>
      </c>
      <c r="D172" s="23" t="s">
        <v>3270</v>
      </c>
      <c r="E172" t="s">
        <v>3079</v>
      </c>
      <c r="G172" s="23" t="s">
        <v>3164</v>
      </c>
      <c r="J172" s="22" t="str">
        <f t="shared" si="22"/>
        <v>'id_usuario' =&gt; 'required',</v>
      </c>
    </row>
    <row r="173" spans="1:13" ht="30">
      <c r="A173" t="s">
        <v>3054</v>
      </c>
      <c r="B173" t="s">
        <v>3055</v>
      </c>
      <c r="D173" t="s">
        <v>3266</v>
      </c>
      <c r="E173" s="24" t="s">
        <v>3122</v>
      </c>
      <c r="G173" s="24"/>
      <c r="J173" s="22" t="str">
        <f t="shared" si="22"/>
        <v>'</v>
      </c>
    </row>
    <row r="175" spans="1:13">
      <c r="A175" t="s">
        <v>3272</v>
      </c>
    </row>
  </sheetData>
  <autoFilter ref="A1:G166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25" workbookViewId="0">
      <selection activeCell="F26" sqref="F26"/>
    </sheetView>
  </sheetViews>
  <sheetFormatPr baseColWidth="10" defaultRowHeight="15"/>
  <cols>
    <col min="1" max="1" width="18.42578125" bestFit="1" customWidth="1"/>
    <col min="2" max="6" width="12.140625" customWidth="1"/>
    <col min="7" max="7" width="9.28515625" customWidth="1"/>
    <col min="8" max="8" width="36.7109375" customWidth="1"/>
  </cols>
  <sheetData>
    <row r="1" spans="1:9">
      <c r="A1" t="s">
        <v>3143</v>
      </c>
      <c r="B1" s="26" t="s">
        <v>3140</v>
      </c>
      <c r="C1" s="26" t="s">
        <v>3144</v>
      </c>
      <c r="D1" s="26" t="s">
        <v>3141</v>
      </c>
      <c r="E1" s="26" t="s">
        <v>3142</v>
      </c>
      <c r="F1" s="26" t="s">
        <v>3145</v>
      </c>
      <c r="G1" s="26"/>
      <c r="H1" s="26" t="s">
        <v>3207</v>
      </c>
      <c r="I1" s="26" t="s">
        <v>3208</v>
      </c>
    </row>
    <row r="2" spans="1:9" ht="19.5" customHeight="1">
      <c r="A2" s="1" t="s">
        <v>15</v>
      </c>
      <c r="B2" s="25" t="str">
        <f>"$"&amp;A2&amp;"s = "&amp;PROPER(A2)&amp;"::with(['status'])
                        -&gt;get();
        return $"&amp;A2&amp;"s;"</f>
        <v>$usuarios = Usuario::with(['status'])
                        -&gt;get();
        return $usuarios;</v>
      </c>
      <c r="C2" t="str">
        <f t="shared" ref="C2:C25" si="0">"$validate = request()-&gt;validate([
        ]);
        $"&amp;A2&amp;" = "&amp;PROPER(A2)&amp;"::create($request-&gt;all());
        return [ 'msj' =&gt; 'Registro Agregado Correctamente', compact('"&amp;A2&amp;"') ];"</f>
        <v>$validate = request()-&gt;validate([
        ]);
        $usuario = Usuario::create($request-&gt;all());
        return [ 'msj' =&gt; 'Registro Agregado Correctamente', compact('usuario') ];</v>
      </c>
      <c r="D2" s="25" t="str">
        <f>"return $"&amp;A2&amp;";"</f>
        <v>return $usuario;</v>
      </c>
      <c r="E2" t="str">
        <f>"$validate = request()-&gt;validate([
        ]);
        $"&amp;A2&amp;" = $"&amp;A2&amp;"-&gt;update($request-&gt;all());
        return [ 'msj' =&gt; 'Registro Editado' , compact('"&amp;A2&amp;"')];"</f>
        <v>$validate = request()-&gt;validate([
        ]);
        $usuario = $usuario-&gt;update($request-&gt;all());
        return [ 'msj' =&gt; 'Registro Editado' , compact('usuario')];</v>
      </c>
      <c r="F2" t="str">
        <f>"$"&amp;A2&amp;" = $"&amp;A2&amp;"-&gt;delete();
        return [ 'msj' =&gt; 'Registro Eliminado' , compact('"&amp;A2&amp;"')];"</f>
        <v>$usuario = $usuario-&gt;delete();
        return [ 'msj' =&gt; 'Registro Eliminado' , compact('usuario')];</v>
      </c>
      <c r="G2" t="s">
        <v>3134</v>
      </c>
      <c r="H2" t="str">
        <f>"Route::apiResource('/"&amp;A2&amp;"',    '"&amp;PROPER(A2)&amp;"Controller')"</f>
        <v>Route::apiResource('/usuario',    'UsuarioController')</v>
      </c>
      <c r="I2" t="str">
        <f>"'"&amp;A2&amp;"' =&gt;    '"&amp;PROPER(A2)&amp;"Controller',"</f>
        <v>'usuario' =&gt;    'UsuarioController',</v>
      </c>
    </row>
    <row r="3" spans="1:9" ht="19.5" customHeight="1">
      <c r="A3" s="1" t="s">
        <v>1</v>
      </c>
      <c r="B3" s="25" t="str">
        <f t="shared" ref="B3:B26" si="1">"$"&amp;A3&amp;"s = "&amp;PROPER(A3)&amp;"::with(['status'])
                        -&gt;get();
        return $"&amp;A3&amp;"s;"</f>
        <v>$statuss = Status::with(['status'])
                        -&gt;get();
        return $statuss;</v>
      </c>
      <c r="C3" t="str">
        <f t="shared" si="0"/>
        <v>$validate = request()-&gt;validate([
        ]);
        $status = Status::create($request-&gt;all());
        return [ 'msj' =&gt; 'Registro Agregado Correctamente', compact('status') ];</v>
      </c>
      <c r="D3" s="25" t="str">
        <f t="shared" ref="D3:D25" si="2">"return $"&amp;A3&amp;";"</f>
        <v>return $status;</v>
      </c>
      <c r="E3" t="str">
        <f t="shared" ref="E3:E25" si="3">"$validate = request()-&gt;validate([
        ]);
        $"&amp;A3&amp;" = $"&amp;A3&amp;"-&gt;update($request-&gt;all());
        return [ 'msj' =&gt; 'Registro Editado' , compact('"&amp;A3&amp;"')];"</f>
        <v>$validate = request()-&gt;validate([
        ]);
        $status = $status-&gt;update($request-&gt;all());
        return [ 'msj' =&gt; 'Registro Editado' , compact('status')];</v>
      </c>
      <c r="F3" t="str">
        <f t="shared" ref="F3:F25" si="4">"$"&amp;A3&amp;" = $"&amp;A3&amp;"-&gt;delete();
        return [ 'msj' =&gt; 'Registro Eliminado' , compact('"&amp;A3&amp;"')];"</f>
        <v>$status = $status-&gt;delete();
        return [ 'msj' =&gt; 'Registro Eliminado' , compact('status')];</v>
      </c>
      <c r="G3" t="s">
        <v>3134</v>
      </c>
      <c r="H3" t="str">
        <f t="shared" ref="H3:H25" si="5">"Route::apiResource('/"&amp;A3&amp;"',    '"&amp;PROPER(A3)&amp;"Controller')"</f>
        <v>Route::apiResource('/status',    'StatusController')</v>
      </c>
      <c r="I3" t="str">
        <f t="shared" ref="I3:I25" si="6">"'"&amp;A3&amp;"' =&gt;    '"&amp;PROPER(A3)&amp;"Controller',"</f>
        <v>'status' =&gt;    'StatusController',</v>
      </c>
    </row>
    <row r="4" spans="1:9" ht="19.5" customHeight="1">
      <c r="A4" s="1" t="s">
        <v>25</v>
      </c>
      <c r="B4" s="25" t="str">
        <f t="shared" si="1"/>
        <v>$paiss = Pais::with(['status'])
                        -&gt;get();
        return $paiss;</v>
      </c>
      <c r="C4" t="str">
        <f t="shared" si="0"/>
        <v>$validate = request()-&gt;validate([
        ]);
        $pais = Pais::create($request-&gt;all());
        return [ 'msj' =&gt; 'Registro Agregado Correctamente', compact('pais') ];</v>
      </c>
      <c r="D4" s="25" t="str">
        <f t="shared" si="2"/>
        <v>return $pais;</v>
      </c>
      <c r="E4" t="str">
        <f t="shared" si="3"/>
        <v>$validate = request()-&gt;validate([
        ]);
        $pais = $pais-&gt;update($request-&gt;all());
        return [ 'msj' =&gt; 'Registro Editado' , compact('pais')];</v>
      </c>
      <c r="F4" t="str">
        <f t="shared" si="4"/>
        <v>$pais = $pais-&gt;delete();
        return [ 'msj' =&gt; 'Registro Eliminado' , compact('pais')];</v>
      </c>
      <c r="G4" t="s">
        <v>3134</v>
      </c>
      <c r="H4" t="str">
        <f t="shared" si="5"/>
        <v>Route::apiResource('/pais',    'PaisController')</v>
      </c>
      <c r="I4" t="str">
        <f t="shared" si="6"/>
        <v>'pais' =&gt;    'PaisController',</v>
      </c>
    </row>
    <row r="5" spans="1:9" ht="19.5" customHeight="1">
      <c r="A5" s="1" t="s">
        <v>3</v>
      </c>
      <c r="B5" s="25" t="str">
        <f t="shared" si="1"/>
        <v>$departamentos = Departamento::with(['status'])
                        -&gt;get();
        return $departamentos;</v>
      </c>
      <c r="C5" t="str">
        <f t="shared" si="0"/>
        <v>$validate = request()-&gt;validate([
        ]);
        $departamento = Departamento::create($request-&gt;all());
        return [ 'msj' =&gt; 'Registro Agregado Correctamente', compact('departamento') ];</v>
      </c>
      <c r="D5" s="25" t="str">
        <f t="shared" si="2"/>
        <v>return $departamento;</v>
      </c>
      <c r="E5" t="str">
        <f t="shared" si="3"/>
        <v>$validate = request()-&gt;validate([
        ]);
        $departamento = $departamento-&gt;update($request-&gt;all());
        return [ 'msj' =&gt; 'Registro Editado' , compact('departamento')];</v>
      </c>
      <c r="F5" t="str">
        <f t="shared" si="4"/>
        <v>$departamento = $departamento-&gt;delete();
        return [ 'msj' =&gt; 'Registro Eliminado' , compact('departamento')];</v>
      </c>
      <c r="G5" t="s">
        <v>3134</v>
      </c>
      <c r="H5" t="str">
        <f t="shared" si="5"/>
        <v>Route::apiResource('/departamento',    'DepartamentoController')</v>
      </c>
      <c r="I5" t="str">
        <f t="shared" si="6"/>
        <v>'departamento' =&gt;    'DepartamentoController',</v>
      </c>
    </row>
    <row r="6" spans="1:9" ht="19.5" customHeight="1">
      <c r="A6" s="1" t="s">
        <v>3021</v>
      </c>
      <c r="B6" s="25" t="str">
        <f t="shared" si="1"/>
        <v>$ciudads = Ciudad::with(['status'])
                        -&gt;get();
        return $ciudads;</v>
      </c>
      <c r="C6" t="str">
        <f t="shared" si="0"/>
        <v>$validate = request()-&gt;validate([
        ]);
        $ciudad = Ciudad::create($request-&gt;all());
        return [ 'msj' =&gt; 'Registro Agregado Correctamente', compact('ciudad') ];</v>
      </c>
      <c r="D6" s="25" t="str">
        <f t="shared" si="2"/>
        <v>return $ciudad;</v>
      </c>
      <c r="E6" t="str">
        <f t="shared" si="3"/>
        <v>$validate = request()-&gt;validate([
        ]);
        $ciudad = $ciudad-&gt;update($request-&gt;all());
        return [ 'msj' =&gt; 'Registro Editado' , compact('ciudad')];</v>
      </c>
      <c r="F6" t="str">
        <f t="shared" si="4"/>
        <v>$ciudad = $ciudad-&gt;delete();
        return [ 'msj' =&gt; 'Registro Eliminado' , compact('ciudad')];</v>
      </c>
      <c r="G6" t="s">
        <v>3134</v>
      </c>
      <c r="H6" t="str">
        <f t="shared" si="5"/>
        <v>Route::apiResource('/ciudad',    'CiudadController')</v>
      </c>
      <c r="I6" t="str">
        <f t="shared" si="6"/>
        <v>'ciudad' =&gt;    'CiudadController',</v>
      </c>
    </row>
    <row r="7" spans="1:9" ht="19.5" customHeight="1">
      <c r="A7" s="1" t="s">
        <v>10</v>
      </c>
      <c r="B7" s="25" t="str">
        <f t="shared" si="1"/>
        <v>$zonas = Zona::with(['status'])
                        -&gt;get();
        return $zonas;</v>
      </c>
      <c r="C7" t="str">
        <f t="shared" si="0"/>
        <v>$validate = request()-&gt;validate([
        ]);
        $zona = Zona::create($request-&gt;all());
        return [ 'msj' =&gt; 'Registro Agregado Correctamente', compact('zona') ];</v>
      </c>
      <c r="D7" s="25" t="str">
        <f t="shared" si="2"/>
        <v>return $zona;</v>
      </c>
      <c r="E7" t="str">
        <f t="shared" si="3"/>
        <v>$validate = request()-&gt;validate([
        ]);
        $zona = $zona-&gt;update($request-&gt;all());
        return [ 'msj' =&gt; 'Registro Editado' , compact('zona')];</v>
      </c>
      <c r="F7" t="str">
        <f t="shared" si="4"/>
        <v>$zona = $zona-&gt;delete();
        return [ 'msj' =&gt; 'Registro Eliminado' , compact('zona')];</v>
      </c>
      <c r="G7" t="s">
        <v>3134</v>
      </c>
      <c r="H7" t="str">
        <f t="shared" si="5"/>
        <v>Route::apiResource('/zona',    'ZonaController')</v>
      </c>
      <c r="I7" t="str">
        <f t="shared" si="6"/>
        <v>'zona' =&gt;    'ZonaController',</v>
      </c>
    </row>
    <row r="8" spans="1:9" ht="19.5" customHeight="1">
      <c r="A8" s="1" t="s">
        <v>31</v>
      </c>
      <c r="B8" s="25" t="str">
        <f t="shared" si="1"/>
        <v>$comunas = Comuna::with(['status'])
                        -&gt;get();
        return $comunas;</v>
      </c>
      <c r="C8" t="str">
        <f t="shared" si="0"/>
        <v>$validate = request()-&gt;validate([
        ]);
        $comuna = Comuna::create($request-&gt;all());
        return [ 'msj' =&gt; 'Registro Agregado Correctamente', compact('comuna') ];</v>
      </c>
      <c r="D8" s="25" t="str">
        <f t="shared" si="2"/>
        <v>return $comuna;</v>
      </c>
      <c r="E8" t="str">
        <f t="shared" si="3"/>
        <v>$validate = request()-&gt;validate([
        ]);
        $comuna = $comuna-&gt;update($request-&gt;all());
        return [ 'msj' =&gt; 'Registro Editado' , compact('comuna')];</v>
      </c>
      <c r="F8" t="str">
        <f t="shared" si="4"/>
        <v>$comuna = $comuna-&gt;delete();
        return [ 'msj' =&gt; 'Registro Eliminado' , compact('comuna')];</v>
      </c>
      <c r="G8" t="s">
        <v>3134</v>
      </c>
      <c r="H8" t="str">
        <f t="shared" si="5"/>
        <v>Route::apiResource('/comuna',    'ComunaController')</v>
      </c>
      <c r="I8" t="str">
        <f t="shared" si="6"/>
        <v>'comuna' =&gt;    'ComunaController',</v>
      </c>
    </row>
    <row r="9" spans="1:9" ht="19.5" customHeight="1">
      <c r="A9" s="1" t="s">
        <v>4</v>
      </c>
      <c r="B9" s="25" t="str">
        <f t="shared" si="1"/>
        <v>$barrios = Barrio::with(['status'])
                        -&gt;get();
        return $barrios;</v>
      </c>
      <c r="C9" t="str">
        <f t="shared" si="0"/>
        <v>$validate = request()-&gt;validate([
        ]);
        $barrio = Barrio::create($request-&gt;all());
        return [ 'msj' =&gt; 'Registro Agregado Correctamente', compact('barrio') ];</v>
      </c>
      <c r="D9" s="25" t="str">
        <f t="shared" si="2"/>
        <v>return $barrio;</v>
      </c>
      <c r="E9" t="str">
        <f t="shared" si="3"/>
        <v>$validate = request()-&gt;validate([
        ]);
        $barrio = $barrio-&gt;update($request-&gt;all());
        return [ 'msj' =&gt; 'Registro Editado' , compact('barrio')];</v>
      </c>
      <c r="F9" t="str">
        <f t="shared" si="4"/>
        <v>$barrio = $barrio-&gt;delete();
        return [ 'msj' =&gt; 'Registro Eliminado' , compact('barrio')];</v>
      </c>
      <c r="G9" t="s">
        <v>3134</v>
      </c>
      <c r="H9" t="str">
        <f t="shared" si="5"/>
        <v>Route::apiResource('/barrio',    'BarrioController')</v>
      </c>
      <c r="I9" t="str">
        <f t="shared" si="6"/>
        <v>'barrio' =&gt;    'BarrioController',</v>
      </c>
    </row>
    <row r="10" spans="1:9" ht="19.5" customHeight="1">
      <c r="A10" s="1" t="s">
        <v>21</v>
      </c>
      <c r="B10" s="25" t="str">
        <f t="shared" si="1"/>
        <v>$tipo_servicios = Tipo_Servicio::with(['status'])
                        -&gt;get();
        return $tipo_servicios;</v>
      </c>
      <c r="C10" t="str">
        <f t="shared" si="0"/>
        <v>$validate = request()-&gt;validate([
        ]);
        $tipo_servicio = Tipo_Servicio::create($request-&gt;all());
        return [ 'msj' =&gt; 'Registro Agregado Correctamente', compact('tipo_servicio') ];</v>
      </c>
      <c r="D10" s="25" t="str">
        <f t="shared" si="2"/>
        <v>return $tipo_servicio;</v>
      </c>
      <c r="E10" t="str">
        <f t="shared" si="3"/>
        <v>$validate = request()-&gt;validate([
        ]);
        $tipo_servicio = $tipo_servicio-&gt;update($request-&gt;all());
        return [ 'msj' =&gt; 'Registro Editado' , compact('tipo_servicio')];</v>
      </c>
      <c r="F10" t="str">
        <f t="shared" si="4"/>
        <v>$tipo_servicio = $tipo_servicio-&gt;delete();
        return [ 'msj' =&gt; 'Registro Eliminado' , compact('tipo_servicio')];</v>
      </c>
      <c r="G10" t="s">
        <v>3134</v>
      </c>
      <c r="H10" t="str">
        <f t="shared" si="5"/>
        <v>Route::apiResource('/tipo_servicio',    'Tipo_ServicioController')</v>
      </c>
      <c r="I10" t="str">
        <f t="shared" si="6"/>
        <v>'tipo_servicio' =&gt;    'Tipo_ServicioController',</v>
      </c>
    </row>
    <row r="11" spans="1:9" ht="19.5" customHeight="1">
      <c r="A11" s="1" t="s">
        <v>19</v>
      </c>
      <c r="B11" s="25" t="str">
        <f t="shared" si="1"/>
        <v>$tipo_fotos = Tipo_Foto::with(['status'])
                        -&gt;get();
        return $tipo_fotos;</v>
      </c>
      <c r="C11" t="str">
        <f t="shared" si="0"/>
        <v>$validate = request()-&gt;validate([
        ]);
        $tipo_foto = Tipo_Foto::create($request-&gt;all());
        return [ 'msj' =&gt; 'Registro Agregado Correctamente', compact('tipo_foto') ];</v>
      </c>
      <c r="D11" s="25" t="str">
        <f t="shared" si="2"/>
        <v>return $tipo_foto;</v>
      </c>
      <c r="E11" t="str">
        <f t="shared" si="3"/>
        <v>$validate = request()-&gt;validate([
        ]);
        $tipo_foto = $tipo_foto-&gt;update($request-&gt;all());
        return [ 'msj' =&gt; 'Registro Editado' , compact('tipo_foto')];</v>
      </c>
      <c r="F11" t="str">
        <f t="shared" si="4"/>
        <v>$tipo_foto = $tipo_foto-&gt;delete();
        return [ 'msj' =&gt; 'Registro Eliminado' , compact('tipo_foto')];</v>
      </c>
      <c r="G11" t="s">
        <v>3134</v>
      </c>
      <c r="H11" t="str">
        <f t="shared" si="5"/>
        <v>Route::apiResource('/tipo_foto',    'Tipo_FotoController')</v>
      </c>
      <c r="I11" t="str">
        <f t="shared" si="6"/>
        <v>'tipo_foto' =&gt;    'Tipo_FotoController',</v>
      </c>
    </row>
    <row r="12" spans="1:9" ht="19.5" customHeight="1">
      <c r="A12" s="1" t="s">
        <v>24</v>
      </c>
      <c r="B12" s="25" t="str">
        <f t="shared" si="1"/>
        <v>$tipo_pagos = Tipo_Pago::with(['status'])
                        -&gt;get();
        return $tipo_pagos;</v>
      </c>
      <c r="C12" t="str">
        <f t="shared" si="0"/>
        <v>$validate = request()-&gt;validate([
        ]);
        $tipo_pago = Tipo_Pago::create($request-&gt;all());
        return [ 'msj' =&gt; 'Registro Agregado Correctamente', compact('tipo_pago') ];</v>
      </c>
      <c r="D12" s="25" t="str">
        <f t="shared" si="2"/>
        <v>return $tipo_pago;</v>
      </c>
      <c r="E12" t="str">
        <f t="shared" si="3"/>
        <v>$validate = request()-&gt;validate([
        ]);
        $tipo_pago = $tipo_pago-&gt;update($request-&gt;all());
        return [ 'msj' =&gt; 'Registro Editado' , compact('tipo_pago')];</v>
      </c>
      <c r="F12" t="str">
        <f t="shared" si="4"/>
        <v>$tipo_pago = $tipo_pago-&gt;delete();
        return [ 'msj' =&gt; 'Registro Eliminado' , compact('tipo_pago')];</v>
      </c>
      <c r="G12" t="s">
        <v>3134</v>
      </c>
      <c r="H12" t="str">
        <f t="shared" si="5"/>
        <v>Route::apiResource('/tipo_pago',    'Tipo_PagoController')</v>
      </c>
      <c r="I12" t="str">
        <f t="shared" si="6"/>
        <v>'tipo_pago' =&gt;    'Tipo_PagoController',</v>
      </c>
    </row>
    <row r="13" spans="1:9" ht="19.5" customHeight="1">
      <c r="A13" s="1" t="s">
        <v>3038</v>
      </c>
      <c r="B13" s="25" t="str">
        <f t="shared" si="1"/>
        <v>$tipo_telefonos = Tipo_Telefono::with(['status'])
                        -&gt;get();
        return $tipo_telefonos;</v>
      </c>
      <c r="C13" t="str">
        <f t="shared" si="0"/>
        <v>$validate = request()-&gt;validate([
        ]);
        $tipo_telefono = Tipo_Telefono::create($request-&gt;all());
        return [ 'msj' =&gt; 'Registro Agregado Correctamente', compact('tipo_telefono') ];</v>
      </c>
      <c r="D13" s="25" t="str">
        <f t="shared" si="2"/>
        <v>return $tipo_telefono;</v>
      </c>
      <c r="E13" t="str">
        <f t="shared" si="3"/>
        <v>$validate = request()-&gt;validate([
        ]);
        $tipo_telefono = $tipo_telefono-&gt;update($request-&gt;all());
        return [ 'msj' =&gt; 'Registro Editado' , compact('tipo_telefono')];</v>
      </c>
      <c r="F13" t="str">
        <f t="shared" si="4"/>
        <v>$tipo_telefono = $tipo_telefono-&gt;delete();
        return [ 'msj' =&gt; 'Registro Eliminado' , compact('tipo_telefono')];</v>
      </c>
      <c r="G13" t="s">
        <v>3134</v>
      </c>
      <c r="H13" t="str">
        <f t="shared" si="5"/>
        <v>Route::apiResource('/tipo_telefono',    'Tipo_TelefonoController')</v>
      </c>
      <c r="I13" t="str">
        <f t="shared" si="6"/>
        <v>'tipo_telefono' =&gt;    'Tipo_TelefonoController',</v>
      </c>
    </row>
    <row r="14" spans="1:9" ht="19.5" customHeight="1">
      <c r="A14" s="1" t="s">
        <v>7</v>
      </c>
      <c r="B14" s="25" t="str">
        <f t="shared" si="1"/>
        <v>$categorias = Categoria::with(['status'])
                        -&gt;get();
        return $categorias;</v>
      </c>
      <c r="C14" t="str">
        <f t="shared" si="0"/>
        <v>$validate = request()-&gt;validate([
        ]);
        $categoria = Categoria::create($request-&gt;all());
        return [ 'msj' =&gt; 'Registro Agregado Correctamente', compact('categoria') ];</v>
      </c>
      <c r="D14" s="25" t="str">
        <f t="shared" si="2"/>
        <v>return $categoria;</v>
      </c>
      <c r="E14" t="str">
        <f t="shared" si="3"/>
        <v>$validate = request()-&gt;validate([
        ]);
        $categoria = $categoria-&gt;update($request-&gt;all());
        return [ 'msj' =&gt; 'Registro Editado' , compact('categoria')];</v>
      </c>
      <c r="F14" t="str">
        <f t="shared" si="4"/>
        <v>$categoria = $categoria-&gt;delete();
        return [ 'msj' =&gt; 'Registro Eliminado' , compact('categoria')];</v>
      </c>
      <c r="G14" t="s">
        <v>3134</v>
      </c>
      <c r="H14" t="str">
        <f t="shared" si="5"/>
        <v>Route::apiResource('/categoria',    'CategoriaController')</v>
      </c>
      <c r="I14" t="str">
        <f t="shared" si="6"/>
        <v>'categoria' =&gt;    'CategoriaController',</v>
      </c>
    </row>
    <row r="15" spans="1:9" ht="19.5" customHeight="1">
      <c r="A15" s="1" t="s">
        <v>3139</v>
      </c>
      <c r="B15" s="25" t="str">
        <f t="shared" si="1"/>
        <v>$tipo_comercios = Tipo_Comercio::with(['status'])
                        -&gt;get();
        return $tipo_comercios;</v>
      </c>
      <c r="C15" t="str">
        <f t="shared" si="0"/>
        <v>$validate = request()-&gt;validate([
        ]);
        $tipo_comercio = Tipo_Comercio::create($request-&gt;all());
        return [ 'msj' =&gt; 'Registro Agregado Correctamente', compact('tipo_comercio') ];</v>
      </c>
      <c r="D15" s="25" t="str">
        <f t="shared" si="2"/>
        <v>return $tipo_comercio;</v>
      </c>
      <c r="E15" t="str">
        <f t="shared" si="3"/>
        <v>$validate = request()-&gt;validate([
        ]);
        $tipo_comercio = $tipo_comercio-&gt;update($request-&gt;all());
        return [ 'msj' =&gt; 'Registro Editado' , compact('tipo_comercio')];</v>
      </c>
      <c r="F15" t="str">
        <f t="shared" si="4"/>
        <v>$tipo_comercio = $tipo_comercio-&gt;delete();
        return [ 'msj' =&gt; 'Registro Eliminado' , compact('tipo_comercio')];</v>
      </c>
      <c r="G15" t="s">
        <v>3134</v>
      </c>
      <c r="H15" t="str">
        <f t="shared" si="5"/>
        <v>Route::apiResource('/tipo_comercio',    'Tipo_ComercioController')</v>
      </c>
      <c r="I15" t="str">
        <f t="shared" si="6"/>
        <v>'tipo_comercio' =&gt;    'Tipo_ComercioController',</v>
      </c>
    </row>
    <row r="16" spans="1:9" ht="19.5" customHeight="1">
      <c r="A16" s="1" t="s">
        <v>5</v>
      </c>
      <c r="B16" s="25" t="str">
        <f t="shared" si="1"/>
        <v>$comercios = Comercio::with(['status'])
                        -&gt;get();
        return $comercios;</v>
      </c>
      <c r="C16" t="str">
        <f t="shared" si="0"/>
        <v>$validate = request()-&gt;validate([
        ]);
        $comercio = Comercio::create($request-&gt;all());
        return [ 'msj' =&gt; 'Registro Agregado Correctamente', compact('comercio') ];</v>
      </c>
      <c r="D16" s="25" t="str">
        <f t="shared" si="2"/>
        <v>return $comercio;</v>
      </c>
      <c r="E16" t="str">
        <f t="shared" si="3"/>
        <v>$validate = request()-&gt;validate([
        ]);
        $comercio = $comercio-&gt;update($request-&gt;all());
        return [ 'msj' =&gt; 'Registro Editado' , compact('comercio')];</v>
      </c>
      <c r="F16" t="str">
        <f t="shared" si="4"/>
        <v>$comercio = $comercio-&gt;delete();
        return [ 'msj' =&gt; 'Registro Eliminado' , compact('comercio')];</v>
      </c>
      <c r="G16" t="s">
        <v>3134</v>
      </c>
      <c r="H16" t="str">
        <f t="shared" si="5"/>
        <v>Route::apiResource('/comercio',    'ComercioController')</v>
      </c>
      <c r="I16" t="str">
        <f t="shared" si="6"/>
        <v>'comercio' =&gt;    'ComercioController',</v>
      </c>
    </row>
    <row r="17" spans="1:9" ht="19.5" customHeight="1">
      <c r="A17" s="1" t="s">
        <v>9</v>
      </c>
      <c r="B17" s="25" t="str">
        <f t="shared" si="1"/>
        <v>$comercio_categorias = Comercio_Categoria::with(['status'])
                        -&gt;get();
        return $comercio_categorias;</v>
      </c>
      <c r="C17" t="str">
        <f t="shared" si="0"/>
        <v>$validate = request()-&gt;validate([
        ]);
        $comercio_categoria = Comercio_Categoria::create($request-&gt;all());
        return [ 'msj' =&gt; 'Registro Agregado Correctamente', compact('comercio_categoria') ];</v>
      </c>
      <c r="D17" s="25" t="str">
        <f t="shared" si="2"/>
        <v>return $comercio_categoria;</v>
      </c>
      <c r="E17" t="str">
        <f t="shared" si="3"/>
        <v>$validate = request()-&gt;validate([
        ]);
        $comercio_categoria = $comercio_categoria-&gt;update($request-&gt;all());
        return [ 'msj' =&gt; 'Registro Editado' , compact('comercio_categoria')];</v>
      </c>
      <c r="F17" t="str">
        <f t="shared" si="4"/>
        <v>$comercio_categoria = $comercio_categoria-&gt;delete();
        return [ 'msj' =&gt; 'Registro Eliminado' , compact('comercio_categoria')];</v>
      </c>
      <c r="G17" t="s">
        <v>3134</v>
      </c>
      <c r="H17" t="str">
        <f t="shared" si="5"/>
        <v>Route::apiResource('/comercio_categoria',    'Comercio_CategoriaController')</v>
      </c>
      <c r="I17" t="str">
        <f t="shared" si="6"/>
        <v>'comercio_categoria' =&gt;    'Comercio_CategoriaController',</v>
      </c>
    </row>
    <row r="18" spans="1:9" ht="19.5" customHeight="1">
      <c r="A18" s="1" t="s">
        <v>17</v>
      </c>
      <c r="B18" s="25" t="str">
        <f t="shared" si="1"/>
        <v>$telefonos = Telefono::with(['status'])
                        -&gt;get();
        return $telefonos;</v>
      </c>
      <c r="C18" t="str">
        <f t="shared" si="0"/>
        <v>$validate = request()-&gt;validate([
        ]);
        $telefono = Telefono::create($request-&gt;all());
        return [ 'msj' =&gt; 'Registro Agregado Correctamente', compact('telefono') ];</v>
      </c>
      <c r="D18" s="25" t="str">
        <f t="shared" si="2"/>
        <v>return $telefono;</v>
      </c>
      <c r="E18" t="str">
        <f t="shared" si="3"/>
        <v>$validate = request()-&gt;validate([
        ]);
        $telefono = $telefono-&gt;update($request-&gt;all());
        return [ 'msj' =&gt; 'Registro Editado' , compact('telefono')];</v>
      </c>
      <c r="F18" t="str">
        <f t="shared" si="4"/>
        <v>$telefono = $telefono-&gt;delete();
        return [ 'msj' =&gt; 'Registro Eliminado' , compact('telefono')];</v>
      </c>
      <c r="G18" t="s">
        <v>3134</v>
      </c>
      <c r="H18" t="str">
        <f t="shared" si="5"/>
        <v>Route::apiResource('/telefono',    'TelefonoController')</v>
      </c>
      <c r="I18" t="str">
        <f t="shared" si="6"/>
        <v>'telefono' =&gt;    'TelefonoController',</v>
      </c>
    </row>
    <row r="19" spans="1:9" ht="19.5" customHeight="1">
      <c r="A19" s="1" t="s">
        <v>40</v>
      </c>
      <c r="B19" s="25" t="str">
        <f t="shared" si="1"/>
        <v>$horarios = Horario::with(['status'])
                        -&gt;get();
        return $horarios;</v>
      </c>
      <c r="C19" t="str">
        <f t="shared" si="0"/>
        <v>$validate = request()-&gt;validate([
        ]);
        $horario = Horario::create($request-&gt;all());
        return [ 'msj' =&gt; 'Registro Agregado Correctamente', compact('horario') ];</v>
      </c>
      <c r="D19" s="25" t="str">
        <f t="shared" si="2"/>
        <v>return $horario;</v>
      </c>
      <c r="E19" t="str">
        <f t="shared" si="3"/>
        <v>$validate = request()-&gt;validate([
        ]);
        $horario = $horario-&gt;update($request-&gt;all());
        return [ 'msj' =&gt; 'Registro Editado' , compact('horario')];</v>
      </c>
      <c r="F19" t="str">
        <f t="shared" si="4"/>
        <v>$horario = $horario-&gt;delete();
        return [ 'msj' =&gt; 'Registro Eliminado' , compact('horario')];</v>
      </c>
      <c r="G19" t="s">
        <v>3134</v>
      </c>
      <c r="H19" t="str">
        <f t="shared" si="5"/>
        <v>Route::apiResource('/horario',    'HorarioController')</v>
      </c>
      <c r="I19" t="str">
        <f t="shared" si="6"/>
        <v>'horario' =&gt;    'HorarioController',</v>
      </c>
    </row>
    <row r="20" spans="1:9" ht="19.5" customHeight="1">
      <c r="A20" s="1" t="s">
        <v>3030</v>
      </c>
      <c r="B20" s="25" t="str">
        <f t="shared" si="1"/>
        <v>$contactos = Contacto::with(['status'])
                        -&gt;get();
        return $contactos;</v>
      </c>
      <c r="C20" t="str">
        <f t="shared" si="0"/>
        <v>$validate = request()-&gt;validate([
        ]);
        $contacto = Contacto::create($request-&gt;all());
        return [ 'msj' =&gt; 'Registro Agregado Correctamente', compact('contacto') ];</v>
      </c>
      <c r="D20" s="25" t="str">
        <f t="shared" si="2"/>
        <v>return $contacto;</v>
      </c>
      <c r="E20" t="str">
        <f t="shared" si="3"/>
        <v>$validate = request()-&gt;validate([
        ]);
        $contacto = $contacto-&gt;update($request-&gt;all());
        return [ 'msj' =&gt; 'Registro Editado' , compact('contacto')];</v>
      </c>
      <c r="F20" t="str">
        <f t="shared" si="4"/>
        <v>$contacto = $contacto-&gt;delete();
        return [ 'msj' =&gt; 'Registro Eliminado' , compact('contacto')];</v>
      </c>
      <c r="G20" t="s">
        <v>3134</v>
      </c>
      <c r="H20" t="str">
        <f t="shared" si="5"/>
        <v>Route::apiResource('/contacto',    'ContactoController')</v>
      </c>
      <c r="I20" t="str">
        <f t="shared" si="6"/>
        <v>'contacto' =&gt;    'ContactoController',</v>
      </c>
    </row>
    <row r="21" spans="1:9" ht="19.5" customHeight="1">
      <c r="A21" s="1" t="s">
        <v>18</v>
      </c>
      <c r="B21" s="25" t="str">
        <f t="shared" si="1"/>
        <v>$fotos = Foto::with(['status'])
                        -&gt;get();
        return $fotos;</v>
      </c>
      <c r="C21" t="str">
        <f t="shared" si="0"/>
        <v>$validate = request()-&gt;validate([
        ]);
        $foto = Foto::create($request-&gt;all());
        return [ 'msj' =&gt; 'Registro Agregado Correctamente', compact('foto') ];</v>
      </c>
      <c r="D21" s="25" t="str">
        <f t="shared" si="2"/>
        <v>return $foto;</v>
      </c>
      <c r="E21" t="str">
        <f t="shared" si="3"/>
        <v>$validate = request()-&gt;validate([
        ]);
        $foto = $foto-&gt;update($request-&gt;all());
        return [ 'msj' =&gt; 'Registro Editado' , compact('foto')];</v>
      </c>
      <c r="F21" t="str">
        <f t="shared" si="4"/>
        <v>$foto = $foto-&gt;delete();
        return [ 'msj' =&gt; 'Registro Eliminado' , compact('foto')];</v>
      </c>
      <c r="G21" t="s">
        <v>3134</v>
      </c>
      <c r="H21" t="str">
        <f t="shared" si="5"/>
        <v>Route::apiResource('/foto',    'FotoController')</v>
      </c>
      <c r="I21" t="str">
        <f t="shared" si="6"/>
        <v>'foto' =&gt;    'FotoController',</v>
      </c>
    </row>
    <row r="22" spans="1:9" ht="19.5" customHeight="1">
      <c r="A22" s="1" t="s">
        <v>22</v>
      </c>
      <c r="B22" s="25" t="str">
        <f t="shared" si="1"/>
        <v>$pagos = Pago::with(['status'])
                        -&gt;get();
        return $pagos;</v>
      </c>
      <c r="C22" t="str">
        <f t="shared" si="0"/>
        <v>$validate = request()-&gt;validate([
        ]);
        $pago = Pago::create($request-&gt;all());
        return [ 'msj' =&gt; 'Registro Agregado Correctamente', compact('pago') ];</v>
      </c>
      <c r="D22" s="25" t="str">
        <f t="shared" si="2"/>
        <v>return $pago;</v>
      </c>
      <c r="E22" t="str">
        <f t="shared" si="3"/>
        <v>$validate = request()-&gt;validate([
        ]);
        $pago = $pago-&gt;update($request-&gt;all());
        return [ 'msj' =&gt; 'Registro Editado' , compact('pago')];</v>
      </c>
      <c r="F22" t="str">
        <f t="shared" si="4"/>
        <v>$pago = $pago-&gt;delete();
        return [ 'msj' =&gt; 'Registro Eliminado' , compact('pago')];</v>
      </c>
      <c r="G22" t="s">
        <v>3134</v>
      </c>
      <c r="H22" t="str">
        <f t="shared" si="5"/>
        <v>Route::apiResource('/pago',    'PagoController')</v>
      </c>
      <c r="I22" t="str">
        <f t="shared" si="6"/>
        <v>'pago' =&gt;    'PagoController',</v>
      </c>
    </row>
    <row r="23" spans="1:9" ht="19.5" customHeight="1">
      <c r="A23" s="1" t="s">
        <v>23</v>
      </c>
      <c r="B23" s="25" t="str">
        <f t="shared" si="1"/>
        <v>$subcripcions = Subcripcion::with(['status'])
                        -&gt;get();
        return $subcripcions;</v>
      </c>
      <c r="C23" t="str">
        <f t="shared" si="0"/>
        <v>$validate = request()-&gt;validate([
        ]);
        $subcripcion = Subcripcion::create($request-&gt;all());
        return [ 'msj' =&gt; 'Registro Agregado Correctamente', compact('subcripcion') ];</v>
      </c>
      <c r="D23" s="25" t="str">
        <f t="shared" si="2"/>
        <v>return $subcripcion;</v>
      </c>
      <c r="E23" t="str">
        <f t="shared" si="3"/>
        <v>$validate = request()-&gt;validate([
        ]);
        $subcripcion = $subcripcion-&gt;update($request-&gt;all());
        return [ 'msj' =&gt; 'Registro Editado' , compact('subcripcion')];</v>
      </c>
      <c r="F23" t="str">
        <f t="shared" si="4"/>
        <v>$subcripcion = $subcripcion-&gt;delete();
        return [ 'msj' =&gt; 'Registro Eliminado' , compact('subcripcion')];</v>
      </c>
      <c r="G23" t="s">
        <v>3134</v>
      </c>
      <c r="H23" t="str">
        <f t="shared" si="5"/>
        <v>Route::apiResource('/subcripcion',    'SubcripcionController')</v>
      </c>
      <c r="I23" t="str">
        <f t="shared" si="6"/>
        <v>'subcripcion' =&gt;    'SubcripcionController',</v>
      </c>
    </row>
    <row r="24" spans="1:9" ht="19.5" customHeight="1">
      <c r="A24" s="1" t="s">
        <v>16</v>
      </c>
      <c r="B24" s="25" t="str">
        <f t="shared" si="1"/>
        <v>$valoracions = Valoracion::with(['status'])
                        -&gt;get();
        return $valoracions;</v>
      </c>
      <c r="C24" t="str">
        <f t="shared" si="0"/>
        <v>$validate = request()-&gt;validate([
        ]);
        $valoracion = Valoracion::create($request-&gt;all());
        return [ 'msj' =&gt; 'Registro Agregado Correctamente', compact('valoracion') ];</v>
      </c>
      <c r="D24" s="25" t="str">
        <f t="shared" si="2"/>
        <v>return $valoracion;</v>
      </c>
      <c r="E24" t="str">
        <f t="shared" si="3"/>
        <v>$validate = request()-&gt;validate([
        ]);
        $valoracion = $valoracion-&gt;update($request-&gt;all());
        return [ 'msj' =&gt; 'Registro Editado' , compact('valoracion')];</v>
      </c>
      <c r="F24" t="str">
        <f t="shared" si="4"/>
        <v>$valoracion = $valoracion-&gt;delete();
        return [ 'msj' =&gt; 'Registro Eliminado' , compact('valoracion')];</v>
      </c>
      <c r="G24" t="s">
        <v>3134</v>
      </c>
      <c r="H24" t="str">
        <f t="shared" si="5"/>
        <v>Route::apiResource('/valoracion',    'ValoracionController')</v>
      </c>
      <c r="I24" t="str">
        <f t="shared" si="6"/>
        <v>'valoracion' =&gt;    'ValoracionController',</v>
      </c>
    </row>
    <row r="25" spans="1:9" ht="39.75" customHeight="1">
      <c r="A25" s="1" t="s">
        <v>3264</v>
      </c>
      <c r="B25" s="25" t="str">
        <f t="shared" si="1"/>
        <v>$tipo_usuarios = Tipo_Usuario::with(['status'])
                        -&gt;get();
        return $tipo_usuarios;</v>
      </c>
      <c r="C25" t="str">
        <f t="shared" si="0"/>
        <v>$validate = request()-&gt;validate([
        ]);
        $tipo_usuario = Tipo_Usuario::create($request-&gt;all());
        return [ 'msj' =&gt; 'Registro Agregado Correctamente', compact('tipo_usuario') ];</v>
      </c>
      <c r="D25" s="25" t="str">
        <f t="shared" si="2"/>
        <v>return $tipo_usuario;</v>
      </c>
      <c r="E25" t="str">
        <f t="shared" si="3"/>
        <v>$validate = request()-&gt;validate([
        ]);
        $tipo_usuario = $tipo_usuario-&gt;update($request-&gt;all());
        return [ 'msj' =&gt; 'Registro Editado' , compact('tipo_usuario')];</v>
      </c>
      <c r="F25" t="str">
        <f t="shared" si="4"/>
        <v>$tipo_usuario = $tipo_usuario-&gt;delete();
        return [ 'msj' =&gt; 'Registro Eliminado' , compact('tipo_usuario')];</v>
      </c>
      <c r="H25" t="str">
        <f t="shared" si="5"/>
        <v>Route::apiResource('/tipo_usuario',    'Tipo_UsuarioController')</v>
      </c>
      <c r="I25" t="str">
        <f t="shared" si="6"/>
        <v>'tipo_usuario' =&gt;    'Tipo_UsuarioController',</v>
      </c>
    </row>
    <row r="26" spans="1:9" ht="60" customHeight="1">
      <c r="A26" s="1" t="s">
        <v>3271</v>
      </c>
      <c r="B26" s="25" t="str">
        <f t="shared" si="1"/>
        <v>$comercio_despachos = Comercio_Despacho::with(['status'])
                        -&gt;get();
        return $comercio_despachos;</v>
      </c>
      <c r="C26" t="str">
        <f t="shared" ref="C26" si="7">"$validate = request()-&gt;validate([
        ]);
        $"&amp;A26&amp;" = "&amp;PROPER(A26)&amp;"::create($request-&gt;all());
        return [ 'msj' =&gt; 'Registro Agregado Correctamente', compact('"&amp;A26&amp;"') ];"</f>
        <v>$validate = request()-&gt;validate([
        ]);
        $comercio_despacho = Comercio_Despacho::create($request-&gt;all());
        return [ 'msj' =&gt; 'Registro Agregado Correctamente', compact('comercio_despacho') ];</v>
      </c>
      <c r="D26" s="25" t="str">
        <f t="shared" ref="D26" si="8">"return $"&amp;A26&amp;";"</f>
        <v>return $comercio_despacho;</v>
      </c>
      <c r="E26" t="str">
        <f t="shared" ref="E26" si="9">"$validate = request()-&gt;validate([
        ]);
        $"&amp;A26&amp;" = $"&amp;A26&amp;"-&gt;update($request-&gt;all());
        return [ 'msj' =&gt; 'Registro Editado' , compact('"&amp;A26&amp;"')];"</f>
        <v>$validate = request()-&gt;validate([
        ]);
        $comercio_despacho = $comercio_despacho-&gt;update($request-&gt;all());
        return [ 'msj' =&gt; 'Registro Editado' , compact('comercio_despacho')];</v>
      </c>
      <c r="F26" t="str">
        <f t="shared" ref="F26" si="10">"$"&amp;A26&amp;" = $"&amp;A26&amp;"-&gt;delete();
        return [ 'msj' =&gt; 'Registro Eliminado' , compact('"&amp;A26&amp;"')];"</f>
        <v>$comercio_despacho = $comercio_despacho-&gt;delete();
        return [ 'msj' =&gt; 'Registro Eliminado' , compact('comercio_despacho')];</v>
      </c>
      <c r="H26" t="str">
        <f t="shared" ref="H26" si="11">"Route::apiResource('/"&amp;A26&amp;"',    '"&amp;PROPER(A26)&amp;"Controller')"</f>
        <v>Route::apiResource('/comercio_despacho',    'Comercio_DespachoController')</v>
      </c>
      <c r="I26" t="str">
        <f t="shared" ref="I26" si="12">"'"&amp;A26&amp;"' =&gt;    '"&amp;PROPER(A26)&amp;"Controller',"</f>
        <v>'comercio_despacho' =&gt;    'Comercio_DespachoController',</v>
      </c>
    </row>
  </sheetData>
  <autoFilter ref="A1:G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34" workbookViewId="0">
      <selection activeCell="N36" sqref="N36"/>
    </sheetView>
  </sheetViews>
  <sheetFormatPr baseColWidth="10" defaultRowHeight="15"/>
  <cols>
    <col min="1" max="1" width="4.28515625" customWidth="1"/>
    <col min="3" max="3" width="3" bestFit="1" customWidth="1"/>
    <col min="4" max="4" width="21.7109375" bestFit="1" customWidth="1"/>
    <col min="5" max="5" width="3" bestFit="1" customWidth="1"/>
    <col min="6" max="6" width="22" bestFit="1" customWidth="1"/>
    <col min="7" max="7" width="28.28515625" bestFit="1" customWidth="1"/>
    <col min="9" max="9" width="3" bestFit="1" customWidth="1"/>
    <col min="10" max="10" width="13.7109375" bestFit="1" customWidth="1"/>
    <col min="11" max="11" width="2" bestFit="1" customWidth="1"/>
    <col min="12" max="12" width="15" bestFit="1" customWidth="1"/>
    <col min="13" max="13" width="2" bestFit="1" customWidth="1"/>
    <col min="14" max="14" width="14.140625" bestFit="1" customWidth="1"/>
    <col min="15" max="15" width="19.7109375" bestFit="1" customWidth="1"/>
  </cols>
  <sheetData>
    <row r="1" spans="1:5">
      <c r="A1">
        <v>1</v>
      </c>
      <c r="B1" s="2" t="s">
        <v>52</v>
      </c>
      <c r="C1" s="67"/>
      <c r="D1" s="3" t="s">
        <v>53</v>
      </c>
      <c r="E1" s="70"/>
    </row>
    <row r="2" spans="1:5">
      <c r="A2">
        <v>2</v>
      </c>
      <c r="B2" s="4" t="s">
        <v>54</v>
      </c>
      <c r="C2" s="68"/>
      <c r="D2" s="5" t="s">
        <v>55</v>
      </c>
      <c r="E2" s="71"/>
    </row>
    <row r="3" spans="1:5">
      <c r="A3">
        <v>3</v>
      </c>
      <c r="B3" s="6" t="s">
        <v>56</v>
      </c>
      <c r="C3" s="67"/>
      <c r="D3" s="3" t="s">
        <v>57</v>
      </c>
      <c r="E3" s="70"/>
    </row>
    <row r="4" spans="1:5">
      <c r="A4">
        <v>4</v>
      </c>
      <c r="B4" s="4" t="s">
        <v>58</v>
      </c>
      <c r="C4" s="68"/>
      <c r="D4" s="5" t="s">
        <v>59</v>
      </c>
      <c r="E4" s="71"/>
    </row>
    <row r="5" spans="1:5">
      <c r="A5">
        <v>5</v>
      </c>
      <c r="B5" s="6">
        <v>15</v>
      </c>
      <c r="C5" s="67"/>
      <c r="D5" s="3" t="s">
        <v>60</v>
      </c>
      <c r="E5" s="70"/>
    </row>
    <row r="6" spans="1:5">
      <c r="A6">
        <v>6</v>
      </c>
      <c r="B6" s="4" t="s">
        <v>61</v>
      </c>
      <c r="C6" s="68"/>
      <c r="D6" s="5" t="s">
        <v>62</v>
      </c>
      <c r="E6" s="71"/>
    </row>
    <row r="7" spans="1:5">
      <c r="A7">
        <v>7</v>
      </c>
      <c r="B7" s="6" t="s">
        <v>63</v>
      </c>
      <c r="C7" s="67"/>
      <c r="D7" s="3" t="s">
        <v>64</v>
      </c>
      <c r="E7" s="70"/>
    </row>
    <row r="8" spans="1:5">
      <c r="A8">
        <v>8</v>
      </c>
      <c r="B8" s="4" t="s">
        <v>65</v>
      </c>
      <c r="C8" s="68"/>
      <c r="D8" s="5" t="s">
        <v>66</v>
      </c>
      <c r="E8" s="71"/>
    </row>
    <row r="9" spans="1:5">
      <c r="A9">
        <v>9</v>
      </c>
      <c r="B9" s="6" t="s">
        <v>67</v>
      </c>
      <c r="C9" s="67"/>
      <c r="D9" s="3" t="s">
        <v>68</v>
      </c>
      <c r="E9" s="70"/>
    </row>
    <row r="10" spans="1:5">
      <c r="A10">
        <v>10</v>
      </c>
      <c r="B10" s="4" t="s">
        <v>69</v>
      </c>
      <c r="C10" s="68"/>
      <c r="D10" s="5" t="s">
        <v>70</v>
      </c>
      <c r="E10" s="71"/>
    </row>
    <row r="11" spans="1:5">
      <c r="A11">
        <v>11</v>
      </c>
      <c r="B11" s="6" t="s">
        <v>71</v>
      </c>
      <c r="C11" s="67"/>
      <c r="D11" s="3" t="s">
        <v>72</v>
      </c>
      <c r="E11" s="70"/>
    </row>
    <row r="12" spans="1:5">
      <c r="A12">
        <v>12</v>
      </c>
      <c r="B12" s="4" t="s">
        <v>73</v>
      </c>
      <c r="C12" s="68"/>
      <c r="D12" s="5" t="s">
        <v>74</v>
      </c>
      <c r="E12" s="71"/>
    </row>
    <row r="13" spans="1:5">
      <c r="A13">
        <v>13</v>
      </c>
      <c r="B13" s="6" t="s">
        <v>75</v>
      </c>
      <c r="C13" s="67"/>
      <c r="D13" s="3" t="s">
        <v>76</v>
      </c>
      <c r="E13" s="70"/>
    </row>
    <row r="14" spans="1:5">
      <c r="A14">
        <v>14</v>
      </c>
      <c r="B14" s="4" t="s">
        <v>77</v>
      </c>
      <c r="C14" s="68"/>
      <c r="D14" s="5" t="s">
        <v>78</v>
      </c>
      <c r="E14" s="71"/>
    </row>
    <row r="15" spans="1:5">
      <c r="A15">
        <v>15</v>
      </c>
      <c r="B15" s="6" t="s">
        <v>79</v>
      </c>
      <c r="C15" s="67"/>
      <c r="D15" s="3" t="s">
        <v>80</v>
      </c>
      <c r="E15" s="70"/>
    </row>
    <row r="16" spans="1:5">
      <c r="A16">
        <v>16</v>
      </c>
      <c r="B16" s="4" t="s">
        <v>81</v>
      </c>
      <c r="C16" s="68"/>
      <c r="D16" s="5" t="s">
        <v>82</v>
      </c>
      <c r="E16" s="71"/>
    </row>
    <row r="17" spans="1:6">
      <c r="A17">
        <v>17</v>
      </c>
      <c r="B17" s="6" t="s">
        <v>83</v>
      </c>
      <c r="C17" s="67"/>
      <c r="D17" s="3" t="s">
        <v>84</v>
      </c>
      <c r="E17" s="70"/>
    </row>
    <row r="18" spans="1:6">
      <c r="A18">
        <v>18</v>
      </c>
      <c r="B18" s="4" t="s">
        <v>85</v>
      </c>
      <c r="C18" s="68"/>
      <c r="D18" s="5" t="s">
        <v>86</v>
      </c>
      <c r="E18" s="71"/>
    </row>
    <row r="19" spans="1:6">
      <c r="A19">
        <v>19</v>
      </c>
      <c r="B19" s="6" t="s">
        <v>87</v>
      </c>
      <c r="C19" s="67"/>
      <c r="D19" s="3" t="s">
        <v>88</v>
      </c>
      <c r="E19" s="70"/>
    </row>
    <row r="20" spans="1:6">
      <c r="A20">
        <v>20</v>
      </c>
      <c r="B20" s="4" t="s">
        <v>89</v>
      </c>
      <c r="C20" s="68"/>
      <c r="D20" s="5" t="s">
        <v>90</v>
      </c>
      <c r="E20" s="71"/>
    </row>
    <row r="21" spans="1:6">
      <c r="A21">
        <v>21</v>
      </c>
      <c r="B21" s="6" t="s">
        <v>91</v>
      </c>
      <c r="C21" s="67"/>
      <c r="D21" s="3" t="s">
        <v>92</v>
      </c>
      <c r="E21" s="70"/>
    </row>
    <row r="22" spans="1:6">
      <c r="A22">
        <v>22</v>
      </c>
      <c r="B22" s="4" t="s">
        <v>93</v>
      </c>
      <c r="C22" s="68"/>
      <c r="D22" s="5" t="s">
        <v>94</v>
      </c>
      <c r="E22" s="71"/>
    </row>
    <row r="23" spans="1:6">
      <c r="A23">
        <v>23</v>
      </c>
      <c r="B23" s="6" t="s">
        <v>95</v>
      </c>
      <c r="C23" s="67"/>
      <c r="D23" s="3" t="s">
        <v>96</v>
      </c>
      <c r="E23" s="70"/>
    </row>
    <row r="24" spans="1:6">
      <c r="A24">
        <v>24</v>
      </c>
      <c r="B24" s="4" t="s">
        <v>97</v>
      </c>
      <c r="C24" s="68"/>
      <c r="D24" s="5" t="s">
        <v>98</v>
      </c>
      <c r="E24" s="71"/>
    </row>
    <row r="25" spans="1:6">
      <c r="A25">
        <v>25</v>
      </c>
      <c r="B25" s="6" t="s">
        <v>99</v>
      </c>
      <c r="C25" s="67"/>
      <c r="D25" s="3" t="s">
        <v>100</v>
      </c>
      <c r="E25" s="70"/>
    </row>
    <row r="26" spans="1:6">
      <c r="A26">
        <v>26</v>
      </c>
      <c r="B26" s="4" t="s">
        <v>101</v>
      </c>
      <c r="C26" s="68"/>
      <c r="D26" s="5" t="s">
        <v>102</v>
      </c>
      <c r="E26" s="71"/>
    </row>
    <row r="27" spans="1:6">
      <c r="A27">
        <v>27</v>
      </c>
      <c r="B27" s="6" t="s">
        <v>103</v>
      </c>
      <c r="C27" s="67"/>
      <c r="D27" s="3" t="s">
        <v>104</v>
      </c>
      <c r="E27" s="70"/>
    </row>
    <row r="28" spans="1:6">
      <c r="A28">
        <v>28</v>
      </c>
      <c r="B28" s="4" t="s">
        <v>105</v>
      </c>
      <c r="C28" s="68"/>
      <c r="D28" s="5" t="s">
        <v>3824</v>
      </c>
      <c r="E28" s="71"/>
      <c r="F28">
        <f>LEN(D28)</f>
        <v>11</v>
      </c>
    </row>
    <row r="29" spans="1:6">
      <c r="A29">
        <v>29</v>
      </c>
      <c r="B29" s="6" t="s">
        <v>106</v>
      </c>
      <c r="C29" s="67"/>
      <c r="D29" s="3" t="s">
        <v>107</v>
      </c>
      <c r="E29" s="70"/>
    </row>
    <row r="30" spans="1:6">
      <c r="A30">
        <v>30</v>
      </c>
      <c r="B30" s="4" t="s">
        <v>108</v>
      </c>
      <c r="C30" s="68"/>
      <c r="D30" s="5" t="s">
        <v>109</v>
      </c>
      <c r="E30" s="71"/>
    </row>
    <row r="31" spans="1:6">
      <c r="A31">
        <v>31</v>
      </c>
      <c r="B31" s="6" t="s">
        <v>110</v>
      </c>
      <c r="C31" s="67"/>
      <c r="D31" s="3" t="s">
        <v>111</v>
      </c>
      <c r="E31" s="70"/>
    </row>
    <row r="32" spans="1:6">
      <c r="A32">
        <v>32</v>
      </c>
      <c r="B32" s="4" t="s">
        <v>112</v>
      </c>
      <c r="C32" s="68"/>
      <c r="D32" s="5" t="s">
        <v>113</v>
      </c>
      <c r="E32" s="71"/>
    </row>
    <row r="33" spans="1:15">
      <c r="A33">
        <v>33</v>
      </c>
      <c r="B33" s="7" t="s">
        <v>114</v>
      </c>
      <c r="C33" s="69"/>
      <c r="D33" s="8" t="s">
        <v>115</v>
      </c>
      <c r="E33" s="70"/>
    </row>
    <row r="35" spans="1:15">
      <c r="B35" t="s">
        <v>3823</v>
      </c>
      <c r="C35" s="2">
        <v>5</v>
      </c>
      <c r="D35" s="23" t="s">
        <v>3825</v>
      </c>
      <c r="E35" s="2" t="s">
        <v>52</v>
      </c>
      <c r="F35" s="23" t="s">
        <v>3827</v>
      </c>
      <c r="G35" s="3" t="s">
        <v>53</v>
      </c>
      <c r="H35" s="23" t="s">
        <v>3828</v>
      </c>
      <c r="I35">
        <v>57</v>
      </c>
      <c r="J35" s="23" t="s">
        <v>3829</v>
      </c>
      <c r="K35" s="23">
        <v>1</v>
      </c>
      <c r="L35" s="23" t="s">
        <v>3830</v>
      </c>
      <c r="M35" s="23">
        <v>1</v>
      </c>
      <c r="N35" s="23" t="s">
        <v>3831</v>
      </c>
      <c r="O35" s="23" t="s">
        <v>3832</v>
      </c>
    </row>
    <row r="36" spans="1:15">
      <c r="B36" t="s">
        <v>3823</v>
      </c>
      <c r="C36" s="4" t="s">
        <v>54</v>
      </c>
      <c r="D36" s="23" t="s">
        <v>3825</v>
      </c>
      <c r="E36" s="4" t="s">
        <v>54</v>
      </c>
      <c r="F36" s="23" t="s">
        <v>3827</v>
      </c>
      <c r="G36" s="5" t="s">
        <v>55</v>
      </c>
      <c r="H36" s="23" t="s">
        <v>3828</v>
      </c>
      <c r="I36">
        <v>57</v>
      </c>
      <c r="J36" s="23" t="s">
        <v>3829</v>
      </c>
      <c r="K36" s="23">
        <v>1</v>
      </c>
      <c r="L36" s="23" t="s">
        <v>3830</v>
      </c>
      <c r="M36" s="23">
        <v>1</v>
      </c>
      <c r="N36" s="23" t="s">
        <v>3831</v>
      </c>
      <c r="O36" s="23" t="s">
        <v>3832</v>
      </c>
    </row>
    <row r="37" spans="1:15">
      <c r="B37" t="s">
        <v>3823</v>
      </c>
      <c r="C37" s="6" t="s">
        <v>56</v>
      </c>
      <c r="D37" s="23" t="s">
        <v>3825</v>
      </c>
      <c r="E37" s="6" t="s">
        <v>56</v>
      </c>
      <c r="F37" s="23" t="s">
        <v>3827</v>
      </c>
      <c r="G37" s="3" t="s">
        <v>57</v>
      </c>
      <c r="H37" s="23" t="s">
        <v>3828</v>
      </c>
      <c r="I37">
        <v>57</v>
      </c>
      <c r="J37" s="23" t="s">
        <v>3829</v>
      </c>
      <c r="K37" s="23">
        <v>1</v>
      </c>
      <c r="L37" s="23" t="s">
        <v>3830</v>
      </c>
      <c r="M37" s="23">
        <v>1</v>
      </c>
      <c r="N37" s="23" t="s">
        <v>3831</v>
      </c>
      <c r="O37" s="23" t="s">
        <v>3832</v>
      </c>
    </row>
    <row r="38" spans="1:15">
      <c r="B38" t="s">
        <v>3823</v>
      </c>
      <c r="C38" s="4" t="s">
        <v>58</v>
      </c>
      <c r="D38" s="23" t="s">
        <v>3825</v>
      </c>
      <c r="E38" s="4" t="s">
        <v>58</v>
      </c>
      <c r="F38" s="23" t="s">
        <v>3827</v>
      </c>
      <c r="G38" s="5" t="s">
        <v>59</v>
      </c>
      <c r="H38" s="23" t="s">
        <v>3828</v>
      </c>
      <c r="I38">
        <v>57</v>
      </c>
      <c r="J38" s="23" t="s">
        <v>3829</v>
      </c>
      <c r="K38" s="23">
        <v>1</v>
      </c>
      <c r="L38" s="23" t="s">
        <v>3830</v>
      </c>
      <c r="M38" s="23">
        <v>1</v>
      </c>
      <c r="N38" s="23" t="s">
        <v>3831</v>
      </c>
      <c r="O38" s="23" t="s">
        <v>3832</v>
      </c>
    </row>
    <row r="39" spans="1:15">
      <c r="B39" t="s">
        <v>3823</v>
      </c>
      <c r="C39" s="6">
        <v>15</v>
      </c>
      <c r="D39" s="23" t="s">
        <v>3825</v>
      </c>
      <c r="E39" s="6">
        <v>15</v>
      </c>
      <c r="F39" s="23" t="s">
        <v>3827</v>
      </c>
      <c r="G39" s="3" t="s">
        <v>60</v>
      </c>
      <c r="H39" s="23" t="s">
        <v>3828</v>
      </c>
      <c r="I39">
        <v>57</v>
      </c>
      <c r="J39" s="23" t="s">
        <v>3829</v>
      </c>
      <c r="K39" s="23">
        <v>1</v>
      </c>
      <c r="L39" s="23" t="s">
        <v>3830</v>
      </c>
      <c r="M39" s="23">
        <v>1</v>
      </c>
      <c r="N39" s="23" t="s">
        <v>3831</v>
      </c>
      <c r="O39" s="23" t="s">
        <v>3832</v>
      </c>
    </row>
    <row r="40" spans="1:15">
      <c r="B40" t="s">
        <v>3823</v>
      </c>
      <c r="C40" s="4" t="s">
        <v>61</v>
      </c>
      <c r="D40" s="23" t="s">
        <v>3825</v>
      </c>
      <c r="E40" s="4" t="s">
        <v>61</v>
      </c>
      <c r="F40" s="23" t="s">
        <v>3827</v>
      </c>
      <c r="G40" s="5" t="s">
        <v>62</v>
      </c>
      <c r="H40" s="23" t="s">
        <v>3828</v>
      </c>
      <c r="I40">
        <v>57</v>
      </c>
      <c r="J40" s="23" t="s">
        <v>3829</v>
      </c>
      <c r="K40" s="23">
        <v>1</v>
      </c>
      <c r="L40" s="23" t="s">
        <v>3830</v>
      </c>
      <c r="M40" s="23">
        <v>1</v>
      </c>
      <c r="N40" s="23" t="s">
        <v>3831</v>
      </c>
      <c r="O40" s="23" t="s">
        <v>3832</v>
      </c>
    </row>
    <row r="41" spans="1:15">
      <c r="B41" t="s">
        <v>3823</v>
      </c>
      <c r="C41" s="6" t="s">
        <v>63</v>
      </c>
      <c r="D41" s="23" t="s">
        <v>3825</v>
      </c>
      <c r="E41" s="6" t="s">
        <v>63</v>
      </c>
      <c r="F41" s="23" t="s">
        <v>3827</v>
      </c>
      <c r="G41" s="3" t="s">
        <v>64</v>
      </c>
      <c r="H41" s="23" t="s">
        <v>3828</v>
      </c>
      <c r="I41">
        <v>57</v>
      </c>
      <c r="J41" s="23" t="s">
        <v>3829</v>
      </c>
      <c r="K41" s="23">
        <v>1</v>
      </c>
      <c r="L41" s="23" t="s">
        <v>3830</v>
      </c>
      <c r="M41" s="23">
        <v>1</v>
      </c>
      <c r="N41" s="23" t="s">
        <v>3831</v>
      </c>
      <c r="O41" s="23" t="s">
        <v>3832</v>
      </c>
    </row>
    <row r="42" spans="1:15">
      <c r="B42" t="s">
        <v>3823</v>
      </c>
      <c r="C42" s="4" t="s">
        <v>65</v>
      </c>
      <c r="D42" s="23" t="s">
        <v>3825</v>
      </c>
      <c r="E42" s="4" t="s">
        <v>65</v>
      </c>
      <c r="F42" s="23" t="s">
        <v>3827</v>
      </c>
      <c r="G42" s="5" t="s">
        <v>66</v>
      </c>
      <c r="H42" s="23" t="s">
        <v>3828</v>
      </c>
      <c r="I42">
        <v>57</v>
      </c>
      <c r="J42" s="23" t="s">
        <v>3829</v>
      </c>
      <c r="K42" s="23">
        <v>1</v>
      </c>
      <c r="L42" s="23" t="s">
        <v>3830</v>
      </c>
      <c r="M42" s="23">
        <v>1</v>
      </c>
      <c r="N42" s="23" t="s">
        <v>3831</v>
      </c>
      <c r="O42" s="23" t="s">
        <v>3832</v>
      </c>
    </row>
    <row r="43" spans="1:15">
      <c r="B43" t="s">
        <v>3823</v>
      </c>
      <c r="C43" s="6" t="s">
        <v>67</v>
      </c>
      <c r="D43" s="23" t="s">
        <v>3825</v>
      </c>
      <c r="E43" s="6" t="s">
        <v>67</v>
      </c>
      <c r="F43" s="23" t="s">
        <v>3827</v>
      </c>
      <c r="G43" s="3" t="s">
        <v>68</v>
      </c>
      <c r="H43" s="23" t="s">
        <v>3828</v>
      </c>
      <c r="I43">
        <v>57</v>
      </c>
      <c r="J43" s="23" t="s">
        <v>3829</v>
      </c>
      <c r="K43" s="23">
        <v>1</v>
      </c>
      <c r="L43" s="23" t="s">
        <v>3830</v>
      </c>
      <c r="M43" s="23">
        <v>1</v>
      </c>
      <c r="N43" s="23" t="s">
        <v>3831</v>
      </c>
      <c r="O43" s="23" t="s">
        <v>3832</v>
      </c>
    </row>
    <row r="44" spans="1:15">
      <c r="B44" t="s">
        <v>3823</v>
      </c>
      <c r="C44" s="4" t="s">
        <v>69</v>
      </c>
      <c r="D44" s="23" t="s">
        <v>3825</v>
      </c>
      <c r="E44" s="4" t="s">
        <v>69</v>
      </c>
      <c r="F44" s="23" t="s">
        <v>3827</v>
      </c>
      <c r="G44" s="5" t="s">
        <v>70</v>
      </c>
      <c r="H44" s="23" t="s">
        <v>3828</v>
      </c>
      <c r="I44">
        <v>57</v>
      </c>
      <c r="J44" s="23" t="s">
        <v>3829</v>
      </c>
      <c r="K44" s="23">
        <v>1</v>
      </c>
      <c r="L44" s="23" t="s">
        <v>3830</v>
      </c>
      <c r="M44" s="23">
        <v>1</v>
      </c>
      <c r="N44" s="23" t="s">
        <v>3831</v>
      </c>
      <c r="O44" s="23" t="s">
        <v>3832</v>
      </c>
    </row>
    <row r="45" spans="1:15">
      <c r="B45" t="s">
        <v>3823</v>
      </c>
      <c r="C45" s="6" t="s">
        <v>71</v>
      </c>
      <c r="D45" s="23" t="s">
        <v>3825</v>
      </c>
      <c r="E45" s="6" t="s">
        <v>71</v>
      </c>
      <c r="F45" s="23" t="s">
        <v>3827</v>
      </c>
      <c r="G45" s="3" t="s">
        <v>72</v>
      </c>
      <c r="H45" s="23" t="s">
        <v>3828</v>
      </c>
      <c r="I45">
        <v>57</v>
      </c>
      <c r="J45" s="23" t="s">
        <v>3829</v>
      </c>
      <c r="K45" s="23">
        <v>1</v>
      </c>
      <c r="L45" s="23" t="s">
        <v>3830</v>
      </c>
      <c r="M45" s="23">
        <v>1</v>
      </c>
      <c r="N45" s="23" t="s">
        <v>3831</v>
      </c>
      <c r="O45" s="23" t="s">
        <v>3832</v>
      </c>
    </row>
    <row r="46" spans="1:15">
      <c r="B46" t="s">
        <v>3823</v>
      </c>
      <c r="C46" s="4" t="s">
        <v>73</v>
      </c>
      <c r="D46" s="23" t="s">
        <v>3825</v>
      </c>
      <c r="E46" s="4" t="s">
        <v>73</v>
      </c>
      <c r="F46" s="23" t="s">
        <v>3827</v>
      </c>
      <c r="G46" s="5" t="s">
        <v>74</v>
      </c>
      <c r="H46" s="23" t="s">
        <v>3828</v>
      </c>
      <c r="I46">
        <v>57</v>
      </c>
      <c r="J46" s="23" t="s">
        <v>3829</v>
      </c>
      <c r="K46" s="23">
        <v>1</v>
      </c>
      <c r="L46" s="23" t="s">
        <v>3830</v>
      </c>
      <c r="M46" s="23">
        <v>1</v>
      </c>
      <c r="N46" s="23" t="s">
        <v>3831</v>
      </c>
      <c r="O46" s="23" t="s">
        <v>3833</v>
      </c>
    </row>
    <row r="47" spans="1:15">
      <c r="B47" t="s">
        <v>3823</v>
      </c>
      <c r="C47" s="6" t="s">
        <v>75</v>
      </c>
      <c r="D47" s="23" t="s">
        <v>3825</v>
      </c>
      <c r="E47" s="6" t="s">
        <v>75</v>
      </c>
      <c r="F47" s="23" t="s">
        <v>3827</v>
      </c>
      <c r="G47" s="3" t="s">
        <v>76</v>
      </c>
      <c r="H47" s="23" t="s">
        <v>3828</v>
      </c>
      <c r="I47">
        <v>57</v>
      </c>
      <c r="J47" s="23" t="s">
        <v>3829</v>
      </c>
      <c r="K47" s="23">
        <v>1</v>
      </c>
      <c r="L47" s="23" t="s">
        <v>3830</v>
      </c>
      <c r="M47" s="23">
        <v>1</v>
      </c>
      <c r="N47" s="23" t="s">
        <v>3831</v>
      </c>
      <c r="O47" s="23" t="s">
        <v>3833</v>
      </c>
    </row>
    <row r="48" spans="1:15">
      <c r="B48" t="s">
        <v>3823</v>
      </c>
      <c r="C48" s="4" t="s">
        <v>77</v>
      </c>
      <c r="D48" s="23" t="s">
        <v>3825</v>
      </c>
      <c r="E48" s="4" t="s">
        <v>77</v>
      </c>
      <c r="F48" s="23" t="s">
        <v>3827</v>
      </c>
      <c r="G48" s="5" t="s">
        <v>78</v>
      </c>
      <c r="H48" s="23" t="s">
        <v>3828</v>
      </c>
      <c r="I48">
        <v>57</v>
      </c>
      <c r="J48" s="23" t="s">
        <v>3829</v>
      </c>
      <c r="K48" s="23">
        <v>1</v>
      </c>
      <c r="L48" s="23" t="s">
        <v>3830</v>
      </c>
      <c r="M48" s="23">
        <v>1</v>
      </c>
      <c r="N48" s="23" t="s">
        <v>3831</v>
      </c>
      <c r="O48" s="23" t="s">
        <v>3833</v>
      </c>
    </row>
    <row r="49" spans="2:15">
      <c r="B49" t="s">
        <v>3823</v>
      </c>
      <c r="C49" s="6" t="s">
        <v>79</v>
      </c>
      <c r="D49" s="23" t="s">
        <v>3825</v>
      </c>
      <c r="E49" s="6" t="s">
        <v>79</v>
      </c>
      <c r="F49" s="23" t="s">
        <v>3827</v>
      </c>
      <c r="G49" s="3" t="s">
        <v>80</v>
      </c>
      <c r="H49" s="23" t="s">
        <v>3828</v>
      </c>
      <c r="I49">
        <v>57</v>
      </c>
      <c r="J49" s="23" t="s">
        <v>3829</v>
      </c>
      <c r="K49" s="23">
        <v>1</v>
      </c>
      <c r="L49" s="23" t="s">
        <v>3830</v>
      </c>
      <c r="M49" s="23">
        <v>1</v>
      </c>
      <c r="N49" s="23" t="s">
        <v>3831</v>
      </c>
      <c r="O49" s="23" t="s">
        <v>3833</v>
      </c>
    </row>
    <row r="50" spans="2:15">
      <c r="B50" t="s">
        <v>3823</v>
      </c>
      <c r="C50" s="4" t="s">
        <v>81</v>
      </c>
      <c r="D50" s="23" t="s">
        <v>3825</v>
      </c>
      <c r="E50" s="4" t="s">
        <v>81</v>
      </c>
      <c r="F50" s="23" t="s">
        <v>3827</v>
      </c>
      <c r="G50" s="5" t="s">
        <v>82</v>
      </c>
      <c r="H50" s="23" t="s">
        <v>3828</v>
      </c>
      <c r="I50">
        <v>57</v>
      </c>
      <c r="J50" s="23" t="s">
        <v>3829</v>
      </c>
      <c r="K50" s="23">
        <v>1</v>
      </c>
      <c r="L50" s="23" t="s">
        <v>3830</v>
      </c>
      <c r="M50" s="23">
        <v>1</v>
      </c>
      <c r="N50" s="23" t="s">
        <v>3831</v>
      </c>
      <c r="O50" s="23" t="s">
        <v>3833</v>
      </c>
    </row>
    <row r="51" spans="2:15">
      <c r="B51" t="s">
        <v>3823</v>
      </c>
      <c r="C51" s="6" t="s">
        <v>83</v>
      </c>
      <c r="D51" s="23" t="s">
        <v>3825</v>
      </c>
      <c r="E51" s="6" t="s">
        <v>83</v>
      </c>
      <c r="F51" s="23" t="s">
        <v>3827</v>
      </c>
      <c r="G51" s="3" t="s">
        <v>84</v>
      </c>
      <c r="H51" s="23" t="s">
        <v>3828</v>
      </c>
      <c r="I51">
        <v>57</v>
      </c>
      <c r="J51" s="23" t="s">
        <v>3829</v>
      </c>
      <c r="K51" s="23">
        <v>1</v>
      </c>
      <c r="L51" s="23" t="s">
        <v>3830</v>
      </c>
      <c r="M51" s="23">
        <v>1</v>
      </c>
      <c r="N51" s="23" t="s">
        <v>3831</v>
      </c>
      <c r="O51" s="23" t="s">
        <v>3833</v>
      </c>
    </row>
    <row r="52" spans="2:15">
      <c r="B52" t="s">
        <v>3823</v>
      </c>
      <c r="C52" s="4" t="s">
        <v>85</v>
      </c>
      <c r="D52" s="23" t="s">
        <v>3825</v>
      </c>
      <c r="E52" s="4" t="s">
        <v>85</v>
      </c>
      <c r="F52" s="23" t="s">
        <v>3827</v>
      </c>
      <c r="G52" s="5" t="s">
        <v>86</v>
      </c>
      <c r="H52" s="23" t="s">
        <v>3828</v>
      </c>
      <c r="I52">
        <v>57</v>
      </c>
      <c r="J52" s="23" t="s">
        <v>3829</v>
      </c>
      <c r="K52" s="23">
        <v>1</v>
      </c>
      <c r="L52" s="23" t="s">
        <v>3830</v>
      </c>
      <c r="M52" s="23">
        <v>1</v>
      </c>
      <c r="N52" s="23" t="s">
        <v>3831</v>
      </c>
      <c r="O52" s="23" t="s">
        <v>3833</v>
      </c>
    </row>
    <row r="53" spans="2:15">
      <c r="B53" t="s">
        <v>3823</v>
      </c>
      <c r="C53" s="6" t="s">
        <v>87</v>
      </c>
      <c r="D53" s="23" t="s">
        <v>3825</v>
      </c>
      <c r="E53" s="6" t="s">
        <v>87</v>
      </c>
      <c r="F53" s="23" t="s">
        <v>3827</v>
      </c>
      <c r="G53" s="3" t="s">
        <v>88</v>
      </c>
      <c r="H53" s="23" t="s">
        <v>3828</v>
      </c>
      <c r="I53">
        <v>57</v>
      </c>
      <c r="J53" s="23" t="s">
        <v>3829</v>
      </c>
      <c r="K53" s="23">
        <v>1</v>
      </c>
      <c r="L53" s="23" t="s">
        <v>3830</v>
      </c>
      <c r="M53" s="23">
        <v>1</v>
      </c>
      <c r="N53" s="23" t="s">
        <v>3831</v>
      </c>
      <c r="O53" s="23" t="s">
        <v>3833</v>
      </c>
    </row>
    <row r="54" spans="2:15">
      <c r="B54" t="s">
        <v>3823</v>
      </c>
      <c r="C54" s="4" t="s">
        <v>89</v>
      </c>
      <c r="D54" s="23" t="s">
        <v>3825</v>
      </c>
      <c r="E54" s="4" t="s">
        <v>89</v>
      </c>
      <c r="F54" s="23" t="s">
        <v>3827</v>
      </c>
      <c r="G54" s="5" t="s">
        <v>90</v>
      </c>
      <c r="H54" s="23" t="s">
        <v>3828</v>
      </c>
      <c r="I54">
        <v>57</v>
      </c>
      <c r="J54" s="23" t="s">
        <v>3829</v>
      </c>
      <c r="K54" s="23">
        <v>1</v>
      </c>
      <c r="L54" s="23" t="s">
        <v>3830</v>
      </c>
      <c r="M54" s="23">
        <v>1</v>
      </c>
      <c r="N54" s="23" t="s">
        <v>3831</v>
      </c>
      <c r="O54" s="23" t="s">
        <v>3833</v>
      </c>
    </row>
    <row r="55" spans="2:15">
      <c r="B55" t="s">
        <v>3823</v>
      </c>
      <c r="C55" s="6" t="s">
        <v>91</v>
      </c>
      <c r="D55" s="23" t="s">
        <v>3825</v>
      </c>
      <c r="E55" s="6" t="s">
        <v>91</v>
      </c>
      <c r="F55" s="23" t="s">
        <v>3827</v>
      </c>
      <c r="G55" s="3" t="s">
        <v>92</v>
      </c>
      <c r="H55" s="23" t="s">
        <v>3828</v>
      </c>
      <c r="I55">
        <v>57</v>
      </c>
      <c r="J55" s="23" t="s">
        <v>3829</v>
      </c>
      <c r="K55" s="23">
        <v>1</v>
      </c>
      <c r="L55" s="23" t="s">
        <v>3830</v>
      </c>
      <c r="M55" s="23">
        <v>1</v>
      </c>
      <c r="N55" s="23" t="s">
        <v>3831</v>
      </c>
      <c r="O55" s="23" t="s">
        <v>3833</v>
      </c>
    </row>
    <row r="56" spans="2:15">
      <c r="B56" t="s">
        <v>3823</v>
      </c>
      <c r="C56" s="4" t="s">
        <v>93</v>
      </c>
      <c r="D56" s="23" t="s">
        <v>3825</v>
      </c>
      <c r="E56" s="4" t="s">
        <v>93</v>
      </c>
      <c r="F56" s="23" t="s">
        <v>3827</v>
      </c>
      <c r="G56" s="5" t="s">
        <v>94</v>
      </c>
      <c r="H56" s="23" t="s">
        <v>3828</v>
      </c>
      <c r="I56">
        <v>57</v>
      </c>
      <c r="J56" s="23" t="s">
        <v>3829</v>
      </c>
      <c r="K56" s="23">
        <v>1</v>
      </c>
      <c r="L56" s="23" t="s">
        <v>3830</v>
      </c>
      <c r="M56" s="23">
        <v>1</v>
      </c>
      <c r="N56" s="23" t="s">
        <v>3831</v>
      </c>
      <c r="O56" s="23" t="s">
        <v>3833</v>
      </c>
    </row>
    <row r="57" spans="2:15">
      <c r="B57" t="s">
        <v>3823</v>
      </c>
      <c r="C57" s="6" t="s">
        <v>95</v>
      </c>
      <c r="D57" s="23" t="s">
        <v>3825</v>
      </c>
      <c r="E57" s="6" t="s">
        <v>95</v>
      </c>
      <c r="F57" s="23" t="s">
        <v>3827</v>
      </c>
      <c r="G57" s="3" t="s">
        <v>96</v>
      </c>
      <c r="H57" s="23" t="s">
        <v>3828</v>
      </c>
      <c r="I57">
        <v>57</v>
      </c>
      <c r="J57" s="23" t="s">
        <v>3829</v>
      </c>
      <c r="K57" s="23">
        <v>1</v>
      </c>
      <c r="L57" s="23" t="s">
        <v>3830</v>
      </c>
      <c r="M57" s="23">
        <v>1</v>
      </c>
      <c r="N57" s="23" t="s">
        <v>3831</v>
      </c>
      <c r="O57" s="23" t="s">
        <v>3833</v>
      </c>
    </row>
    <row r="58" spans="2:15">
      <c r="B58" t="s">
        <v>3823</v>
      </c>
      <c r="C58" s="4" t="s">
        <v>97</v>
      </c>
      <c r="D58" s="23" t="s">
        <v>3825</v>
      </c>
      <c r="E58" s="4" t="s">
        <v>97</v>
      </c>
      <c r="F58" s="23" t="s">
        <v>3827</v>
      </c>
      <c r="G58" s="5" t="s">
        <v>98</v>
      </c>
      <c r="H58" s="23" t="s">
        <v>3828</v>
      </c>
      <c r="I58">
        <v>57</v>
      </c>
      <c r="J58" s="23" t="s">
        <v>3829</v>
      </c>
      <c r="K58" s="23">
        <v>1</v>
      </c>
      <c r="L58" s="23" t="s">
        <v>3830</v>
      </c>
      <c r="M58" s="23">
        <v>1</v>
      </c>
      <c r="N58" s="23" t="s">
        <v>3831</v>
      </c>
      <c r="O58" s="23" t="s">
        <v>3833</v>
      </c>
    </row>
    <row r="59" spans="2:15">
      <c r="B59" t="s">
        <v>3823</v>
      </c>
      <c r="C59" s="6" t="s">
        <v>99</v>
      </c>
      <c r="D59" s="23" t="s">
        <v>3825</v>
      </c>
      <c r="E59" s="6" t="s">
        <v>99</v>
      </c>
      <c r="F59" s="23" t="s">
        <v>3827</v>
      </c>
      <c r="G59" s="3" t="s">
        <v>100</v>
      </c>
      <c r="H59" s="23" t="s">
        <v>3828</v>
      </c>
      <c r="I59">
        <v>57</v>
      </c>
      <c r="J59" s="23" t="s">
        <v>3829</v>
      </c>
      <c r="K59" s="23">
        <v>1</v>
      </c>
      <c r="L59" s="23" t="s">
        <v>3830</v>
      </c>
      <c r="M59" s="23">
        <v>1</v>
      </c>
      <c r="N59" s="23" t="s">
        <v>3831</v>
      </c>
      <c r="O59" s="23" t="s">
        <v>3833</v>
      </c>
    </row>
    <row r="60" spans="2:15">
      <c r="B60" t="s">
        <v>3823</v>
      </c>
      <c r="C60" s="4" t="s">
        <v>101</v>
      </c>
      <c r="D60" s="23" t="s">
        <v>3825</v>
      </c>
      <c r="E60" s="4" t="s">
        <v>101</v>
      </c>
      <c r="F60" s="23" t="s">
        <v>3827</v>
      </c>
      <c r="G60" s="5" t="s">
        <v>102</v>
      </c>
      <c r="H60" s="23" t="s">
        <v>3828</v>
      </c>
      <c r="I60">
        <v>57</v>
      </c>
      <c r="J60" s="23" t="s">
        <v>3829</v>
      </c>
      <c r="K60" s="23">
        <v>1</v>
      </c>
      <c r="L60" s="23" t="s">
        <v>3830</v>
      </c>
      <c r="M60" s="23">
        <v>1</v>
      </c>
      <c r="N60" s="23" t="s">
        <v>3831</v>
      </c>
      <c r="O60" s="23" t="s">
        <v>3833</v>
      </c>
    </row>
    <row r="61" spans="2:15">
      <c r="B61" t="s">
        <v>3823</v>
      </c>
      <c r="C61" s="6" t="s">
        <v>103</v>
      </c>
      <c r="D61" s="23" t="s">
        <v>3825</v>
      </c>
      <c r="E61" s="6" t="s">
        <v>103</v>
      </c>
      <c r="F61" s="23" t="s">
        <v>3827</v>
      </c>
      <c r="G61" s="3" t="s">
        <v>104</v>
      </c>
      <c r="H61" s="23" t="s">
        <v>3828</v>
      </c>
      <c r="I61">
        <v>57</v>
      </c>
      <c r="J61" s="23" t="s">
        <v>3829</v>
      </c>
      <c r="K61" s="23">
        <v>1</v>
      </c>
      <c r="L61" s="23" t="s">
        <v>3830</v>
      </c>
      <c r="M61" s="23">
        <v>1</v>
      </c>
      <c r="N61" s="23" t="s">
        <v>3831</v>
      </c>
      <c r="O61" s="23" t="s">
        <v>3833</v>
      </c>
    </row>
    <row r="62" spans="2:15">
      <c r="B62" t="s">
        <v>3823</v>
      </c>
      <c r="C62" s="4" t="s">
        <v>105</v>
      </c>
      <c r="D62" s="23" t="s">
        <v>3825</v>
      </c>
      <c r="E62" s="4" t="s">
        <v>105</v>
      </c>
      <c r="F62" s="23" t="s">
        <v>3827</v>
      </c>
      <c r="G62" s="5" t="s">
        <v>3826</v>
      </c>
      <c r="H62" s="23" t="s">
        <v>3828</v>
      </c>
      <c r="I62">
        <v>57</v>
      </c>
      <c r="J62" s="23" t="s">
        <v>3829</v>
      </c>
      <c r="K62" s="23">
        <v>1</v>
      </c>
      <c r="L62" s="23" t="s">
        <v>3830</v>
      </c>
      <c r="M62" s="23">
        <v>1</v>
      </c>
      <c r="N62" s="23" t="s">
        <v>3831</v>
      </c>
      <c r="O62" s="23" t="s">
        <v>3833</v>
      </c>
    </row>
    <row r="63" spans="2:15">
      <c r="B63" t="s">
        <v>3823</v>
      </c>
      <c r="C63" s="6" t="s">
        <v>106</v>
      </c>
      <c r="D63" s="23" t="s">
        <v>3825</v>
      </c>
      <c r="E63" s="6" t="s">
        <v>106</v>
      </c>
      <c r="F63" s="23" t="s">
        <v>3827</v>
      </c>
      <c r="G63" s="3" t="s">
        <v>107</v>
      </c>
      <c r="H63" s="23" t="s">
        <v>3828</v>
      </c>
      <c r="I63">
        <v>57</v>
      </c>
      <c r="J63" s="23" t="s">
        <v>3829</v>
      </c>
      <c r="K63" s="23">
        <v>1</v>
      </c>
      <c r="L63" s="23" t="s">
        <v>3830</v>
      </c>
      <c r="M63" s="23">
        <v>1</v>
      </c>
      <c r="N63" s="23" t="s">
        <v>3831</v>
      </c>
      <c r="O63" s="23" t="s">
        <v>3833</v>
      </c>
    </row>
    <row r="64" spans="2:15">
      <c r="B64" t="s">
        <v>3823</v>
      </c>
      <c r="C64" s="4" t="s">
        <v>108</v>
      </c>
      <c r="D64" s="23" t="s">
        <v>3825</v>
      </c>
      <c r="E64" s="4" t="s">
        <v>108</v>
      </c>
      <c r="F64" s="23" t="s">
        <v>3827</v>
      </c>
      <c r="G64" s="5" t="s">
        <v>109</v>
      </c>
      <c r="H64" s="23" t="s">
        <v>3828</v>
      </c>
      <c r="I64">
        <v>57</v>
      </c>
      <c r="J64" s="23" t="s">
        <v>3829</v>
      </c>
      <c r="K64" s="23">
        <v>1</v>
      </c>
      <c r="L64" s="23" t="s">
        <v>3830</v>
      </c>
      <c r="M64" s="23">
        <v>1</v>
      </c>
      <c r="N64" s="23" t="s">
        <v>3831</v>
      </c>
      <c r="O64" s="23" t="s">
        <v>3833</v>
      </c>
    </row>
    <row r="65" spans="2:15">
      <c r="B65" t="s">
        <v>3823</v>
      </c>
      <c r="C65" s="6" t="s">
        <v>110</v>
      </c>
      <c r="D65" s="23" t="s">
        <v>3825</v>
      </c>
      <c r="E65" s="6" t="s">
        <v>110</v>
      </c>
      <c r="F65" s="23" t="s">
        <v>3827</v>
      </c>
      <c r="G65" s="3" t="s">
        <v>111</v>
      </c>
      <c r="H65" s="23" t="s">
        <v>3828</v>
      </c>
      <c r="I65">
        <v>57</v>
      </c>
      <c r="J65" s="23" t="s">
        <v>3829</v>
      </c>
      <c r="K65" s="23">
        <v>1</v>
      </c>
      <c r="L65" s="23" t="s">
        <v>3830</v>
      </c>
      <c r="M65" s="23">
        <v>1</v>
      </c>
      <c r="N65" s="23" t="s">
        <v>3831</v>
      </c>
      <c r="O65" s="23" t="s">
        <v>3833</v>
      </c>
    </row>
    <row r="66" spans="2:15">
      <c r="B66" t="s">
        <v>3823</v>
      </c>
      <c r="C66" s="4" t="s">
        <v>112</v>
      </c>
      <c r="D66" s="23" t="s">
        <v>3825</v>
      </c>
      <c r="E66" s="4" t="s">
        <v>112</v>
      </c>
      <c r="F66" s="23" t="s">
        <v>3827</v>
      </c>
      <c r="G66" s="5" t="s">
        <v>113</v>
      </c>
      <c r="H66" s="23" t="s">
        <v>3828</v>
      </c>
      <c r="I66">
        <v>57</v>
      </c>
      <c r="J66" s="23" t="s">
        <v>3829</v>
      </c>
      <c r="K66" s="23">
        <v>1</v>
      </c>
      <c r="L66" s="23" t="s">
        <v>3830</v>
      </c>
      <c r="M66" s="23">
        <v>1</v>
      </c>
      <c r="N66" s="23" t="s">
        <v>3831</v>
      </c>
      <c r="O66" s="23" t="s">
        <v>3833</v>
      </c>
    </row>
    <row r="67" spans="2:15">
      <c r="B67" t="s">
        <v>3823</v>
      </c>
      <c r="C67" s="7" t="s">
        <v>114</v>
      </c>
      <c r="D67" s="23" t="s">
        <v>3825</v>
      </c>
      <c r="E67" s="7" t="s">
        <v>114</v>
      </c>
      <c r="F67" s="23" t="s">
        <v>3827</v>
      </c>
      <c r="G67" s="8" t="s">
        <v>115</v>
      </c>
      <c r="H67" s="23" t="s">
        <v>3828</v>
      </c>
      <c r="I67">
        <v>57</v>
      </c>
      <c r="J67" s="23" t="s">
        <v>3829</v>
      </c>
      <c r="K67" s="23">
        <v>1</v>
      </c>
      <c r="L67" s="23" t="s">
        <v>3830</v>
      </c>
      <c r="M67" s="23">
        <v>1</v>
      </c>
      <c r="N67" s="23" t="s">
        <v>3831</v>
      </c>
      <c r="O67" s="23" t="s">
        <v>3833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materia</vt:lpstr>
      <vt:lpstr>cotizar</vt:lpstr>
      <vt:lpstr>tables_new</vt:lpstr>
      <vt:lpstr>migrations_relations</vt:lpstr>
      <vt:lpstr>escuela</vt:lpstr>
      <vt:lpstr>festivos</vt:lpstr>
      <vt:lpstr>tables</vt:lpstr>
      <vt:lpstr>controlles</vt:lpstr>
      <vt:lpstr>departamento</vt:lpstr>
      <vt:lpstr>municipio</vt:lpstr>
      <vt:lpstr>centro poblado</vt:lpstr>
      <vt:lpstr>zonas</vt:lpstr>
      <vt:lpstr>barrio comunas</vt:lpstr>
      <vt:lpstr>barrio</vt:lpstr>
      <vt:lpstr>comnas</vt:lpstr>
      <vt:lpstr>Hoja1</vt:lpstr>
      <vt:lpstr>corregimientos</vt:lpstr>
      <vt:lpstr>veredas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lyustiz</dc:creator>
  <cp:lastModifiedBy>lyustiz</cp:lastModifiedBy>
  <dcterms:created xsi:type="dcterms:W3CDTF">2020-03-21T13:39:27Z</dcterms:created>
  <dcterms:modified xsi:type="dcterms:W3CDTF">2020-06-27T03:34:27Z</dcterms:modified>
</cp:coreProperties>
</file>