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-python\InterfaceProject_notransfer\Data\"/>
    </mc:Choice>
  </mc:AlternateContent>
  <bookViews>
    <workbookView xWindow="0" yWindow="240" windowWidth="15795" windowHeight="6765" firstSheet="4" activeTab="9"/>
  </bookViews>
  <sheets>
    <sheet name="Config" sheetId="19" r:id="rId1"/>
    <sheet name="Sheet1" sheetId="24" r:id="rId2"/>
    <sheet name="Verification-Code" sheetId="2" r:id="rId3"/>
    <sheet name="Verfy-Login" sheetId="26" r:id="rId4"/>
    <sheet name="Show-Agreement" sheetId="3" r:id="rId5"/>
    <sheet name="login" sheetId="4" r:id="rId6"/>
    <sheet name="logout" sheetId="25" r:id="rId7"/>
    <sheet name="Confirm-Trans" sheetId="5" r:id="rId8"/>
    <sheet name="Cancel-Trans" sheetId="6" r:id="rId9"/>
    <sheet name="Change-Trans" sheetId="27" r:id="rId10"/>
    <sheet name="Query-Fund" sheetId="7" r:id="rId11"/>
    <sheet name="Query-Stock" sheetId="9" r:id="rId12"/>
    <sheet name="Query-Orders" sheetId="10" r:id="rId13"/>
    <sheet name="Query-Done" sheetId="11" r:id="rId14"/>
    <sheet name="Get-MaxTranse-Count" sheetId="12" r:id="rId15"/>
    <sheet name="Query-Match" sheetId="14" r:id="rId16"/>
    <sheet name="Query-AvailableFund" sheetId="13" r:id="rId17"/>
    <sheet name="Query-Match-Exact" sheetId="15" r:id="rId18"/>
    <sheet name="Query-Market" sheetId="16" r:id="rId19"/>
    <sheet name="Query-Stock-Combinat" sheetId="17" r:id="rId20"/>
    <sheet name="Confirm-Combination" sheetId="18" r:id="rId21"/>
    <sheet name="user-queryUserInfo" sheetId="20" r:id="rId22"/>
    <sheet name="user-modifyUserInfo" sheetId="21" r:id="rId23"/>
    <sheet name="user-forgotPassword" sheetId="22" r:id="rId24"/>
    <sheet name="bank-tranferBankToSecurity" sheetId="28" r:id="rId25"/>
    <sheet name="bank-transferSecurityToBank" sheetId="23" r:id="rId26"/>
    <sheet name="bank-queryBankSecuTrans" sheetId="8" r:id="rId27"/>
  </sheets>
  <calcPr calcId="152511" calcMode="manual"/>
  <fileRecoveryPr autoRecover="0"/>
</workbook>
</file>

<file path=xl/calcChain.xml><?xml version="1.0" encoding="utf-8"?>
<calcChain xmlns="http://schemas.openxmlformats.org/spreadsheetml/2006/main">
  <c r="C2" i="4" l="1"/>
  <c r="B2" i="5"/>
  <c r="C5" i="28"/>
  <c r="C4" i="28"/>
  <c r="C3" i="28"/>
  <c r="C2" i="28"/>
  <c r="C8" i="28"/>
  <c r="C7" i="28"/>
  <c r="C6" i="28"/>
  <c r="C2" i="10"/>
  <c r="B6" i="5"/>
  <c r="B4" i="5"/>
  <c r="B5" i="5"/>
  <c r="C2" i="9"/>
  <c r="B11" i="5"/>
  <c r="B10" i="5"/>
  <c r="B14" i="5"/>
  <c r="B15" i="5"/>
  <c r="B16" i="5"/>
  <c r="B17" i="5"/>
  <c r="B13" i="5"/>
  <c r="B12" i="5"/>
  <c r="B3" i="5"/>
  <c r="B9" i="5"/>
  <c r="B8" i="5"/>
  <c r="B7" i="5"/>
  <c r="J32" i="19"/>
  <c r="I32" i="19"/>
  <c r="H32" i="19"/>
  <c r="G32" i="19"/>
  <c r="F32" i="19"/>
  <c r="E28" i="19"/>
  <c r="J28" i="19"/>
  <c r="E32" i="19"/>
  <c r="E25" i="19"/>
  <c r="F25" i="19"/>
  <c r="C2" i="22"/>
  <c r="G25" i="19"/>
  <c r="B18" i="12"/>
  <c r="C5" i="11"/>
  <c r="C4" i="11"/>
  <c r="C3" i="11"/>
  <c r="C2" i="11"/>
  <c r="B15" i="12"/>
  <c r="C4" i="18"/>
  <c r="C5" i="18"/>
  <c r="B14" i="12"/>
  <c r="B11" i="12"/>
  <c r="F28" i="19"/>
  <c r="B24" i="12"/>
  <c r="B23" i="12"/>
  <c r="B22" i="12"/>
  <c r="B21" i="12"/>
  <c r="B20" i="12"/>
  <c r="B19" i="12"/>
  <c r="B17" i="12"/>
  <c r="B16" i="12"/>
  <c r="B13" i="12"/>
  <c r="B12" i="12"/>
  <c r="B3" i="12"/>
  <c r="G28" i="19"/>
  <c r="H28" i="19"/>
  <c r="I28" i="19"/>
  <c r="K28" i="19"/>
  <c r="E29" i="19"/>
  <c r="F29" i="19"/>
  <c r="G29" i="19"/>
  <c r="H29" i="19"/>
  <c r="I29" i="19"/>
  <c r="J29" i="19"/>
  <c r="K29" i="19"/>
  <c r="F2" i="5"/>
  <c r="B2" i="12"/>
  <c r="B4" i="12"/>
  <c r="B5" i="12"/>
  <c r="B6" i="12"/>
  <c r="B7" i="12"/>
  <c r="B8" i="12"/>
  <c r="B9" i="12"/>
  <c r="B10" i="12"/>
  <c r="C2" i="18"/>
  <c r="B2" i="18"/>
  <c r="B7" i="18" l="1"/>
  <c r="B4" i="18"/>
  <c r="B8" i="18"/>
  <c r="C8" i="18"/>
  <c r="B3" i="18"/>
  <c r="B9" i="18"/>
</calcChain>
</file>

<file path=xl/sharedStrings.xml><?xml version="1.0" encoding="utf-8"?>
<sst xmlns="http://schemas.openxmlformats.org/spreadsheetml/2006/main" count="1082" uniqueCount="519">
  <si>
    <t>ID</t>
  </si>
  <si>
    <t>input</t>
    <phoneticPr fontId="21" type="noConversion"/>
  </si>
  <si>
    <t>4</t>
  </si>
  <si>
    <t>1</t>
    <phoneticPr fontId="21" type="noConversion"/>
  </si>
  <si>
    <t>2</t>
  </si>
  <si>
    <t>3</t>
  </si>
  <si>
    <t>1</t>
    <phoneticPr fontId="21" type="noConversion"/>
  </si>
  <si>
    <t>CaseName</t>
    <phoneticPr fontId="21" type="noConversion"/>
  </si>
  <si>
    <t>成功登录</t>
    <phoneticPr fontId="21" type="noConversion"/>
  </si>
  <si>
    <t>output_data</t>
    <phoneticPr fontId="21" type="noConversion"/>
  </si>
  <si>
    <t>output_result</t>
    <phoneticPr fontId="21" type="noConversion"/>
  </si>
  <si>
    <t>Description</t>
    <phoneticPr fontId="21" type="noConversion"/>
  </si>
  <si>
    <t>Input</t>
    <phoneticPr fontId="21" type="noConversion"/>
  </si>
  <si>
    <t>Output</t>
    <phoneticPr fontId="21" type="noConversion"/>
  </si>
  <si>
    <t>Output_Result</t>
    <phoneticPr fontId="21" type="noConversion"/>
  </si>
  <si>
    <t>Output_Data</t>
    <phoneticPr fontId="21" type="noConversion"/>
  </si>
  <si>
    <t>Output_Data</t>
    <phoneticPr fontId="21" type="noConversion"/>
  </si>
  <si>
    <t>获取成功</t>
    <phoneticPr fontId="21" type="noConversion"/>
  </si>
  <si>
    <t>inputtype登录类型为空</t>
    <phoneticPr fontId="21" type="noConversion"/>
  </si>
  <si>
    <t>inputtype登录类型为非“C”的值</t>
    <phoneticPr fontId="21" type="noConversion"/>
  </si>
  <si>
    <t>inputid登录标识不存在</t>
    <phoneticPr fontId="21" type="noConversion"/>
  </si>
  <si>
    <t>inputid登录标识超过12位</t>
    <phoneticPr fontId="21" type="noConversion"/>
  </si>
  <si>
    <t>inputid登录标识不足12位</t>
    <phoneticPr fontId="21" type="noConversion"/>
  </si>
  <si>
    <t>verifyCode验证码为空</t>
    <phoneticPr fontId="21" type="noConversion"/>
  </si>
  <si>
    <t>trdpwd交易密码错误</t>
    <phoneticPr fontId="21" type="noConversion"/>
  </si>
  <si>
    <t>trdpwd交易密码为空</t>
    <phoneticPr fontId="21" type="noConversion"/>
  </si>
  <si>
    <t>fundid资金账户为空</t>
    <phoneticPr fontId="26" type="noConversion"/>
  </si>
  <si>
    <t>fundid资金账户不足12位数字</t>
    <phoneticPr fontId="26" type="noConversion"/>
  </si>
  <si>
    <t>stkcode证券代码为空</t>
    <phoneticPr fontId="26" type="noConversion"/>
  </si>
  <si>
    <t>stkcode证券代码不存在</t>
    <phoneticPr fontId="26" type="noConversion"/>
  </si>
  <si>
    <t>price价格为空</t>
    <phoneticPr fontId="26" type="noConversion"/>
  </si>
  <si>
    <t>price价格为0</t>
    <phoneticPr fontId="26" type="noConversion"/>
  </si>
  <si>
    <t>price价格为非数字</t>
    <phoneticPr fontId="26" type="noConversion"/>
  </si>
  <si>
    <t>price价格为负数</t>
    <phoneticPr fontId="26" type="noConversion"/>
  </si>
  <si>
    <t>qty数量为空</t>
    <phoneticPr fontId="26" type="noConversion"/>
  </si>
  <si>
    <t>qty数量为0</t>
    <phoneticPr fontId="26" type="noConversion"/>
  </si>
  <si>
    <t>qty数量为非数字</t>
    <phoneticPr fontId="26" type="noConversion"/>
  </si>
  <si>
    <t>qty数量不是100的整数倍-买入</t>
    <phoneticPr fontId="26" type="noConversion"/>
  </si>
  <si>
    <t>ordersno委托序号为空</t>
    <phoneticPr fontId="26" type="noConversion"/>
  </si>
  <si>
    <t>ordersno委托序号不存在</t>
    <phoneticPr fontId="26" type="noConversion"/>
  </si>
  <si>
    <t>ordersno委托序号为字符</t>
    <phoneticPr fontId="26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</si>
  <si>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</si>
  <si>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</si>
  <si>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</si>
  <si>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</si>
  <si>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</si>
  <si>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</si>
  <si>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</si>
  <si>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</si>
  <si>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</si>
  <si>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</si>
  <si>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</si>
  <si>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</si>
  <si>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</si>
  <si>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</si>
  <si>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</si>
  <si>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</si>
  <si>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</si>
  <si>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</si>
  <si>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</si>
  <si>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fundid资金账户为空</t>
  </si>
  <si>
    <t>fundid资金账户超过13位</t>
  </si>
  <si>
    <t>fundid资金账户为12位数字但在系统中不存在的</t>
  </si>
  <si>
    <t>moneytype货币代码为空</t>
  </si>
  <si>
    <t>moneytype货币代码为不存在的代码</t>
  </si>
  <si>
    <t>资金查询成功</t>
    <phoneticPr fontId="21" type="noConversion"/>
  </si>
  <si>
    <t>qryflag查询方向为空</t>
  </si>
  <si>
    <r>
      <t>fundid资金账户与</t>
    </r>
    <r>
      <rPr>
        <sz val="10"/>
        <rFont val="宋体"/>
        <family val="3"/>
        <charset val="134"/>
      </rPr>
      <t>userid不匹配</t>
    </r>
    <phoneticPr fontId="29" type="noConversion"/>
  </si>
  <si>
    <t>count为空</t>
    <phoneticPr fontId="32" type="noConversion"/>
  </si>
  <si>
    <t>深市买入后成交查询</t>
  </si>
  <si>
    <t>深市卖出后成交查询</t>
  </si>
  <si>
    <t>上市买入后成交查询</t>
    <phoneticPr fontId="32" type="noConversion"/>
  </si>
  <si>
    <t>上市卖出后成交查询</t>
    <phoneticPr fontId="32" type="noConversion"/>
  </si>
  <si>
    <t>fundid资金账户不足12位数字</t>
  </si>
  <si>
    <t>fundid资金账户有12位但包含字符</t>
  </si>
  <si>
    <t>secuid股东代码为空</t>
  </si>
  <si>
    <t>secuid股东代码为不足10位</t>
  </si>
  <si>
    <t>price价格为非数字</t>
  </si>
  <si>
    <t>深市买入取最大交易数量</t>
    <phoneticPr fontId="32" type="noConversion"/>
  </si>
  <si>
    <t>深市卖出取最大交易数量</t>
    <phoneticPr fontId="32" type="noConversion"/>
  </si>
  <si>
    <t>上市买入取最大交易数量</t>
    <phoneticPr fontId="32" type="noConversion"/>
  </si>
  <si>
    <t>上市卖出取最大交易数量</t>
    <phoneticPr fontId="32" type="noConversion"/>
  </si>
  <si>
    <t>fundid资金账户为空</t>
    <phoneticPr fontId="32" type="noConversion"/>
  </si>
  <si>
    <t>secuid股东代码在系统中不存在</t>
    <phoneticPr fontId="32" type="noConversion"/>
  </si>
  <si>
    <t>stkcode证券代码不存在</t>
    <phoneticPr fontId="32" type="noConversion"/>
  </si>
  <si>
    <t>market交易市场为空</t>
    <phoneticPr fontId="32" type="noConversion"/>
  </si>
  <si>
    <t>market交易市场为不存在的代码</t>
    <phoneticPr fontId="32" type="noConversion"/>
  </si>
  <si>
    <t>market交易市场与stkcode证券代码不匹配</t>
    <phoneticPr fontId="32" type="noConversion"/>
  </si>
  <si>
    <t>bsflag买卖类别为系统不支持的代码</t>
    <phoneticPr fontId="32" type="noConversion"/>
  </si>
  <si>
    <t>price价格为空</t>
    <phoneticPr fontId="32" type="noConversion"/>
  </si>
  <si>
    <t>price价格为0</t>
    <phoneticPr fontId="32" type="noConversion"/>
  </si>
  <si>
    <t>price价格为负数</t>
    <phoneticPr fontId="32" type="noConversion"/>
  </si>
  <si>
    <t>资金可取金额查询成功</t>
    <phoneticPr fontId="32" type="noConversion"/>
  </si>
  <si>
    <t>fundid资金账户超过13位</t>
    <phoneticPr fontId="32" type="noConversion"/>
  </si>
  <si>
    <t>fundid资金账户为12位数字但在系统中不存在的</t>
    <phoneticPr fontId="32" type="noConversion"/>
  </si>
  <si>
    <t>fundid资金账户有12位但包含字符</t>
    <phoneticPr fontId="32" type="noConversion"/>
  </si>
  <si>
    <t>moneytype非法</t>
    <phoneticPr fontId="32" type="noConversion"/>
  </si>
  <si>
    <t>pattern匹配代码为不存在的股票代码</t>
    <phoneticPr fontId="32" type="noConversion"/>
  </si>
  <si>
    <t>pattern匹配代码为不存在的证券简称</t>
    <phoneticPr fontId="32" type="noConversion"/>
  </si>
  <si>
    <t>pattern匹配代码为空</t>
    <phoneticPr fontId="32" type="noConversion"/>
  </si>
  <si>
    <t>输入参数正确－证券代码不存在</t>
    <phoneticPr fontId="32" type="noConversion"/>
  </si>
  <si>
    <t>证券代码为空</t>
    <phoneticPr fontId="21" type="noConversion"/>
  </si>
  <si>
    <t>证券代码不存在</t>
    <phoneticPr fontId="21" type="noConversion"/>
  </si>
  <si>
    <t>交易市场为空</t>
    <phoneticPr fontId="21" type="noConversion"/>
  </si>
  <si>
    <t>交易市场不存在</t>
    <phoneticPr fontId="21" type="noConversion"/>
  </si>
  <si>
    <t>stkcode股票代码为空，其他参数正确</t>
  </si>
  <si>
    <t>stkcode股票代码不存在，其他参数正确</t>
  </si>
  <si>
    <t>market市场为空，其他参数正确</t>
    <phoneticPr fontId="32" type="noConversion"/>
  </si>
  <si>
    <t>market市场不存在，其他参数正确</t>
    <phoneticPr fontId="32" type="noConversion"/>
  </si>
  <si>
    <t>stkcode股票代码与market市场不匹配，其他参数正确</t>
  </si>
  <si>
    <t>weight权重为空，其他参数正确</t>
    <phoneticPr fontId="32" type="noConversion"/>
  </si>
  <si>
    <r>
      <t>各证券权重之和小于100</t>
    </r>
    <r>
      <rPr>
        <sz val="12"/>
        <rFont val="宋体"/>
        <family val="3"/>
        <charset val="134"/>
      </rPr>
      <t>%</t>
    </r>
    <phoneticPr fontId="32" type="noConversion"/>
  </si>
  <si>
    <t>weight权重为0或负数，其他参数正确</t>
    <phoneticPr fontId="32" type="noConversion"/>
  </si>
  <si>
    <r>
      <t>各证券权重之和等于100</t>
    </r>
    <r>
      <rPr>
        <sz val="12"/>
        <rFont val="宋体"/>
        <family val="3"/>
        <charset val="134"/>
      </rPr>
      <t>%</t>
    </r>
    <phoneticPr fontId="32" type="noConversion"/>
  </si>
  <si>
    <t>组合中含股票、基金、债券、可转债</t>
    <phoneticPr fontId="32" type="noConversion"/>
  </si>
  <si>
    <t>组合中全是债券</t>
    <phoneticPr fontId="32" type="noConversion"/>
  </si>
  <si>
    <t>组合中全是基金</t>
    <phoneticPr fontId="32" type="noConversion"/>
  </si>
  <si>
    <t>组合中都是债券</t>
    <phoneticPr fontId="32" type="noConversion"/>
  </si>
  <si>
    <t>组合中都是基金</t>
    <phoneticPr fontId="32" type="noConversion"/>
  </si>
  <si>
    <t>一键下单成功</t>
    <phoneticPr fontId="32" type="noConversion"/>
  </si>
  <si>
    <t>fundid资金帐号为空</t>
    <phoneticPr fontId="32" type="noConversion"/>
  </si>
  <si>
    <t>Sessionid错误</t>
    <phoneticPr fontId="32" type="noConversion"/>
  </si>
  <si>
    <t>fundid资金帐号不存在</t>
    <phoneticPr fontId="32" type="noConversion"/>
  </si>
  <si>
    <t>各参数异常（secuid股东代码为空，secuid股东代码不正确，stkcode证券代码为空，stkcode证券代码不存在，market证券市场为空，market证券市场不存在，bsflag买卖方向为空，bsflag买卖方向错误，price价格为非数字，price价格为空，price价格为负数，qty股数为空，qty股数为非100的整数倍</t>
    <phoneticPr fontId="32" type="noConversion"/>
  </si>
  <si>
    <t>组合中包含基金、债券、股票</t>
    <phoneticPr fontId="32" type="noConversion"/>
  </si>
  <si>
    <t>status:=1;message:=请求成功</t>
    <phoneticPr fontId="21" type="noConversion"/>
  </si>
  <si>
    <r>
      <t>result</t>
    </r>
    <r>
      <rPr>
        <sz val="11"/>
        <color indexed="8"/>
        <rFont val="宋体"/>
        <family val="3"/>
        <charset val="134"/>
      </rPr>
      <t>:</t>
    </r>
    <r>
      <rPr>
        <sz val="11"/>
        <color indexed="8"/>
        <rFont val="宋体"/>
        <family val="3"/>
        <charset val="134"/>
      </rPr>
      <t>=true</t>
    </r>
    <phoneticPr fontId="21" type="noConversion"/>
  </si>
  <si>
    <t>status:=1;message:=请求成功</t>
  </si>
  <si>
    <t>result:=true</t>
  </si>
  <si>
    <t>data.isShow:=0</t>
  </si>
  <si>
    <t>CommonRequest.userId:=12300</t>
  </si>
  <si>
    <t>data.isShow:=1</t>
  </si>
  <si>
    <t>status:=1;
message:=请求成功;</t>
  </si>
  <si>
    <t>status:=1;
message:=请求成功</t>
  </si>
  <si>
    <t>1</t>
    <phoneticPr fontId="21" type="noConversion"/>
  </si>
  <si>
    <t>status:=1;
message:=请求成功;
data:=不为空</t>
  </si>
  <si>
    <t>status:=1;
message:=请求成功;
data.maxstkqty:=不为0</t>
  </si>
  <si>
    <t>status:=1;
message:=请求成功;
data.maxstkqty:=0</t>
  </si>
  <si>
    <t xml:space="preserve">status:=0;
message:=不支持的证券类型或该证券代码不存在！;
</t>
  </si>
  <si>
    <t xml:space="preserve">status:=0;
message:= 传入证券组合的总权重&lt;=0或&gt;1，无法计算！请重新检查组合数据！ </t>
    <phoneticPr fontId="32" type="noConversion"/>
  </si>
  <si>
    <t>1</t>
    <phoneticPr fontId="32" type="noConversion"/>
  </si>
  <si>
    <t>status:=1;
message:=请求成功;
data.0.message:=None;
data.0.stkcode:= 112197 ;
data.0.success:= 1 ;
data.1.message:=None;
data.1.stkcode:= 112186 ;
data.1.success:= 1 ;
data.2.message:=None;
data.2.stkcode:= 018001 ;
data.2.success:= 1 ;
data.3.message:=None;
data.3.stkcode:= 018002 ;
data.3.success:= 1 ;
data.4.message:=None;
data.4.stkcode:= 122266 ;
data.4.success:= 1 ;
data.5.message:=None;
data.5.stkcode:= 010213 ;
data.5.success:= 1 ;</t>
    <phoneticPr fontId="32" type="noConversion"/>
  </si>
  <si>
    <r>
      <t>status:=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 xml:space="preserve">;
message:= session过期，请重新登录 </t>
    </r>
    <phoneticPr fontId="32" type="noConversion"/>
  </si>
  <si>
    <t>1</t>
    <phoneticPr fontId="29" type="noConversion"/>
  </si>
  <si>
    <t>1</t>
    <phoneticPr fontId="32" type="noConversion"/>
  </si>
  <si>
    <t>1</t>
    <phoneticPr fontId="32" type="noConversion"/>
  </si>
  <si>
    <t>1</t>
    <phoneticPr fontId="32" type="noConversion"/>
  </si>
  <si>
    <t>1</t>
    <phoneticPr fontId="32" type="noConversion"/>
  </si>
  <si>
    <t>1</t>
    <phoneticPr fontId="21" type="noConversion"/>
  </si>
  <si>
    <t xml:space="preserve">
CommonRequest.dynamicMap.inputid:=11000234</t>
  </si>
  <si>
    <t xml:space="preserve">
</t>
  </si>
  <si>
    <t xml:space="preserve">
CommonRequest.dynamicMap.detail:=[
                             {
                    "stkcode": "000666",
                     "goldMarket": "SZ",
                    "weight": "0.25"
                },
                {
                    "stkcode": "000667",
                     "goldMarket": "SZ",
                    "weight": "0.28"
                },
                {
                    "stkcode": "600222",
                     "goldMarket": "SH",
                    "weight": "0.30"
                }
            ]</t>
  </si>
  <si>
    <t xml:space="preserve">
CommonRequest.dynamicMap.detail:=[
                            {
                    "stkcode": "000666",
                     "goldMarket": "SZ",
                    "weight": "0.5"
                },
                {
                    "stkcode": "000667",
                     "goldMarket": "SZ",
                    "weight": "0.3"
                },
                {
                    "stkcode": "600222",
                     "goldMarket": "SH",
                    "weight": "0.5"
                }
            ]</t>
  </si>
  <si>
    <t xml:space="preserve">
</t>
  </si>
  <si>
    <t xml:space="preserve">
CommonRequest.dynamicMap.inputid:=990002340107</t>
    <phoneticPr fontId="21" type="noConversion"/>
  </si>
  <si>
    <r>
      <t xml:space="preserve">
CommonRequest.dynamicMap.inputid:=99000234010711</t>
    </r>
    <r>
      <rPr>
        <sz val="11"/>
        <color indexed="8"/>
        <rFont val="宋体"/>
        <family val="3"/>
        <charset val="134"/>
      </rPr>
      <t>11</t>
    </r>
    <phoneticPr fontId="21" type="noConversion"/>
  </si>
  <si>
    <t xml:space="preserve">
CommonRequest.dynamicMap.inputtype:='G'</t>
    <phoneticPr fontId="21" type="noConversion"/>
  </si>
  <si>
    <t xml:space="preserve">
CommonRequest.dynamicMap.trdpwd:=147257</t>
    <phoneticPr fontId="21" type="noConversion"/>
  </si>
  <si>
    <t>CommonRequest.dynamicMap.verifyCode:=''</t>
    <phoneticPr fontId="21" type="noConversion"/>
  </si>
  <si>
    <t xml:space="preserve">
CommonRequest.dynamicMap.verifyCode:=1234</t>
    <phoneticPr fontId="21" type="noConversion"/>
  </si>
  <si>
    <t>status:=0;
message:=验证码错误！;</t>
  </si>
  <si>
    <t>verifyCode验证码错误！</t>
  </si>
  <si>
    <t>status:=0;
message:=验证码错误！;</t>
    <phoneticPr fontId="21" type="noConversion"/>
  </si>
  <si>
    <t>status:=0;
message:=账户或密码错误，请重新输入！;</t>
  </si>
  <si>
    <t>status:=0;
message:=密码错误！;</t>
    <phoneticPr fontId="21" type="noConversion"/>
  </si>
  <si>
    <t>userId</t>
    <phoneticPr fontId="21" type="noConversion"/>
  </si>
  <si>
    <t>fundid</t>
    <phoneticPr fontId="21" type="noConversion"/>
  </si>
  <si>
    <t>深1</t>
    <phoneticPr fontId="21" type="noConversion"/>
  </si>
  <si>
    <t>stkcode</t>
    <phoneticPr fontId="21" type="noConversion"/>
  </si>
  <si>
    <t>price</t>
    <phoneticPr fontId="21" type="noConversion"/>
  </si>
  <si>
    <t>深2</t>
  </si>
  <si>
    <t>深3</t>
  </si>
  <si>
    <t>深4</t>
  </si>
  <si>
    <t>深5</t>
  </si>
  <si>
    <t>深6</t>
  </si>
  <si>
    <t>深7</t>
  </si>
  <si>
    <t>深8</t>
  </si>
  <si>
    <t>深9</t>
  </si>
  <si>
    <t>深10</t>
  </si>
  <si>
    <t>沪1</t>
    <phoneticPr fontId="21" type="noConversion"/>
  </si>
  <si>
    <t>"000022"</t>
  </si>
  <si>
    <t>"000023"</t>
  </si>
  <si>
    <t>"000024"</t>
  </si>
  <si>
    <t>"000025"</t>
  </si>
  <si>
    <t>"000026"</t>
  </si>
  <si>
    <t>"000027"</t>
  </si>
  <si>
    <t>"000028"</t>
  </si>
  <si>
    <t>"000029"</t>
  </si>
  <si>
    <t>"000030"</t>
  </si>
  <si>
    <t>"600010"</t>
    <phoneticPr fontId="21" type="noConversion"/>
  </si>
  <si>
    <t>沪2</t>
  </si>
  <si>
    <t>沪3</t>
  </si>
  <si>
    <t>沪4</t>
  </si>
  <si>
    <t>沪5</t>
  </si>
  <si>
    <t>沪6</t>
  </si>
  <si>
    <t>沪7</t>
  </si>
  <si>
    <t>沪8</t>
  </si>
  <si>
    <t>沪9</t>
  </si>
  <si>
    <t>沪10</t>
  </si>
  <si>
    <t>"600011"</t>
  </si>
  <si>
    <t>"600012"</t>
  </si>
  <si>
    <t>"600013"</t>
  </si>
  <si>
    <t>"600014"</t>
  </si>
  <si>
    <t>"600015"</t>
  </si>
  <si>
    <t>"600016"</t>
  </si>
  <si>
    <t>"600017"</t>
  </si>
  <si>
    <t>"600018"</t>
  </si>
  <si>
    <t>"600019"</t>
  </si>
  <si>
    <t>深secuid</t>
    <phoneticPr fontId="21" type="noConversion"/>
  </si>
  <si>
    <t>沪secuid</t>
    <phoneticPr fontId="21" type="noConversion"/>
  </si>
  <si>
    <t>002309</t>
    <phoneticPr fontId="21" type="noConversion"/>
  </si>
  <si>
    <t>15.80</t>
    <phoneticPr fontId="21" type="noConversion"/>
  </si>
  <si>
    <t xml:space="preserve">
CommonRequest.dynamicMap.trdpwd:=''</t>
  </si>
  <si>
    <t xml:space="preserve">
CommonRequest.dynamicMap.fundid:=1100023401071;</t>
  </si>
  <si>
    <t xml:space="preserve">
CommonRequest.dynamicMap.fundid:=999902340107</t>
  </si>
  <si>
    <t xml:space="preserve">
CommonRequest.dynamicMap.moneytype:=123;</t>
  </si>
  <si>
    <t>status:=0;
message:=委托价格有误！;</t>
  </si>
  <si>
    <t>status:=0;
message:=买卖类别有误，请重试！</t>
    <phoneticPr fontId="32" type="noConversion"/>
  </si>
  <si>
    <r>
      <t xml:space="preserve">
CommonRequest.dynamicMap.code:=</t>
    </r>
    <r>
      <rPr>
        <sz val="11"/>
        <color indexed="8"/>
        <rFont val="宋体"/>
        <family val="3"/>
        <charset val="134"/>
      </rPr>
      <t>'</t>
    </r>
    <r>
      <rPr>
        <sz val="11"/>
        <color indexed="8"/>
        <rFont val="宋体"/>
        <family val="3"/>
        <charset val="134"/>
      </rPr>
      <t>000001</t>
    </r>
    <r>
      <rPr>
        <sz val="11"/>
        <color indexed="8"/>
        <rFont val="宋体"/>
        <family val="3"/>
        <charset val="134"/>
      </rPr>
      <t>'</t>
    </r>
    <r>
      <rPr>
        <sz val="11"/>
        <color indexed="8"/>
        <rFont val="宋体"/>
        <family val="3"/>
        <charset val="134"/>
      </rPr>
      <t>;
CommonRequest.dynamicMap.market:="";</t>
    </r>
    <phoneticPr fontId="21" type="noConversion"/>
  </si>
  <si>
    <t>status:=0;
message:=证券代码不存在！;</t>
  </si>
  <si>
    <t xml:space="preserve">
CommonRequest.dynamicMap.fundid:='';
</t>
  </si>
  <si>
    <t>status:=1;
message:=请求成功;
data:=''</t>
  </si>
  <si>
    <t xml:space="preserve">
CommonRequest.dynamicMap.qryflag:='';</t>
  </si>
  <si>
    <t>status:=0;
message:=参数超出范围;
data:=''</t>
  </si>
  <si>
    <t xml:space="preserve">
CommonRequest.dynamicMap.count:='';
</t>
  </si>
  <si>
    <t xml:space="preserve">{
    'result':'true',
    'message':'请求成功',
    'data':'{'status':'0','message':'-420410040[-990221020]无此证券代码! stkcode := market := 1','data':{}}',
    'setMessage':true,
    'setResult':true,
    'setData':true
}
</t>
  </si>
  <si>
    <t>{
    'result':'true',
    'message':'请求成功',
    'data':'{'status':'0','message':'-420410040[-990221020]无此证券代码! stkcode := 000001 market := 1','data':{}}',
    'setMessage':true,
    'setResult':true,
    'setData':true
}</t>
  </si>
  <si>
    <t xml:space="preserve">
CommonRequest.dynamicMap.fundid:='';</t>
  </si>
  <si>
    <t xml:space="preserve">
CommonRequest.dynamicMap.fundid:='';
CommonRequest.dynamicMap.stkcode:='';
CommonRequest.dynamicMap.market:=1;</t>
  </si>
  <si>
    <t xml:space="preserve">
CommonRequest.dynamicMap.fundid:='110002345090';
CommonRequest.dynamicMap.stkcode:='';
CommonRequest.dynamicMap.market:=1;</t>
  </si>
  <si>
    <t xml:space="preserve">
CommonRequest.dynamicMap.moneytype:='';</t>
  </si>
  <si>
    <r>
      <t xml:space="preserve">
CommonRequest.dynamicMap.</t>
    </r>
    <r>
      <rPr>
        <sz val="11"/>
        <color indexed="8"/>
        <rFont val="宋体"/>
        <family val="3"/>
        <charset val="134"/>
      </rPr>
      <t>moneytype</t>
    </r>
    <r>
      <rPr>
        <sz val="11"/>
        <color indexed="8"/>
        <rFont val="宋体"/>
        <family val="3"/>
        <charset val="134"/>
      </rPr>
      <t>:='</t>
    </r>
    <r>
      <rPr>
        <sz val="11"/>
        <color indexed="8"/>
        <rFont val="宋体"/>
        <family val="3"/>
        <charset val="134"/>
      </rPr>
      <t>aaa</t>
    </r>
    <r>
      <rPr>
        <sz val="11"/>
        <color indexed="8"/>
        <rFont val="宋体"/>
        <family val="3"/>
        <charset val="134"/>
      </rPr>
      <t>';</t>
    </r>
    <phoneticPr fontId="32" type="noConversion"/>
  </si>
  <si>
    <t>status:=1;
message:=请求成功;
data.0.name:= 经纬纺机 ;
data.0.stkcode:= 000666 ;
data.0.market:= 0 ;
data.0.weight:= 0.2 ;
data.1.name:= 美好集团 ;
data.1.stkcode:= 000667 ;
data.1.market:= 0 ;
data.1.weight:= 0.3 ;
data.2.name:= 太龙药业 ;
data.2.stkcode:= 600222 ;
data.2.market:= 1 ;
data.2.weight:= 0.5 ;</t>
  </si>
  <si>
    <r>
      <t xml:space="preserve">status:=1;
message:=请求成功;
data.0.name:= 经纬纺机 ;
data.0.stkcode:= 000666 ;
data.0.market:= 0 ;
data.0.weight:= 0.25 ;
data.1.name:= 美好集团 ;
data.1.stkcode:= 000667 ;
data.1.market:= 0 ;
data.1.weight:= 0.28 ;
data.2.name:= 太龙药业 ;
data.2.stkcode:= 600222 ;
data.2.market:= 1 ;
data.2.weight:= </t>
    </r>
    <r>
      <rPr>
        <sz val="11"/>
        <color indexed="8"/>
        <rFont val="宋体"/>
        <family val="3"/>
        <charset val="134"/>
      </rPr>
      <t>0.3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 xml:space="preserve"> ;</t>
    </r>
    <phoneticPr fontId="32" type="noConversion"/>
  </si>
  <si>
    <t>status:=1;
message:=请求成功;
data.0.name:= 09怀化债 ;
data.0.stkcode:= 111051 ;
data.0.market:= 0 ;
data.0.weight:= 0.0873 ;
data.1.name:= 10并高铁 ;
data.1.stkcode:= 111062 ;
data.1.market:= 0 ;
data.1.weight:= 0.0517 ;
data.2.name:= 12景兴债 ;
data.2.stkcode:= 112121 ;
data.2.market:= 0 ;
data.2.weight:= 0.1469 ;
data.3.name:= 14好想债 ;
data.3.stkcode:= 112204 ;
data.3.market:= 0 ;
data.3.weight:= 0.0958 ;
data.4.name:= 14福星01 ;
data.4.stkcode:= 112220 ;
data.4.market:= 0 ;
data.4.weight:= 0.1256 ;
data.5.name:= 11泰矿债 ;
data.5.stkcode:= 122798 ;
data.5.market:= 1 ;
data.5.weight:= 0.0694 ;
data.6.name:= 11永州债 ;
data.6.stkcode:= 122781 ;
data.6.market:= 1 ;
data.6.weight:= 0.0621 ;
data.7.name:= 12宝泰隆 ;
data.7.stkcode:= 122135 ;
data.7.market:= 1 ;
data.7.weight:= 0.1293 ;
data.8.name:= 12亿利01 ;
data.8.stkcode:= 122143 ;
data.8.market:= 1 ;
data.8.weight:= 0.083 ;
data.9.name:= PR河套债 ;
data.9.stkcode:= 122679 ;
data.9.market:= 1 ;
data.9.weight:= 0.0339 ;
data.10.name:= 14天能02 ;
data.10.stkcode:= 127002 ;
data.10.market:= 1 ;
data.10.weight:= 0.0814 ;
data.11.name:= 格力转债 ;
data.11.stkcode:= 110030 ;
data.11.market:= 1 ;
data.11.weight:= 0.03 ;</t>
    <phoneticPr fontId="32" type="noConversion"/>
  </si>
  <si>
    <t xml:space="preserve">status:=0;
message:=不支持的证券类型或该证券代码不存在！;
</t>
    <phoneticPr fontId="32" type="noConversion"/>
  </si>
  <si>
    <r>
      <t>status:=0</t>
    </r>
    <r>
      <rPr>
        <sz val="11"/>
        <color indexed="8"/>
        <rFont val="宋体"/>
        <family val="3"/>
        <charset val="134"/>
      </rPr>
      <t>;
message:=不支持的证券类型或该证券代码不存在！;
data:=</t>
    </r>
    <phoneticPr fontId="21" type="noConversion"/>
  </si>
  <si>
    <t>1</t>
    <phoneticPr fontId="26" type="noConversion"/>
  </si>
  <si>
    <r>
      <t>status:=1;
message:=请求成功;
data.0.name:= 证券股B ;
data.0.stkcode:= 150302 ;
data.0.market:= 0 ;
data.0.weight:= 0.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 xml:space="preserve"> ;
data.1.name:= 保证金 ;
data.1.stkcode:= 159001 ;
data.1.market:= 0 ;
data.1.weight:= 0.1 ;
data.2.name:= 南方香港 ;
data.2.stkcode:= 160125 ;
data.2.market:= 0 ;
data.2.weight:= 0.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 xml:space="preserve"> ;
data.3.name:= 基金银丰 ;
data.3.stkcode:= 500058 ;
data.3.market:= 1 ;
data.3.weight:= 0.1</t>
    </r>
    <r>
      <rPr>
        <sz val="11"/>
        <color indexed="8"/>
        <rFont val="宋体"/>
        <family val="3"/>
        <charset val="134"/>
      </rPr>
      <t xml:space="preserve"> ;
data.4.name:= 治理ETF ;
data.4.stkcode:= 510010 ;
data.4.market:= 1 ;
data.4.weight:= 0.15 ;
data.5.name:= 一带一路 ;
data.5.stkcode:= 502013 ;
data.5.market:= 1 ;
data.5.weight:= 0.25 ;</t>
    </r>
    <phoneticPr fontId="32" type="noConversion"/>
  </si>
  <si>
    <t xml:space="preserve">
CommonRequest.dynamicMap.detail:=[
                               {
                    "stkcode": "150302",
                     "goldMarket": "SZ",
                    "weight": "0.2"
                },
                {
                    "stkcode": "159001",
                     "goldMarket": "SZ",
                    "weight": "0.1"
                },
    {
                    "stkcode": "160125",
                     "goldMarket": "SZ",
                    "weight": "0.2"
                },
                {
                    "stkcode": "500058",
                     "goldMarket": "SH",
                    "weight": "0.1"
                },
                {
                    "stkcode": "510010",
                     "goldMarket": "SH",
                    "weight": "0.15"
                },               
 {
                    "stkcode": "502013",
                     "goldMarket": "SH",
                    "weight": "0.25"
                }
            ]</t>
    <phoneticPr fontId="32" type="noConversion"/>
  </si>
  <si>
    <t xml:space="preserve">
CommonRequest.dynamicMap.detail:=[
                             {
                    "stkcode": "000666",
                     "goldMarket": "SZ",
                    "weight": "0.2"
                },
                {
                    "stkcode": "000667",
                     "goldMarket": "SZ",
                    "weight": "0.3"
                },
                {
                    "stkcode": "600222",
                     "goldMarket": "SH",
                    "weight": "0.5"
                }
            ]</t>
    <phoneticPr fontId="32" type="noConversion"/>
  </si>
  <si>
    <r>
      <t>status:=1;
message:=请求成功;
data.0.name:= 恒生电子 ;
data.0.stkcode:= 600570 ;
data.0.market:= 1 ;
data.0.weight:= 0.1 ;
data.1.name:= 创业板A ;
data.1.stkcode:= 150152 ;
data.1.market:= 0 ;
data.1.weight:= 0.1 ;
data.2.name:= 500等权A ;
data.2.stkcode:= 502001 ;
data.2.market:= 1 ;
data.2.weight:= 0.1 ;
data.3.name:= 华谊兄弟 ;
data.3.stkcode:= 300027 ;
data.3.market:= 0 ;
data.3.weight:= 0.1</t>
    </r>
    <r>
      <rPr>
        <sz val="11"/>
        <color indexed="8"/>
        <rFont val="宋体"/>
        <family val="3"/>
        <charset val="134"/>
      </rPr>
      <t xml:space="preserve"> ;
data.4.name:= 平安银行 ;
data.4.stkcode:= 000001 ;
data.4.market:= 0 ;
data.4.weight:= 0.1 ;
data.5.name:= 03国债⑶ ;
data.5.stkcode:= 010303 ;
data.5.market:= 1 ;
data.5.weight:= 0.1 ;
data.6.name:= 14好想债 ;
data.6.stkcode:= 112204 ;
data.6.market:= 0 ;
data.6.weight:= 0.1 ;
data.7.name:= 14天能02 ;
data.7.stkcode:= 127002 ;
data.7.market:= 1 ;
data.7.weight:= 0.1 ;
data.8.name:= 国债0213 ;
data.8.stkcode:= 100213 ;
data.8.market:= 0 ;
data.8.weight:= 0.1 ;
data.9.name:= 格力转债 ;
data.9.stkcode:= 110030 ;
data.9.market:= 1 ;
data.9.weight:= 0.05 ;
data.10.name:= 歌尔转债 ;
data.10.stkcode:= 128009 ;
data.10.market:= 0 ;
data.10.weight:= 0.0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 xml:space="preserve"> ;</t>
    </r>
    <phoneticPr fontId="32" type="noConversion"/>
  </si>
  <si>
    <t>证券代码与交易市场不匹配</t>
    <phoneticPr fontId="21" type="noConversion"/>
  </si>
  <si>
    <t>bankcode</t>
    <phoneticPr fontId="21" type="noConversion"/>
  </si>
  <si>
    <t>custid</t>
    <phoneticPr fontId="21" type="noConversion"/>
  </si>
  <si>
    <t>bandkname</t>
    <phoneticPr fontId="21" type="noConversion"/>
  </si>
  <si>
    <t>非当前用户对应的存管银行</t>
    <phoneticPr fontId="21" type="noConversion"/>
  </si>
  <si>
    <r>
      <t>非当前用户对应的f</t>
    </r>
    <r>
      <rPr>
        <sz val="11"/>
        <color indexed="8"/>
        <rFont val="宋体"/>
        <family val="3"/>
        <charset val="134"/>
      </rPr>
      <t>undid</t>
    </r>
    <phoneticPr fontId="21" type="noConversion"/>
  </si>
  <si>
    <t>所有参数都正确－银行转证券</t>
    <phoneticPr fontId="71" type="noConversion"/>
  </si>
  <si>
    <t>1</t>
    <phoneticPr fontId="71" type="noConversion"/>
  </si>
  <si>
    <t>50000004225</t>
    <phoneticPr fontId="21" type="noConversion"/>
  </si>
  <si>
    <t>1005</t>
    <phoneticPr fontId="21" type="noConversion"/>
  </si>
  <si>
    <t>50000000290</t>
    <phoneticPr fontId="21" type="noConversion"/>
  </si>
  <si>
    <t>A232853554</t>
  </si>
  <si>
    <t>0002170925</t>
  </si>
  <si>
    <t>农行存管</t>
    <phoneticPr fontId="21" type="noConversion"/>
  </si>
  <si>
    <t>1002</t>
    <phoneticPr fontId="21" type="noConversion"/>
  </si>
  <si>
    <t>1010</t>
    <phoneticPr fontId="21" type="noConversion"/>
  </si>
  <si>
    <t>1</t>
    <phoneticPr fontId="21" type="noConversion"/>
  </si>
  <si>
    <t>1</t>
    <phoneticPr fontId="71" type="noConversion"/>
  </si>
  <si>
    <t xml:space="preserve">
CommonRequest.dynamicMap.pattern:='000000';</t>
  </si>
  <si>
    <t xml:space="preserve">
CommonRequest.dynamicMap.pattern:='xxxx';</t>
  </si>
  <si>
    <t xml:space="preserve">
CommonRequest.dynamicMap.pattern:='';</t>
  </si>
  <si>
    <t>600013</t>
  </si>
  <si>
    <t>600014</t>
  </si>
  <si>
    <t>600015</t>
  </si>
  <si>
    <t>600016</t>
  </si>
  <si>
    <t>600017</t>
  </si>
  <si>
    <t>600018</t>
  </si>
  <si>
    <t>600019</t>
  </si>
  <si>
    <t>持仓不足</t>
    <phoneticPr fontId="21" type="noConversion"/>
  </si>
  <si>
    <t>深1</t>
    <phoneticPr fontId="21" type="noConversion"/>
  </si>
  <si>
    <t>正常</t>
    <phoneticPr fontId="21" type="noConversion"/>
  </si>
  <si>
    <t>沪1</t>
    <phoneticPr fontId="21" type="noConversion"/>
  </si>
  <si>
    <t>601999</t>
    <phoneticPr fontId="21" type="noConversion"/>
  </si>
  <si>
    <r>
      <t>n</t>
    </r>
    <r>
      <rPr>
        <sz val="11"/>
        <color indexed="8"/>
        <rFont val="宋体"/>
        <family val="3"/>
        <charset val="134"/>
      </rPr>
      <t>ame</t>
    </r>
    <phoneticPr fontId="21" type="noConversion"/>
  </si>
  <si>
    <t xml:space="preserve">
CommonRequest.dynamicMap.inputtype:=''</t>
    <phoneticPr fontId="21" type="noConversion"/>
  </si>
  <si>
    <t>40.70</t>
    <phoneticPr fontId="21" type="noConversion"/>
  </si>
  <si>
    <t>基金</t>
    <phoneticPr fontId="21" type="noConversion"/>
  </si>
  <si>
    <t>深1</t>
    <phoneticPr fontId="21" type="noConversion"/>
  </si>
  <si>
    <t>组合</t>
    <phoneticPr fontId="21" type="noConversion"/>
  </si>
  <si>
    <t>组合1</t>
    <phoneticPr fontId="21" type="noConversion"/>
  </si>
  <si>
    <t>组合2</t>
  </si>
  <si>
    <t>组合3</t>
  </si>
  <si>
    <t>组合4</t>
  </si>
  <si>
    <t>组合5</t>
  </si>
  <si>
    <t>组合6</t>
  </si>
  <si>
    <t>组合7</t>
  </si>
  <si>
    <t>组合8</t>
  </si>
  <si>
    <t>组合9</t>
  </si>
  <si>
    <t>组合10</t>
  </si>
  <si>
    <t>{
                    'secuid': '0002170925',
                    'stkcode': '002039',
                    'market': '0',
                    'bsflag': '0B',
                    'price': '13.78',
                    'qty': '100',
                    'ordergroup': '0'
                }</t>
    <phoneticPr fontId="21" type="noConversion"/>
  </si>
  <si>
    <t>{
                    'secuid': '0002170925',
                    'stkcode': '300088',
                    'market': '0',
                    'bsflag': '0B',
                    'price': '8.55',
                    'qty': '100',
                    'ordergroup': '0'
                }</t>
    <phoneticPr fontId="21" type="noConversion"/>
  </si>
  <si>
    <t>{
                    'secuid': '0002170925',
                    'stkcode': '000902',
                    'market': '0',
                    'bsflag': '0B',
                    'price': '21.02',
                    'qty': '100',
                    'ordergroup': '0'
                }</t>
    <phoneticPr fontId="21" type="noConversion"/>
  </si>
  <si>
    <t>{
                    'secuid': 'A232853554',
                    'stkcode': '600770',
                    'market': '1',
                    'bsflag': '0B',
                    'price': '14.40',
                    'qty': '100',
                    'ordergroup': '0'
                }</t>
    <phoneticPr fontId="21" type="noConversion"/>
  </si>
  <si>
    <t xml:space="preserve"> 
                 </t>
    <phoneticPr fontId="21" type="noConversion"/>
  </si>
  <si>
    <t xml:space="preserve">{
                    'secuid': 'A232853554',
                    'stkcode': '600572',
                    'market': '1',
                    'bsflag': '0B',
                    'price': '15.83',
                    'qty': '200',
                    'ordergroup': '0'
                }           </t>
    <phoneticPr fontId="21" type="noConversion"/>
  </si>
  <si>
    <t>0009021111</t>
    <phoneticPr fontId="21" type="noConversion"/>
  </si>
  <si>
    <t>股票组合</t>
    <phoneticPr fontId="21" type="noConversion"/>
  </si>
  <si>
    <t>基金组合</t>
    <phoneticPr fontId="21" type="noConversion"/>
  </si>
  <si>
    <t xml:space="preserve">
                {
                    'secuid': '0002170925',
                    'stkcode': '150181',
                    'market': '0',
                    'bsflag': '0B',
                    'price': '0.964',
                    'qty': '100',
                    'ordergroup': '0'
                },
                   {
                    'secuid': '0002170925',
                    'stkcode': '150203',
                    'market': '0',
                    'bsflag': '0B',
                    'price': '0.873',
                    'qty': '100',
                    'ordergroup': '0'
                },
                       {
                    'secuid': '0002170925',
                    'stkcode': '150209',
                    'market': '0',
                    'bsflag': '0B',
                    'price': '0.869',
                    'qty': '100',
                    'ordergroup': '0'
                }
                ,
                       {
                    'secuid': 'A232853554',
                    'stkcode': '502001',
                    'market': '1',
                    'bsflag': '0B',
                    'price': '0.916',
                    'qty': '100',
                    'ordergroup': '0'
                }
                ,
                       {
                    'secuid': 'A232853554',
                    'stkcode': '502003',
                    'market': '1',
                    'bsflag': '0B',
                    'price': '0.957',
                    'qty': '200',
                    'ordergroup': '0'
                }</t>
    <phoneticPr fontId="21" type="noConversion"/>
  </si>
  <si>
    <t>沪组合6</t>
    <phoneticPr fontId="21" type="noConversion"/>
  </si>
  <si>
    <t>沪组合7</t>
  </si>
  <si>
    <t>沪组合8</t>
  </si>
  <si>
    <t>沪组合9</t>
  </si>
  <si>
    <t>沪组合10</t>
  </si>
  <si>
    <t>深组合1</t>
    <phoneticPr fontId="21" type="noConversion"/>
  </si>
  <si>
    <t>深组合2</t>
  </si>
  <si>
    <t>深组合3</t>
  </si>
  <si>
    <t>深组合4</t>
  </si>
  <si>
    <t>深组合5</t>
  </si>
  <si>
    <t>成功退出</t>
    <phoneticPr fontId="21" type="noConversion"/>
  </si>
  <si>
    <r>
      <t xml:space="preserve">
CommonRequest.dynamicMap.stkcode:='';
CommonRequest.dynamicMap.market:=</t>
    </r>
    <r>
      <rPr>
        <sz val="11"/>
        <color indexed="8"/>
        <rFont val="宋体"/>
        <family val="3"/>
        <charset val="134"/>
      </rPr>
      <t>''</t>
    </r>
    <r>
      <rPr>
        <sz val="11"/>
        <color indexed="8"/>
        <rFont val="宋体"/>
        <family val="3"/>
        <charset val="134"/>
      </rPr>
      <t>;</t>
    </r>
    <phoneticPr fontId="29" type="noConversion"/>
  </si>
  <si>
    <t>status:=0;
message:=资金账户不存在！;</t>
    <phoneticPr fontId="32" type="noConversion"/>
  </si>
  <si>
    <r>
      <t>status:=0;
message:=资金账户不存在！</t>
    </r>
    <r>
      <rPr>
        <sz val="11"/>
        <color indexed="8"/>
        <rFont val="宋体"/>
        <family val="3"/>
        <charset val="134"/>
      </rPr>
      <t>;</t>
    </r>
    <phoneticPr fontId="32" type="noConversion"/>
  </si>
  <si>
    <t>fundid资金账户与金贝塔帐户部匹配</t>
    <phoneticPr fontId="32" type="noConversion"/>
  </si>
  <si>
    <t xml:space="preserve">
CommonRequest.dynamicMap.fundid:='39943293';</t>
    <phoneticPr fontId="32" type="noConversion"/>
  </si>
  <si>
    <r>
      <t xml:space="preserve">
CommonRequest.dynamicMap.fundid:='xx943293</t>
    </r>
    <r>
      <rPr>
        <sz val="11"/>
        <color indexed="8"/>
        <rFont val="宋体"/>
        <family val="3"/>
        <charset val="134"/>
      </rPr>
      <t>';</t>
    </r>
    <phoneticPr fontId="32" type="noConversion"/>
  </si>
  <si>
    <r>
      <t xml:space="preserve">status:=1;
message:=请求成功;
</t>
    </r>
    <r>
      <rPr>
        <sz val="11"/>
        <color indexed="8"/>
        <rFont val="宋体"/>
        <family val="3"/>
        <charset val="134"/>
      </rPr>
      <t>data:=</t>
    </r>
    <r>
      <rPr>
        <sz val="11"/>
        <color indexed="8"/>
        <rFont val="宋体"/>
        <family val="3"/>
        <charset val="134"/>
      </rPr>
      <t>不为空</t>
    </r>
    <phoneticPr fontId="32" type="noConversion"/>
  </si>
  <si>
    <t xml:space="preserve">status:=1;
message:=请求成功;
</t>
    <phoneticPr fontId="32" type="noConversion"/>
  </si>
  <si>
    <t xml:space="preserve">status:=0;
message:=证券代码不存在！;
</t>
    <phoneticPr fontId="32" type="noConversion"/>
  </si>
  <si>
    <t xml:space="preserve">
CommonRequest.dynamicMap.fundid:='111111';</t>
    <phoneticPr fontId="32" type="noConversion"/>
  </si>
  <si>
    <t xml:space="preserve">
CommonRequest.dynamicMap.fundid:='990002340107';</t>
    <phoneticPr fontId="32" type="noConversion"/>
  </si>
  <si>
    <r>
      <t>status:=0;
message:=客户基本信息记录不存在！</t>
    </r>
    <r>
      <rPr>
        <sz val="11"/>
        <color indexed="8"/>
        <rFont val="宋体"/>
        <family val="3"/>
        <charset val="134"/>
      </rPr>
      <t>;</t>
    </r>
    <phoneticPr fontId="32" type="noConversion"/>
  </si>
  <si>
    <r>
      <t>status:=0;
message:=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资金账户不存在！;</t>
    </r>
    <phoneticPr fontId="32" type="noConversion"/>
  </si>
  <si>
    <t xml:space="preserve">
CommonRequest.dynamicMap.detail:=[
                {
                    "stkcode": "111051",
                    "goldMarket": "SZ",
                    "weight": "0.0873"
                },
                {
                    "stkcode": "111062",
                    "goldMarket": "SZ",
                    "weight": "0.0517"
                },
 {
                    "stkcode": "112121",
                     "goldMarket": "SZ",
                    "weight": "0.1469"
                },
 {
                    "stkcode": "112204",
                     "goldMarket": "SZ",
                    "weight": "0.0958"
                },
 {
                    "stkcode": "112220",
                     "goldMarket": "SZ",
                    "weight": "0.1256"
                },
                         {
                    "stkcode": "122798",
                     "goldMarket": "SH",
                    "weight": "0.0694"
                },
                {
                    "stkcode": "122781",
                     "goldMarket": "SH",
                    "weight": "0.0621"
                },
 {
                    "stkcode": "122135",
                      "goldMarket": "SH",
                    "weight": "0.1293"
                },
 {
                    "stkcode": "122143",
                      "goldMarket": "SH",
                    "weight": "0.083"
                },
 {
                    "stkcode": "122679",
                     "goldMarket": "SH",
                    "weight": "0.0339"
                },
 {
                    "stkcode": "127002",
                      "goldMarket": "SH",
                    "weight": "0.0814"
                },
 {
                    "stkcode": "110030",
                      "goldMarket": "SH",
                    "weight": "0.03"
                }
            ]</t>
    <phoneticPr fontId="32" type="noConversion"/>
  </si>
  <si>
    <t>{
                    'secuid': 'A461268403',
                    'stkcode': '600770',
                    'market': '1',
                    'bsflag': '0B',
                    'price': '14.40',
                    'qty': '100',
                    'ordergroup': '0'
                }</t>
    <phoneticPr fontId="21" type="noConversion"/>
  </si>
  <si>
    <r>
      <t>{
                    'secuid': '</t>
    </r>
    <r>
      <rPr>
        <sz val="11"/>
        <color indexed="8"/>
        <rFont val="宋体"/>
        <family val="3"/>
        <charset val="134"/>
      </rPr>
      <t>A461268403</t>
    </r>
    <r>
      <rPr>
        <sz val="11"/>
        <color indexed="8"/>
        <rFont val="宋体"/>
        <family val="3"/>
        <charset val="134"/>
      </rPr>
      <t xml:space="preserve">',
                    'stkcode': '600572',
                    'market': '1',
                    'bsflag': '0B',
                    'price': '15.83',
                    'qty': '200',
                    'ordergroup': '0'
                }           </t>
    </r>
    <phoneticPr fontId="21" type="noConversion"/>
  </si>
  <si>
    <t xml:space="preserve">
CommonRequest.dynamicMap.fundid:='990002340107';
CommonRequest.dynamicMap.detail:=[
                {
                    'secuid': '0002170925',
                    'stkcode': '002309',
                    'market': '0',
                    'bsflag': '0B',
                    'price': '21.60',
                    'qty': '100',
                    'ordergroup': '0'
                },
                {
                    'secuid': '0002170925',
                    'stkcode': '300088',
                    'market': '0',
                    'bsflag': '0B',
                    'price': '22.17',
                    'qty': '100',
                    'ordergroup': '0'
                },
                {
                    'secuid': '0002170925',
                    'stkcode': '000902',
                    'market': '0',
                    'bsflag': '0B',
                    'price': '26.02',
                    'qty': '100',
                    'ordergroup': '0'
                },
                {
                    'secuid': 'A232853554',
                    'stkcode': '600770',
                    'market': '1',
                    'bsflag': '0B',
                    'price': '14.40',
                    'qty': '100',
                    'ordergroup': '0'
                },
                {
                    'secuid': 'A232853554',
                    'stkcode': '600572',
                    'market': '1',
                    'bsflag': '0B',
                    'price': '15.83',
                    'qty': '200',
                    'ordergroup': '0'
                }
            ]</t>
    <phoneticPr fontId="32" type="noConversion"/>
  </si>
  <si>
    <t>stkcode证券代码为空</t>
    <phoneticPr fontId="32" type="noConversion"/>
  </si>
  <si>
    <t xml:space="preserve">status:=0;
message:=证券代码不存在！;
</t>
    <phoneticPr fontId="32" type="noConversion"/>
  </si>
  <si>
    <r>
      <t>status:=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;
message:=请求成功;</t>
    </r>
    <phoneticPr fontId="32" type="noConversion"/>
  </si>
  <si>
    <t>bsflag买卖类别为空</t>
    <phoneticPr fontId="32" type="noConversion"/>
  </si>
  <si>
    <t>status:=0;
message:=买卖类别有误，请重试！</t>
    <phoneticPr fontId="32" type="noConversion"/>
  </si>
  <si>
    <t>status:=0;
message:=货币代码不存在！</t>
    <phoneticPr fontId="32" type="noConversion"/>
  </si>
  <si>
    <t>status:=0;
message:=委托价格错误！;</t>
    <phoneticPr fontId="32" type="noConversion"/>
  </si>
  <si>
    <t xml:space="preserve">
CommonRequest.dynamicMap.detail:=[
                {
                    "stkcode": "600570",
                    "goldMarket": "SH",
                    "weight": "0.1"
                },
                {
                    "stkcode": "150152",
                    "goldMarket": "SZ",
                    "weight": "0.1"
                },
 {
                    "stkcode": "502001",
                    "goldMarket": "SH",
                    "weight": "0.1"
                },
 {
                    "stkcode": "300027",
                    "goldMarket": "SZ",
                    "weight": "0.1"
                },
 {
                    "stkcode": "000001",
                    "goldMarket": "SZ",
                    "weight": "0.1"
                },
                         {
                    "stkcode": "010303",
                    "goldMarket": "SH",
                    "weight": "0.1"
                },
                {
                    "stkcode": "112204",
                    "goldMarket": "SZ",
                    "weight": "0.1"
                },
 {
                    "stkcode": "127002",
                    "goldMarket": "SH",
                    "weight": "0.1"
                },
 {
                    "stkcode": "100213",
                    "goldMarket": "SZ",
                    "weight": "0.1"
                }
,
                 {
                    "stkcode": "110030",
                    "goldMarket": "SH",
                    "weight": "0.05"
                },
                 {
                    "stkcode": "128009",
                    "goldMarket": "SZ",
                    "weight": "0.05"
                }
            ]</t>
    <phoneticPr fontId="32" type="noConversion"/>
  </si>
  <si>
    <t>status:=0;
message:=委托价格错误！;</t>
    <phoneticPr fontId="32" type="noConversion"/>
  </si>
  <si>
    <t>status:=1;
message:=请求成功;
data.0.message:= 股东账号不存在！ ;
data.0.stkcode:= 002309 ;
data.0.success:= 0 ;
data.1.message:=股东账号不存在！  ;
data.1.stkcode:= 300088 ;
data.1.success:= 0 ;
data.2.message:= 股东账号不存在！ ;
data.2.stkcode:= 000902 ;
data.2.success:= 0 ;
data.3.message:= 证券代码不存在！ ;
data.3.stkcode:=  ;
data.3.success:= 0 ;
data.4.message:= 证券代码不存在！ ;
data.4.stkcode:= 612345;
data.4.success:= 0 ;
data.5.message:= 交易市场错误，请重新确认！ ;
data.5.stkcode:= 600001 ;
data.5.success:= 0 ;
data.6.message:= 交易市场错误，请重新确认！ ;
data.6.stkcode:= 600760;
data.6.success:= 0 ;
data.7.message:= 股东账号不存在！ ;
data.7.stkcode:= 600760;
data.7.success:= 0 ;
data.8.message:= 股东账号不存在！ ;
data.8.stkcode:= 600760;
data.8.success:= 0 ;
data.9.message:= 委托价格错误，请重新确认！ ;
data.9.stkcode:= 600760 ;
data.9.success:= 0 ;
data.10.message:= 委托价格错误，请重新确认！ ;
data.10.stkcode:= 600760 ;
data.10.success:= 0 ;
data.11.message:= 委托价格有误！ ;
data.11.stkcode:= 600760 ;
data.11.success:= 0 ;
data.12.message:= 委托价格错误，请重新确认！ ;
data.12.stkcode:= 600760 ;
data.12.success:= 0 ;
data.13.message:= 委托数量错误，请重新确认！ ;
data.13.stkcode:= 600760 ;
data.13.success:= 0 ;
data.14.message:= 委托数量必须是整手股（张/份）数的倍数！ ;
data.14.stkcode:= 600760 ;
data.14.success:= 0 ;</t>
    <phoneticPr fontId="32" type="noConversion"/>
  </si>
  <si>
    <t xml:space="preserve">
CommonRequest.dynamicMap.detail:=[
                {
                    'secuid': '1111111',
                    'stkcode': '002309',
                    'market': '0',
                    'bsflag': '0B',
                    'price': '21.60',
                    'qty': '100',
                    'ordergroup': '0'
                },
                {
                    'secuid': 'A232853554',
                    'stkcode': '300088',
                    'market': '0',
                    'bsflag': '0B',
                    'price': '22.17',
                    'qty': '100',
                    'ordergroup': '0'
                },
                {
                    'secuid': '0000110887',
                    'stkcode': '000902',
                    'market': '0',
                    'bsflag': '0B',
                    'price': '26.02',
                    'qty': '100',
                    'ordergroup': '0'
                },
                {
                    'secuid': 'A232853554',
                    'stkcode': '',
                    'market': '1',
                    'bsflag': '0B',
                    'price': '14.40',
                    'qty': '100',
                    'ordergroup': '0'
                },
                {
                    'secuid': 'A232853554',
                    'stkcode': '612345',
                    'market': '1',
                    'bsflag': '0B',
                    'price': '15.83',
                    'qty': '200',
                    'ordergroup': '0'
                },
  {
                    'secuid': 'A232853554',
                    'stkcode': '600001',
                    'market': '',
                    'bsflag': '0B',
                    'price': '15.83',
                    'qty': '200',
                    'ordergroup': '0'
                },
  {
                    'secuid': 'A232853554',
                    'stkcode': '600760',
                    'market': '10',
                    'bsflag': '0B',
                    'price': '15.83',
                    'qty': '200',
                    'ordergroup': '0'
                },
 {
                    'secuid': 'A232853554',
                    'stkcode': '600760',
                    'market': '1',
                    'bsflag': '',
                    'price': '15.83',
                    'qty': '200',
                    'ordergroup': '0'
                },
 {
                    'secuid': 'A232853554',
                    'stkcode': '600760',
                    'market': '1',
                    'bsflag': 'xx',
                    'price': '15.83',
                    'qty': '200',
                    'ordergroup': '0'
                },
 {
                    'secuid': 'A232853554',
                    'stkcode': '600760',
                    'market': '1',
                    'bsflag': '0B',
                    'price': 'aaa',
                    'qty': '200',
                    'ordergroup': '0'
                },
{
                    'secuid': 'A232853554',
                    'stkcode': '600760',
                    'market': '1',
                    'bsflag': '0B',
                    'price': '',
                    'qty': '200',
                    'ordergroup': '0'
                },
{
                    'secuid': 'A232853554',
                    'stkcode': '600760',
                    'market': '1',
                    'bsflag': '0B',
                    'price': '-13.9',
                    'qty': '200',
                    'ordergroup': '0'
                },
{
                    'secuid': 'A232853554',
                    'stkcode': '600760',
                    'market': '1',
                    'bsflag': '0B',
                    'price': 'adsfd%',
                    'qty': '200',
                    'ordergroup': '0'
                },
{
                    'secuid': 'A232853554',
                    'stkcode': '600760',
                    'market': '1',
                    'bsflag': '0B',
                    'price': '13.9',
                    'qty': '',
                    'ordergroup': '0'
                },
{
                    'secuid': 'A232853554',
                    'stkcode': '600760',
                    'market': '1',
                    'bsflag': '0B',
                    'price': '13.9',
                    'qty': '150',
                    'ordergroup': '0'
                }
            ]</t>
    <phoneticPr fontId="32" type="noConversion"/>
  </si>
  <si>
    <t>债券组合</t>
    <phoneticPr fontId="21" type="noConversion"/>
  </si>
  <si>
    <r>
      <t>status:=1;
message:=请求成功;
data.0.message:=None;
data.0.stkcode:= 112197 ;
data.0.success:= 1 ;
data.1.message:=None;
data.1.stkcode:= 150152 ;
data.1.success:= 1 ;
data.2.message:=None;
data.2.stkcode:= 002309</t>
    </r>
    <r>
      <rPr>
        <sz val="11"/>
        <color indexed="8"/>
        <rFont val="宋体"/>
        <family val="3"/>
        <charset val="134"/>
      </rPr>
      <t xml:space="preserve"> ;
data.2.success:= 1 ;
data.3.message:=None;
data.3.stkcode:= 3000</t>
    </r>
    <r>
      <rPr>
        <sz val="11"/>
        <color indexed="8"/>
        <rFont val="宋体"/>
        <family val="3"/>
        <charset val="134"/>
      </rPr>
      <t>88</t>
    </r>
    <r>
      <rPr>
        <sz val="11"/>
        <color indexed="8"/>
        <rFont val="宋体"/>
        <family val="3"/>
        <charset val="134"/>
      </rPr>
      <t xml:space="preserve"> ;
data.3.success:= 1 ;
data.4.message:=None;
data.4.stkcode:= 018001 ;
data.4.success:= 1 ;
data.5.message:=None;
data.5.stkcode:= 502001 ;
data.5.success:= 1 ;
data.6.message:=None;
data.6.stkcode:= 600</t>
    </r>
    <r>
      <rPr>
        <sz val="11"/>
        <color indexed="8"/>
        <rFont val="宋体"/>
        <family val="3"/>
        <charset val="134"/>
      </rPr>
      <t>770</t>
    </r>
    <r>
      <rPr>
        <sz val="11"/>
        <color indexed="8"/>
        <rFont val="宋体"/>
        <family val="3"/>
        <charset val="134"/>
      </rPr>
      <t xml:space="preserve"> ;
data.6.success:= 1 ;
data.7.message:=None;
data.7.stkcode:= 010213 ;
data.7.success:= 1 ;</t>
    </r>
    <phoneticPr fontId="32" type="noConversion"/>
  </si>
  <si>
    <t>result:=true</t>
    <phoneticPr fontId="21" type="noConversion"/>
  </si>
  <si>
    <r>
      <t>result:=</t>
    </r>
    <r>
      <rPr>
        <sz val="11"/>
        <color indexed="8"/>
        <rFont val="宋体"/>
        <family val="3"/>
        <charset val="134"/>
      </rPr>
      <t>true</t>
    </r>
    <phoneticPr fontId="21" type="noConversion"/>
  </si>
  <si>
    <t>港2</t>
    <phoneticPr fontId="21" type="noConversion"/>
  </si>
  <si>
    <t>港3</t>
    <phoneticPr fontId="21" type="noConversion"/>
  </si>
  <si>
    <t>港4</t>
    <phoneticPr fontId="21" type="noConversion"/>
  </si>
  <si>
    <r>
      <rPr>
        <sz val="11"/>
        <color indexed="8"/>
        <rFont val="宋体"/>
        <family val="3"/>
        <charset val="134"/>
      </rPr>
      <t>03330</t>
    </r>
    <phoneticPr fontId="21" type="noConversion"/>
  </si>
  <si>
    <t>00700</t>
    <phoneticPr fontId="21" type="noConversion"/>
  </si>
  <si>
    <t>08388</t>
    <phoneticPr fontId="21" type="noConversion"/>
  </si>
  <si>
    <t>旧港1</t>
    <phoneticPr fontId="21" type="noConversion"/>
  </si>
  <si>
    <t>次新港1</t>
    <phoneticPr fontId="21" type="noConversion"/>
  </si>
  <si>
    <t>次新港2</t>
    <phoneticPr fontId="21" type="noConversion"/>
  </si>
  <si>
    <t>老股买委托成功</t>
    <phoneticPr fontId="21" type="noConversion"/>
  </si>
  <si>
    <t>老股卖委托成功</t>
    <phoneticPr fontId="21" type="noConversion"/>
  </si>
  <si>
    <t>新股买委托成功</t>
    <phoneticPr fontId="21" type="noConversion"/>
  </si>
  <si>
    <t>新股卖委托成功</t>
    <phoneticPr fontId="21" type="noConversion"/>
  </si>
  <si>
    <t>status:=1;
message:=请求成功</t>
    <phoneticPr fontId="21" type="noConversion"/>
  </si>
  <si>
    <t>status:=1;
message:=请求成功;</t>
    <phoneticPr fontId="21" type="noConversion"/>
  </si>
  <si>
    <t>委托撤单成功！</t>
    <phoneticPr fontId="26" type="noConversion"/>
  </si>
  <si>
    <t>status:=1;
message:=请求成功;
data.msgok:=委托撤单成功！</t>
    <phoneticPr fontId="26" type="noConversion"/>
  </si>
  <si>
    <t>fundid资金账户不存在</t>
    <phoneticPr fontId="26" type="noConversion"/>
  </si>
  <si>
    <t xml:space="preserve">
CommonRequest.dynamicMap.ordersno:='';</t>
    <phoneticPr fontId="26" type="noConversion"/>
  </si>
  <si>
    <r>
      <t xml:space="preserve">
CommonRequest.dynamicMap.order</t>
    </r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no:=10000;</t>
    </r>
    <phoneticPr fontId="26" type="noConversion"/>
  </si>
  <si>
    <t xml:space="preserve">
CommonRequest.dynamicMap.ordersno:='xxx';</t>
    <phoneticPr fontId="26" type="noConversion"/>
  </si>
  <si>
    <t xml:space="preserve">
CommonRequest.dynamicMap.pattern:='md';</t>
    <phoneticPr fontId="32" type="noConversion"/>
  </si>
  <si>
    <r>
      <t xml:space="preserve">
CommonRequest.dynamicMap.pattern:='003</t>
    </r>
    <r>
      <rPr>
        <sz val="11"/>
        <color indexed="8"/>
        <rFont val="宋体"/>
        <family val="3"/>
        <charset val="134"/>
      </rPr>
      <t>';</t>
    </r>
    <phoneticPr fontId="32" type="noConversion"/>
  </si>
  <si>
    <r>
      <t xml:space="preserve">
CommonRequest.dynamicMap.pattern:='</t>
    </r>
    <r>
      <rPr>
        <sz val="11"/>
        <color indexed="8"/>
        <rFont val="宋体"/>
        <family val="3"/>
        <charset val="134"/>
      </rPr>
      <t>603003</t>
    </r>
    <r>
      <rPr>
        <sz val="11"/>
        <color indexed="8"/>
        <rFont val="宋体"/>
        <family val="3"/>
        <charset val="134"/>
      </rPr>
      <t>';</t>
    </r>
    <phoneticPr fontId="32" type="noConversion"/>
  </si>
  <si>
    <r>
      <t xml:space="preserve">
CommonRequest.dynamicMap.pattern:='000020</t>
    </r>
    <r>
      <rPr>
        <sz val="11"/>
        <color indexed="8"/>
        <rFont val="宋体"/>
        <family val="3"/>
        <charset val="134"/>
      </rPr>
      <t>';</t>
    </r>
    <phoneticPr fontId="32" type="noConversion"/>
  </si>
  <si>
    <t>pattern匹配代码为A股深证代码</t>
    <phoneticPr fontId="32" type="noConversion"/>
  </si>
  <si>
    <t xml:space="preserve">
CommonRequest.dynamicMap.pattern:='03330';</t>
    <phoneticPr fontId="32" type="noConversion"/>
  </si>
  <si>
    <t xml:space="preserve">
CommonRequest.dynamicMap.pattern:='08145';</t>
    <phoneticPr fontId="32" type="noConversion"/>
  </si>
  <si>
    <r>
      <t>status:=1;
message:=请求成功;
data.0.name:=灵宝黄金;
data.0.code:=03330</t>
    </r>
    <r>
      <rPr>
        <sz val="11"/>
        <color indexed="8"/>
        <rFont val="宋体"/>
        <family val="3"/>
        <charset val="134"/>
      </rPr>
      <t>;
data.0.exchid:=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 xml:space="preserve">;
data.0.classid:=0;
</t>
    </r>
    <r>
      <rPr>
        <sz val="11"/>
        <color indexed="8"/>
        <rFont val="宋体"/>
        <family val="3"/>
        <charset val="134"/>
      </rPr>
      <t>data.0.lotsize:=2000;</t>
    </r>
    <phoneticPr fontId="32" type="noConversion"/>
  </si>
  <si>
    <t>status:=1;
message:=请求成功;
data.0.name:=电讯首科;
data.0.code:=08145;
data.0.exchid:=4;
data.0.classid:=0;
data.0.lotsize:=2000;</t>
    <phoneticPr fontId="32" type="noConversion"/>
  </si>
  <si>
    <t xml:space="preserve">
CommonRequest.dynamicMap.fundid:='';</t>
    <phoneticPr fontId="21" type="noConversion"/>
  </si>
  <si>
    <t>status:=0;
message:=不支持的证券类型或该证券代码不存在！;</t>
    <phoneticPr fontId="21" type="noConversion"/>
  </si>
  <si>
    <t>老股</t>
    <phoneticPr fontId="32" type="noConversion"/>
  </si>
  <si>
    <t>次新股</t>
    <phoneticPr fontId="32" type="noConversion"/>
  </si>
  <si>
    <r>
      <t xml:space="preserve">
CommonRequest.dynamicMap.code:='</t>
    </r>
    <r>
      <rPr>
        <sz val="11"/>
        <color indexed="8"/>
        <rFont val="宋体"/>
        <family val="3"/>
        <charset val="134"/>
      </rPr>
      <t>03330</t>
    </r>
    <r>
      <rPr>
        <sz val="11"/>
        <color indexed="8"/>
        <rFont val="宋体"/>
        <family val="3"/>
        <charset val="134"/>
      </rPr>
      <t>'</t>
    </r>
    <r>
      <rPr>
        <sz val="11"/>
        <color indexed="8"/>
        <rFont val="宋体"/>
        <family val="3"/>
        <charset val="134"/>
      </rPr>
      <t>;
CommonRequest.dynamicMap.market:="xx";</t>
    </r>
    <phoneticPr fontId="21" type="noConversion"/>
  </si>
  <si>
    <r>
      <t xml:space="preserve">
CommonRequest.dynamicMap.code:='08365</t>
    </r>
    <r>
      <rPr>
        <sz val="11"/>
        <color indexed="8"/>
        <rFont val="宋体"/>
        <family val="3"/>
        <charset val="134"/>
      </rPr>
      <t>'</t>
    </r>
    <r>
      <rPr>
        <sz val="11"/>
        <color indexed="8"/>
        <rFont val="宋体"/>
        <family val="3"/>
        <charset val="134"/>
      </rPr>
      <t>;
CommonRequest.dynamicMap.market:=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;</t>
    </r>
    <phoneticPr fontId="21" type="noConversion"/>
  </si>
  <si>
    <t>输入参数正确－证券代码不足5位</t>
    <phoneticPr fontId="32" type="noConversion"/>
  </si>
  <si>
    <t xml:space="preserve">
CommonRequest.dynamicMap.stkcode:=612345;</t>
    <phoneticPr fontId="32" type="noConversion"/>
  </si>
  <si>
    <t>次新股</t>
    <phoneticPr fontId="32" type="noConversion"/>
  </si>
  <si>
    <t>status:=1;
message:=请求成功;
data:=不为空</t>
    <phoneticPr fontId="29" type="noConversion"/>
  </si>
  <si>
    <t>持仓查询</t>
    <phoneticPr fontId="29" type="noConversion"/>
  </si>
  <si>
    <r>
      <t>持仓查询s</t>
    </r>
    <r>
      <rPr>
        <sz val="10"/>
        <rFont val="宋体"/>
        <family val="3"/>
        <charset val="134"/>
      </rPr>
      <t>tkcode为空</t>
    </r>
    <phoneticPr fontId="29" type="noConversion"/>
  </si>
  <si>
    <r>
      <t>status:=1;
message:=请求成功;</t>
    </r>
    <r>
      <rPr>
        <sz val="11"/>
        <color indexed="8"/>
        <rFont val="宋体"/>
        <family val="3"/>
        <charset val="134"/>
      </rPr>
      <t xml:space="preserve">
data.0.name:=中电控股 ;
</t>
    </r>
    <r>
      <rPr>
        <sz val="11"/>
        <color indexed="8"/>
        <rFont val="宋体"/>
        <family val="3"/>
        <charset val="134"/>
      </rPr>
      <t>data.0.classid:=0;
data.0.exchid:=4</t>
    </r>
    <phoneticPr fontId="21" type="noConversion"/>
  </si>
  <si>
    <t>status:=1;
message:=请求成功;
data.0.name:=明华科技 ;
data.0.classid:=0;
data.0.exchid:=4</t>
    <phoneticPr fontId="21" type="noConversion"/>
  </si>
  <si>
    <r>
      <t xml:space="preserve">
CommonRequest.dynamicMap.code:='00002'</t>
    </r>
    <r>
      <rPr>
        <sz val="11"/>
        <color indexed="8"/>
        <rFont val="宋体"/>
        <family val="3"/>
        <charset val="134"/>
      </rPr>
      <t>;
CommonRequest.dynamicMap.market:=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;</t>
    </r>
    <phoneticPr fontId="21" type="noConversion"/>
  </si>
  <si>
    <t xml:space="preserve">
CommonRequest.dynamicMap.stkcode:=160;</t>
    <phoneticPr fontId="32" type="noConversion"/>
  </si>
  <si>
    <r>
      <t xml:space="preserve">
CommonRequest.dynamicMap.stkcode:='08301'</t>
    </r>
    <r>
      <rPr>
        <sz val="11"/>
        <color indexed="8"/>
        <rFont val="宋体"/>
        <family val="3"/>
        <charset val="134"/>
      </rPr>
      <t>;
CommonRequest.dynamicMap.market:=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;</t>
    </r>
    <phoneticPr fontId="21" type="noConversion"/>
  </si>
  <si>
    <r>
      <t xml:space="preserve">
CommonRequest.dynamicMap.stkcode:='00002'</t>
    </r>
    <r>
      <rPr>
        <sz val="11"/>
        <color indexed="8"/>
        <rFont val="宋体"/>
        <family val="3"/>
        <charset val="134"/>
      </rPr>
      <t>;
CommonRequest.dynamicMap.market:=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;</t>
    </r>
    <phoneticPr fontId="21" type="noConversion"/>
  </si>
  <si>
    <t>亚博科技控股</t>
    <phoneticPr fontId="21" type="noConversion"/>
  </si>
  <si>
    <t>奥柏中国</t>
    <phoneticPr fontId="21" type="noConversion"/>
  </si>
  <si>
    <t>灵宝黄金</t>
    <phoneticPr fontId="21" type="noConversion"/>
  </si>
  <si>
    <t>腾讯控股</t>
    <phoneticPr fontId="21" type="noConversion"/>
  </si>
  <si>
    <t>奥柏中国</t>
    <phoneticPr fontId="21" type="noConversion"/>
  </si>
  <si>
    <t xml:space="preserve">
status:=0;
message:=帐号信息获取失败，请重新登录！</t>
    <phoneticPr fontId="21" type="noConversion"/>
  </si>
  <si>
    <t xml:space="preserve">
status:=0;
message:=股票代码不能为空！</t>
    <phoneticPr fontId="21" type="noConversion"/>
  </si>
  <si>
    <t xml:space="preserve">
status:=0;
message:=价格设置错误！价格必须为非空大于零的数字</t>
    <phoneticPr fontId="21" type="noConversion"/>
  </si>
  <si>
    <t xml:space="preserve">
status:=0;
message:=价格设置错误！价格必须为非空大于零的数字</t>
    <phoneticPr fontId="21" type="noConversion"/>
  </si>
  <si>
    <r>
      <t xml:space="preserve">
status:=0;
message:=</t>
    </r>
    <r>
      <rPr>
        <sz val="11"/>
        <color indexed="8"/>
        <rFont val="宋体"/>
        <family val="3"/>
        <charset val="134"/>
      </rPr>
      <t>价格设置错误！价格必须为非空大于零的数字</t>
    </r>
    <phoneticPr fontId="21" type="noConversion"/>
  </si>
  <si>
    <t xml:space="preserve">
status:=0;
message:=交易数量设置错误！数量必须为非零正整数</t>
    <phoneticPr fontId="21" type="noConversion"/>
  </si>
  <si>
    <t>status:=0;
message:=帐号信息获取失败，请重新登录！;</t>
    <phoneticPr fontId="21" type="noConversion"/>
  </si>
  <si>
    <t>status:=0;
message:=帐号信息获取失败，请重新登录！;</t>
    <phoneticPr fontId="21" type="noConversion"/>
  </si>
  <si>
    <r>
      <t>status:=0</t>
    </r>
    <r>
      <rPr>
        <sz val="11"/>
        <color indexed="8"/>
        <rFont val="宋体"/>
        <family val="3"/>
        <charset val="134"/>
      </rPr>
      <t xml:space="preserve">;
message:=帐号信息获取失败，请重新登录！;
</t>
    </r>
    <phoneticPr fontId="29" type="noConversion"/>
  </si>
  <si>
    <r>
      <t>status:=0</t>
    </r>
    <r>
      <rPr>
        <sz val="11"/>
        <color indexed="8"/>
        <rFont val="宋体"/>
        <family val="3"/>
        <charset val="134"/>
      </rPr>
      <t>;
message:=帐号信息获取失败，请重新登录！;</t>
    </r>
    <phoneticPr fontId="29" type="noConversion"/>
  </si>
  <si>
    <t>新股</t>
    <phoneticPr fontId="32" type="noConversion"/>
  </si>
  <si>
    <t>匹配代码为证券代码部分</t>
    <phoneticPr fontId="32" type="noConversion"/>
  </si>
  <si>
    <t>匹配代码为股票拼音简称部分</t>
    <phoneticPr fontId="32" type="noConversion"/>
  </si>
  <si>
    <t>pattern匹配代码为A股上证代码</t>
    <phoneticPr fontId="32" type="noConversion"/>
  </si>
  <si>
    <r>
      <t xml:space="preserve">
CommonRequest.dynamicMap.code:=33333</t>
    </r>
    <r>
      <rPr>
        <sz val="11"/>
        <color indexed="8"/>
        <rFont val="宋体"/>
        <family val="3"/>
        <charset val="134"/>
      </rPr>
      <t>;
CommonRequest.dynamicMap.market:=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;</t>
    </r>
    <phoneticPr fontId="21" type="noConversion"/>
  </si>
  <si>
    <r>
      <t xml:space="preserve">
CommonRequest.dynamicMap.code:='08301'</t>
    </r>
    <r>
      <rPr>
        <sz val="11"/>
        <color indexed="8"/>
        <rFont val="宋体"/>
        <family val="3"/>
        <charset val="134"/>
      </rPr>
      <t>;
CommonRequest.dynamicMap.market:=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;</t>
    </r>
    <phoneticPr fontId="21" type="noConversion"/>
  </si>
  <si>
    <r>
      <t xml:space="preserve">
CommonRequest.dynamicMap.code</t>
    </r>
    <r>
      <rPr>
        <sz val="11"/>
        <color indexed="8"/>
        <rFont val="宋体"/>
        <family val="3"/>
        <charset val="134"/>
      </rPr>
      <t>:="";
CommonRequest.dynamicMap.market:=1;</t>
    </r>
    <phoneticPr fontId="21" type="noConversion"/>
  </si>
  <si>
    <t>status:=0;
message:=不支持的证券类型或该证券代码不存在！;</t>
    <phoneticPr fontId="32" type="noConversion"/>
  </si>
  <si>
    <t>4</t>
    <phoneticPr fontId="32" type="noConversion"/>
  </si>
  <si>
    <t>status:=0;
message:=帐号信息获取失败，请重新登录！</t>
    <phoneticPr fontId="26" type="noConversion"/>
  </si>
  <si>
    <t>status:=0;
message:=帐号信息获取失败，请重新登录！</t>
    <phoneticPr fontId="26" type="noConversion"/>
  </si>
  <si>
    <t>status:=0;
message:=委托序号不能为空！</t>
    <phoneticPr fontId="26" type="noConversion"/>
  </si>
  <si>
    <t>status:=0;
message:=请求超时，请重试</t>
    <phoneticPr fontId="26" type="noConversion"/>
  </si>
  <si>
    <t>status:=0;
message:=请求超时，请重试</t>
    <phoneticPr fontId="26" type="noConversion"/>
  </si>
  <si>
    <t>08279</t>
    <phoneticPr fontId="21" type="noConversion"/>
  </si>
  <si>
    <r>
      <t xml:space="preserve">
CommonRequest.dynamicMap.istoday</t>
    </r>
    <r>
      <rPr>
        <sz val="11"/>
        <color indexed="8"/>
        <rFont val="宋体"/>
        <family val="3"/>
        <charset val="134"/>
      </rPr>
      <t>:=</t>
    </r>
    <r>
      <rPr>
        <sz val="11"/>
        <color indexed="8"/>
        <rFont val="宋体"/>
        <family val="3"/>
        <charset val="134"/>
      </rPr>
      <t xml:space="preserve">1;
</t>
    </r>
    <r>
      <rPr>
        <sz val="11"/>
        <color indexed="8"/>
        <rFont val="宋体"/>
        <family val="3"/>
        <charset val="134"/>
      </rPr>
      <t xml:space="preserve">
</t>
    </r>
    <phoneticPr fontId="32" type="noConversion"/>
  </si>
  <si>
    <t>查询当天委托</t>
    <phoneticPr fontId="32" type="noConversion"/>
  </si>
  <si>
    <t>查询历史委托</t>
    <phoneticPr fontId="32" type="noConversion"/>
  </si>
  <si>
    <r>
      <t>status:=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;
message:=开始日期格式非法！;</t>
    </r>
    <phoneticPr fontId="32" type="noConversion"/>
  </si>
  <si>
    <t>查询历史委托-开始日期格式为空</t>
    <phoneticPr fontId="32" type="noConversion"/>
  </si>
  <si>
    <t>查询历史委托-开始日期格式错误</t>
    <phoneticPr fontId="32" type="noConversion"/>
  </si>
  <si>
    <t>查询历史委托-结束日期格式为空</t>
    <phoneticPr fontId="32" type="noConversion"/>
  </si>
  <si>
    <t>查询历史委托-结束日期格式错误</t>
    <phoneticPr fontId="32" type="noConversion"/>
  </si>
  <si>
    <t xml:space="preserve">
CommonRequest.dynamicMap.istoday:=0;
CommonRequest.dynamicMap.begindate:='2016/04/01';
CommonRequest.dynamicMap.enddate:='2016/04/07';
</t>
    <phoneticPr fontId="32" type="noConversion"/>
  </si>
  <si>
    <t xml:space="preserve">
CommonRequest.dynamicMap.istoday:=0;
CommonRequest.dynamicMap.begindate:='';
CommonRequest.dynamicMap.enddate:='2016/04/07';
</t>
    <phoneticPr fontId="32" type="noConversion"/>
  </si>
  <si>
    <t xml:space="preserve">
CommonRequest.dynamicMap.istoday:=0;
CommonRequest.dynamicMap.begindate:='201604/01';
CommonRequest.dynamicMap.enddate:='2016/04/07';
</t>
    <phoneticPr fontId="32" type="noConversion"/>
  </si>
  <si>
    <t xml:space="preserve">
CommonRequest.dynamicMap.istoday:=0;
CommonRequest.dynamicMap.begindate:='2016/04/01';
CommonRequest.dynamicMap.enddate:='';
</t>
    <phoneticPr fontId="32" type="noConversion"/>
  </si>
  <si>
    <t xml:space="preserve">
CommonRequest.dynamicMap.istoday:=0;
CommonRequest.dynamicMap.begindate:='2016/04/01';
CommonRequest.dynamicMap.enddate:='2016/04-07';
</t>
    <phoneticPr fontId="32" type="noConversion"/>
  </si>
  <si>
    <r>
      <t>status:=0</t>
    </r>
    <r>
      <rPr>
        <sz val="11"/>
        <color indexed="8"/>
        <rFont val="宋体"/>
        <family val="3"/>
        <charset val="134"/>
      </rPr>
      <t>;
message:=截止日期格式非法！;</t>
    </r>
    <phoneticPr fontId="32" type="noConversion"/>
  </si>
  <si>
    <r>
      <t>status:=0</t>
    </r>
    <r>
      <rPr>
        <sz val="11"/>
        <color indexed="8"/>
        <rFont val="宋体"/>
        <family val="3"/>
        <charset val="134"/>
      </rPr>
      <t>;
message:=截止日期格式非法！;</t>
    </r>
    <phoneticPr fontId="32" type="noConversion"/>
  </si>
  <si>
    <t xml:space="preserve">status:=0;
message:=帐号信息获取失败，请重新登录！;
</t>
    <phoneticPr fontId="32" type="noConversion"/>
  </si>
  <si>
    <t>CommonRequest.dynamicMap.ordersno:='160408000032';
CommonRequest.dynamicMap.fundid:='';</t>
    <phoneticPr fontId="26" type="noConversion"/>
  </si>
  <si>
    <t>CommonRequest.dynamicMap.ordersno:='160408000032';
CommonRequest.dynamicMap.fundid:=500000042251;</t>
    <phoneticPr fontId="26" type="noConversion"/>
  </si>
  <si>
    <t xml:space="preserve">
</t>
    <phoneticPr fontId="26" type="noConversion"/>
  </si>
  <si>
    <t>CommonRequest.dynamicMap.price:='1.6';
CommonRequest.dynamicMap.qty:='4000';</t>
    <phoneticPr fontId="26" type="noConversion"/>
  </si>
  <si>
    <t>委托变更成功！</t>
    <phoneticPr fontId="26" type="noConversion"/>
  </si>
  <si>
    <t xml:space="preserve">
CommonRequest.dynamicMap.fundid:='';</t>
    <phoneticPr fontId="26" type="noConversion"/>
  </si>
  <si>
    <t xml:space="preserve">
CommonRequest.dynamicMap.fundid:=500000042251;</t>
    <phoneticPr fontId="26" type="noConversion"/>
  </si>
  <si>
    <t>status:=1;
message:=请求成功;
data.msgok:=委托变更成功！</t>
    <phoneticPr fontId="26" type="noConversion"/>
  </si>
  <si>
    <t>CommonRequest.dynamicMap.qty:='';</t>
    <phoneticPr fontId="21" type="noConversion"/>
  </si>
  <si>
    <t>CommonRequest.dynamicMap.qty:='0';</t>
    <phoneticPr fontId="21" type="noConversion"/>
  </si>
  <si>
    <t>CommonRequest.dynamicMap.qty:='xxx';</t>
    <phoneticPr fontId="21" type="noConversion"/>
  </si>
  <si>
    <t>CommonRequest.dynamicMap.qty:='-100';</t>
    <phoneticPr fontId="21" type="noConversion"/>
  </si>
  <si>
    <t>qty数量为负数</t>
    <phoneticPr fontId="26" type="noConversion"/>
  </si>
  <si>
    <t xml:space="preserve">CommonRequest.dynamicMap.price:='';
</t>
    <phoneticPr fontId="21" type="noConversion"/>
  </si>
  <si>
    <t xml:space="preserve">CommonRequest.dynamicMap.price:='0';
</t>
    <phoneticPr fontId="21" type="noConversion"/>
  </si>
  <si>
    <t xml:space="preserve">CommonRequest.dynamicMap.price:='xxx';
</t>
    <phoneticPr fontId="21" type="noConversion"/>
  </si>
  <si>
    <t xml:space="preserve">CommonRequest.dynamicMap.price:='-10';
</t>
    <phoneticPr fontId="21" type="noConversion"/>
  </si>
  <si>
    <r>
      <t>status:=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 xml:space="preserve">;
message:=货币代码不存在;
</t>
    </r>
    <phoneticPr fontId="21" type="noConversion"/>
  </si>
  <si>
    <t xml:space="preserve">status:=0;
message:=货币代码不存在;
</t>
    <phoneticPr fontId="21" type="noConversion"/>
  </si>
  <si>
    <t>status:=0;
message:=证券代码参数格式不正确;</t>
    <phoneticPr fontId="21" type="noConversion"/>
  </si>
  <si>
    <t>status:=0;
message:=不支持的证券类型或者该证券类型不存在！;</t>
    <phoneticPr fontId="21" type="noConversion"/>
  </si>
  <si>
    <t>status:=0;
message:= 不支持的证券类型或者该证券类型不存在！;</t>
    <phoneticPr fontId="21" type="noConversion"/>
  </si>
  <si>
    <r>
      <t>status:=1;
message:=请求成功;</t>
    </r>
    <r>
      <rPr>
        <sz val="11"/>
        <color indexed="8"/>
        <rFont val="宋体"/>
        <family val="3"/>
        <charset val="134"/>
      </rPr>
      <t xml:space="preserve">
data.</t>
    </r>
    <r>
      <rPr>
        <sz val="11"/>
        <color indexed="8"/>
        <rFont val="宋体"/>
        <family val="3"/>
        <charset val="134"/>
      </rPr>
      <t>stk</t>
    </r>
    <r>
      <rPr>
        <sz val="11"/>
        <color indexed="8"/>
        <rFont val="宋体"/>
        <family val="3"/>
        <charset val="134"/>
      </rPr>
      <t xml:space="preserve">name:= 中电控股;
</t>
    </r>
    <r>
      <rPr>
        <sz val="11"/>
        <color indexed="8"/>
        <rFont val="宋体"/>
        <family val="3"/>
        <charset val="134"/>
      </rPr>
      <t>data.buyunit:=500;
data.saleunit:=500</t>
    </r>
    <phoneticPr fontId="21" type="noConversion"/>
  </si>
  <si>
    <t>status:=1;
message:=请求成功;
data.stkname:= 明华科技;
data.buyunit:=8000;
data.saleunit:=8000</t>
    <phoneticPr fontId="21" type="noConversion"/>
  </si>
  <si>
    <t>status:=0;
message:=登录失败，请重新确认账户及密码！</t>
    <phoneticPr fontId="21" type="noConversion"/>
  </si>
  <si>
    <t xml:space="preserve">
status:=0;
message:=订单为碎股！</t>
    <phoneticPr fontId="21" type="noConversion"/>
  </si>
  <si>
    <t xml:space="preserve">
status:=0;
message:=产品代号不正确！</t>
    <phoneticPr fontId="21" type="noConversion"/>
  </si>
  <si>
    <t xml:space="preserve">
CommonRequest.dynamicMap.custid:="IGB009";
CommonRequest.dynamicMap.name:="";
CommonRequest.dynamicMap.telephone:='';
CommonRequest.dynamicMap.idcardno:=‘’;
CommonRequest.dynamicMap.email:=‘’;</t>
    <phoneticPr fontId="71" type="noConversion"/>
  </si>
  <si>
    <t>银行转证券(入金）-tranamt为0</t>
    <phoneticPr fontId="71" type="noConversion"/>
  </si>
  <si>
    <t>银行转证券(入金）-tranamt为负数</t>
    <phoneticPr fontId="71" type="noConversion"/>
  </si>
  <si>
    <t>银行转证券(入金）-tranamt为非数字</t>
    <phoneticPr fontId="71" type="noConversion"/>
  </si>
  <si>
    <t>银行转证券(入金）成功-人民币</t>
    <phoneticPr fontId="71" type="noConversion"/>
  </si>
  <si>
    <t>银行转证券(入金）成功-港币</t>
    <phoneticPr fontId="71" type="noConversion"/>
  </si>
  <si>
    <t>银行转证券(入金）成功-美元</t>
    <phoneticPr fontId="71" type="noConversion"/>
  </si>
  <si>
    <t>查询用户资料</t>
    <phoneticPr fontId="68" type="noConversion"/>
  </si>
  <si>
    <r>
      <t>修改用户资料-</t>
    </r>
    <r>
      <rPr>
        <sz val="12"/>
        <rFont val="宋体"/>
        <family val="3"/>
        <charset val="134"/>
      </rPr>
      <t>email，telephone都正确</t>
    </r>
    <phoneticPr fontId="71" type="noConversion"/>
  </si>
  <si>
    <r>
      <t xml:space="preserve">
CommonRequest.dynamicMap.email:='';
CommonRequest.dynamicMap.telephone</t>
    </r>
    <r>
      <rPr>
        <sz val="11"/>
        <color indexed="8"/>
        <rFont val="宋体"/>
        <family val="3"/>
        <charset val="134"/>
      </rPr>
      <t>:=</t>
    </r>
    <r>
      <rPr>
        <sz val="11"/>
        <color indexed="8"/>
        <rFont val="宋体"/>
        <family val="3"/>
        <charset val="134"/>
      </rPr>
      <t>'';</t>
    </r>
    <phoneticPr fontId="71" type="noConversion"/>
  </si>
  <si>
    <t>status:=0;
message:=更新的信息内容为空！;</t>
    <phoneticPr fontId="71" type="noConversion"/>
  </si>
  <si>
    <t>修改用户资料-email，telephone都为空</t>
    <phoneticPr fontId="71" type="noConversion"/>
  </si>
  <si>
    <t>修改用户资料-只修改email</t>
    <phoneticPr fontId="71" type="noConversion"/>
  </si>
  <si>
    <t>修改用户资料-只修改telephone</t>
    <phoneticPr fontId="71" type="noConversion"/>
  </si>
  <si>
    <r>
      <t xml:space="preserve">
CommonRequest.dynamicMap.tranamt:=1000</t>
    </r>
    <r>
      <rPr>
        <sz val="11"/>
        <color indexed="8"/>
        <rFont val="宋体"/>
        <family val="3"/>
        <charset val="134"/>
      </rPr>
      <t>;
CommonRequest.dynamicMap.</t>
    </r>
    <r>
      <rPr>
        <sz val="11"/>
        <color indexed="8"/>
        <rFont val="宋体"/>
        <family val="3"/>
        <charset val="134"/>
      </rPr>
      <t>cur</t>
    </r>
    <r>
      <rPr>
        <sz val="11"/>
        <color indexed="8"/>
        <rFont val="宋体"/>
        <family val="3"/>
        <charset val="134"/>
      </rPr>
      <t>:=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 xml:space="preserve">;
</t>
    </r>
    <phoneticPr fontId="71" type="noConversion"/>
  </si>
  <si>
    <r>
      <t>status:=1;
message:=请求成功;
data.msgok</t>
    </r>
    <r>
      <rPr>
        <sz val="11"/>
        <color indexed="8"/>
        <rFont val="宋体"/>
        <family val="3"/>
        <charset val="134"/>
      </rPr>
      <t>:=出金提交成功！</t>
    </r>
    <r>
      <rPr>
        <sz val="11"/>
        <color indexed="8"/>
        <rFont val="宋体"/>
        <family val="3"/>
        <charset val="134"/>
      </rPr>
      <t>;</t>
    </r>
    <phoneticPr fontId="71" type="noConversion"/>
  </si>
  <si>
    <t>出金-tranamt为负数</t>
    <phoneticPr fontId="71" type="noConversion"/>
  </si>
  <si>
    <r>
      <t xml:space="preserve">
CommonRequest.dynamicMap.tranamt:=-1000</t>
    </r>
    <r>
      <rPr>
        <sz val="11"/>
        <color indexed="8"/>
        <rFont val="宋体"/>
        <family val="3"/>
        <charset val="134"/>
      </rPr>
      <t>;
CommonRequest.dynamicMap.</t>
    </r>
    <r>
      <rPr>
        <sz val="11"/>
        <color indexed="8"/>
        <rFont val="宋体"/>
        <family val="3"/>
        <charset val="134"/>
      </rPr>
      <t>cur</t>
    </r>
    <r>
      <rPr>
        <sz val="11"/>
        <color indexed="8"/>
        <rFont val="宋体"/>
        <family val="3"/>
        <charset val="134"/>
      </rPr>
      <t>:=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 xml:space="preserve">;
</t>
    </r>
    <phoneticPr fontId="71" type="noConversion"/>
  </si>
  <si>
    <r>
      <t xml:space="preserve">
CommonRequest.dynamicMap.tranamt:=''</t>
    </r>
    <r>
      <rPr>
        <sz val="11"/>
        <color indexed="8"/>
        <rFont val="宋体"/>
        <family val="3"/>
        <charset val="134"/>
      </rPr>
      <t>;
CommonRequest.dynamicMap.</t>
    </r>
    <r>
      <rPr>
        <sz val="11"/>
        <color indexed="8"/>
        <rFont val="宋体"/>
        <family val="3"/>
        <charset val="134"/>
      </rPr>
      <t>cur</t>
    </r>
    <r>
      <rPr>
        <sz val="11"/>
        <color indexed="8"/>
        <rFont val="宋体"/>
        <family val="3"/>
        <charset val="134"/>
      </rPr>
      <t>:=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 xml:space="preserve">;
</t>
    </r>
    <phoneticPr fontId="71" type="noConversion"/>
  </si>
  <si>
    <r>
      <t>status:=0;
message:=请求成功;
data.msgok</t>
    </r>
    <r>
      <rPr>
        <sz val="11"/>
        <color indexed="8"/>
        <rFont val="宋体"/>
        <family val="3"/>
        <charset val="134"/>
      </rPr>
      <t>:=转帐金额设置错误！</t>
    </r>
    <r>
      <rPr>
        <sz val="11"/>
        <color indexed="8"/>
        <rFont val="宋体"/>
        <family val="3"/>
        <charset val="134"/>
      </rPr>
      <t>;</t>
    </r>
    <phoneticPr fontId="71" type="noConversion"/>
  </si>
  <si>
    <t>出金-tranamt为空</t>
    <phoneticPr fontId="71" type="noConversion"/>
  </si>
  <si>
    <t>出金-tranamt为非数字</t>
    <phoneticPr fontId="71" type="noConversion"/>
  </si>
  <si>
    <r>
      <t xml:space="preserve">
CommonRequest.dynamicMap.tranamt:='金@@＃￥'</t>
    </r>
    <r>
      <rPr>
        <sz val="11"/>
        <color indexed="8"/>
        <rFont val="宋体"/>
        <family val="3"/>
        <charset val="134"/>
      </rPr>
      <t>;
CommonRequest.dynamicMap.</t>
    </r>
    <r>
      <rPr>
        <sz val="11"/>
        <color indexed="8"/>
        <rFont val="宋体"/>
        <family val="3"/>
        <charset val="134"/>
      </rPr>
      <t>cur</t>
    </r>
    <r>
      <rPr>
        <sz val="11"/>
        <color indexed="8"/>
        <rFont val="宋体"/>
        <family val="3"/>
        <charset val="134"/>
      </rPr>
      <t>:=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 xml:space="preserve">;
</t>
    </r>
    <phoneticPr fontId="71" type="noConversion"/>
  </si>
  <si>
    <r>
      <t xml:space="preserve">
CommonRequest.dynamicMap.tranamt:=1000</t>
    </r>
    <r>
      <rPr>
        <sz val="11"/>
        <color indexed="8"/>
        <rFont val="宋体"/>
        <family val="3"/>
        <charset val="134"/>
      </rPr>
      <t>;
CommonRequest.dynamicMap.</t>
    </r>
    <r>
      <rPr>
        <sz val="11"/>
        <color indexed="8"/>
        <rFont val="宋体"/>
        <family val="3"/>
        <charset val="134"/>
      </rPr>
      <t>cur</t>
    </r>
    <r>
      <rPr>
        <sz val="11"/>
        <color indexed="8"/>
        <rFont val="宋体"/>
        <family val="3"/>
        <charset val="134"/>
      </rPr>
      <t>:=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 xml:space="preserve">;
</t>
    </r>
    <phoneticPr fontId="71" type="noConversion"/>
  </si>
  <si>
    <r>
      <t xml:space="preserve">
CommonRequest.dynamicMap.tranamt:=1000</t>
    </r>
    <r>
      <rPr>
        <sz val="11"/>
        <color indexed="8"/>
        <rFont val="宋体"/>
        <family val="3"/>
        <charset val="134"/>
      </rPr>
      <t>;
CommonRequest.dynamicMap.</t>
    </r>
    <r>
      <rPr>
        <sz val="11"/>
        <color indexed="8"/>
        <rFont val="宋体"/>
        <family val="3"/>
        <charset val="134"/>
      </rPr>
      <t>cur</t>
    </r>
    <r>
      <rPr>
        <sz val="11"/>
        <color indexed="8"/>
        <rFont val="宋体"/>
        <family val="3"/>
        <charset val="134"/>
      </rPr>
      <t>:=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 xml:space="preserve">;
</t>
    </r>
    <phoneticPr fontId="71" type="noConversion"/>
  </si>
  <si>
    <t>出金-所有参数都正确人民币</t>
    <phoneticPr fontId="71" type="noConversion"/>
  </si>
  <si>
    <t>出金-所有参数都正确港币</t>
    <phoneticPr fontId="71" type="noConversion"/>
  </si>
  <si>
    <t>出金-所有参数都正确美元</t>
    <phoneticPr fontId="71" type="noConversion"/>
  </si>
  <si>
    <r>
      <t>status:=1;
message:=请求成功;
data.</t>
    </r>
    <r>
      <rPr>
        <sz val="11"/>
        <color indexed="8"/>
        <rFont val="宋体"/>
        <family val="3"/>
        <charset val="134"/>
      </rPr>
      <t>0.</t>
    </r>
    <r>
      <rPr>
        <sz val="11"/>
        <color indexed="8"/>
        <rFont val="宋体"/>
        <family val="3"/>
        <charset val="134"/>
      </rPr>
      <t>sno:=不为空</t>
    </r>
    <r>
      <rPr>
        <sz val="11"/>
        <color indexed="8"/>
        <rFont val="宋体"/>
        <family val="3"/>
        <charset val="134"/>
      </rPr>
      <t>;
data.0.</t>
    </r>
    <r>
      <rPr>
        <sz val="11"/>
        <color indexed="8"/>
        <rFont val="宋体"/>
        <family val="3"/>
        <charset val="134"/>
      </rPr>
      <t>status</t>
    </r>
    <r>
      <rPr>
        <sz val="11"/>
        <color indexed="8"/>
        <rFont val="宋体"/>
        <family val="3"/>
        <charset val="134"/>
      </rPr>
      <t>:=不为空;
data.0.</t>
    </r>
    <r>
      <rPr>
        <sz val="11"/>
        <color indexed="8"/>
        <rFont val="宋体"/>
        <family val="3"/>
        <charset val="134"/>
      </rPr>
      <t>cur</t>
    </r>
    <r>
      <rPr>
        <sz val="11"/>
        <color indexed="8"/>
        <rFont val="宋体"/>
        <family val="3"/>
        <charset val="134"/>
      </rPr>
      <t>:=不为空</t>
    </r>
    <r>
      <rPr>
        <sz val="11"/>
        <color indexed="8"/>
        <rFont val="宋体"/>
        <family val="3"/>
        <charset val="134"/>
      </rPr>
      <t>;
data.0.tranamt=不为空;</t>
    </r>
    <phoneticPr fontId="71" type="noConversion"/>
  </si>
  <si>
    <t>正确查询</t>
    <phoneticPr fontId="21" type="noConversion"/>
  </si>
  <si>
    <t>银行转证券(入金）-tranamt为空</t>
    <phoneticPr fontId="71" type="noConversion"/>
  </si>
  <si>
    <t>CommonRequest.dynamicMap.telephone:=52345556701;</t>
    <phoneticPr fontId="71" type="noConversion"/>
  </si>
  <si>
    <t>status:=1;
message:=请求成功;
data.telephone:=52345556701;</t>
    <phoneticPr fontId="71" type="noConversion"/>
  </si>
  <si>
    <r>
      <t xml:space="preserve">
CommonRequest.dynamicMap.email:='123@163.com';
CommonRequest.dynamicMap.telephone</t>
    </r>
    <r>
      <rPr>
        <sz val="11"/>
        <color indexed="8"/>
        <rFont val="宋体"/>
        <family val="3"/>
        <charset val="134"/>
      </rPr>
      <t>:=</t>
    </r>
    <r>
      <rPr>
        <sz val="11"/>
        <color indexed="8"/>
        <rFont val="宋体"/>
        <family val="3"/>
        <charset val="134"/>
      </rPr>
      <t>'92345556710';</t>
    </r>
    <phoneticPr fontId="71" type="noConversion"/>
  </si>
  <si>
    <t>CommonRequest.dynamicMap.email:='234@163.com';</t>
    <phoneticPr fontId="71" type="noConversion"/>
  </si>
  <si>
    <t>status:=1;
message:=请求成功;
data.email:=123@163.com;
data.telephone:=92345556710;</t>
    <phoneticPr fontId="71" type="noConversion"/>
  </si>
  <si>
    <t>status:=1;
message:=请求成功;
data.email:=234@163.com;</t>
    <phoneticPr fontId="71" type="noConversion"/>
  </si>
  <si>
    <t>status:=1;
message:=请求成功;
data.email:=123@163.com;
data.telephone:='92345556710';</t>
    <phoneticPr fontId="21" type="noConversion"/>
  </si>
  <si>
    <t xml:space="preserve">
status:=0;
message:=交易数量设置错误！</t>
    <phoneticPr fontId="21" type="noConversion"/>
  </si>
  <si>
    <t>1.43</t>
    <phoneticPr fontId="21" type="noConversion"/>
  </si>
  <si>
    <r>
      <rPr>
        <sz val="11"/>
        <color indexed="8"/>
        <rFont val="宋体"/>
        <family val="3"/>
        <charset val="134"/>
      </rPr>
      <t>990</t>
    </r>
    <phoneticPr fontId="21" type="noConversion"/>
  </si>
  <si>
    <t xml:space="preserve">
="CommonRequest.dynamicMap.fundid:='IGB008';
CommonRequest.dynamicMap.name:='张三';
CommonRequest.dynamicMap.bank:='中国工商银行';
CommonRequest.dynamicMap.bankcardno:=‘622214568976354217777’;
CommonRequest.dynamicMap.tranamt:=11.55;
CommonRequest.dynamicMap.tranflowno:=‘2016042011001’;
CommonRequest.dynamicMap.cur:=‘1’;"</t>
    <phoneticPr fontId="71" type="noConversion"/>
  </si>
  <si>
    <r>
      <t xml:space="preserve">
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>CommonRequest.dynamicMap.fundid:='IGB008';
CommonRequest.dynamicMap.name:='张三';
CommonRequest.dynamicMap.bank:='中国工商银行';
CommonRequest.dynamicMap.bankcardno:=‘622214568976354217777’;
CommonRequest.dynamicMap.tranamt:=‘1001’;
CommonRequest.dynamicMap.tranflowno:=‘2016042011000’;
CommonRequest.dynamicMap.cur:='0'</t>
    </r>
    <phoneticPr fontId="71" type="noConversion"/>
  </si>
  <si>
    <r>
      <t>IGB00</t>
    </r>
    <r>
      <rPr>
        <sz val="11"/>
        <color indexed="8"/>
        <rFont val="宋体"/>
        <family val="3"/>
        <charset val="134"/>
      </rPr>
      <t>9</t>
    </r>
    <phoneticPr fontId="21" type="noConversion"/>
  </si>
  <si>
    <r>
      <t xml:space="preserve">
CommonRequest.dynamicMap.fundid:='IGB009</t>
    </r>
    <r>
      <rPr>
        <sz val="11"/>
        <color indexed="8"/>
        <rFont val="宋体"/>
        <family val="3"/>
        <charset val="134"/>
      </rPr>
      <t xml:space="preserve">';
</t>
    </r>
    <phoneticPr fontId="21" type="noConversion"/>
  </si>
  <si>
    <r>
      <t>status:=1;
message:=请求成功;
data.</t>
    </r>
    <r>
      <rPr>
        <sz val="11"/>
        <color indexed="8"/>
        <rFont val="宋体"/>
        <family val="3"/>
        <charset val="134"/>
      </rPr>
      <t xml:space="preserve">moneytype:=1;
</t>
    </r>
    <r>
      <rPr>
        <sz val="11"/>
        <color indexed="8"/>
        <rFont val="宋体"/>
        <family val="3"/>
        <charset val="134"/>
      </rPr>
      <t>data.fundid:=IGB009;
data.~moneytype:=港币;</t>
    </r>
    <phoneticPr fontId="21" type="noConversion"/>
  </si>
  <si>
    <r>
      <t xml:space="preserve">
CommonRequest.dynamicMap.stkcode</t>
    </r>
    <r>
      <rPr>
        <sz val="11"/>
        <color indexed="8"/>
        <rFont val="宋体"/>
        <family val="3"/>
        <charset val="134"/>
      </rPr>
      <t>:=</t>
    </r>
    <r>
      <rPr>
        <sz val="11"/>
        <color indexed="8"/>
        <rFont val="宋体"/>
        <family val="3"/>
        <charset val="134"/>
      </rPr>
      <t>'IGB009</t>
    </r>
    <r>
      <rPr>
        <sz val="11"/>
        <color indexed="8"/>
        <rFont val="宋体"/>
        <family val="3"/>
        <charset val="134"/>
      </rPr>
      <t>'</t>
    </r>
    <r>
      <rPr>
        <sz val="11"/>
        <color indexed="8"/>
        <rFont val="宋体"/>
        <family val="3"/>
        <charset val="134"/>
      </rPr>
      <t>;</t>
    </r>
    <phoneticPr fontId="29" type="noConversion"/>
  </si>
  <si>
    <r>
      <t xml:space="preserve">
CommonRequest.dynamicMap.fundid:='IGB00</t>
    </r>
    <r>
      <rPr>
        <sz val="11"/>
        <color indexed="8"/>
        <rFont val="宋体"/>
        <family val="3"/>
        <charset val="134"/>
      </rPr>
      <t>9</t>
    </r>
    <r>
      <rPr>
        <sz val="11"/>
        <color indexed="8"/>
        <rFont val="宋体"/>
        <family val="3"/>
        <charset val="134"/>
      </rPr>
      <t>';
CommonRequest.dynamicMap.name:='张三';
CommonRequest.dynamicMap.bank:='中国工商银行';
CommonRequest.dynamicMap.bankcardno:=‘622214568976354217777’;
CommonRequest.dynamicMap.tranamt:=11.55;
CommonRequest.dynamicMap.tranflowno:=‘2016042011002’;
CommonRequest.dynamicMap.cur:=‘2’;</t>
    </r>
    <phoneticPr fontId="21" type="noConversion"/>
  </si>
  <si>
    <t xml:space="preserve">
CommonRequest.dynamicMap.fundid:='IGB009';
CommonRequest.dynamicMap.name:='张三';
CommonRequest.dynamicMap.bank:='中国工商银行';
CommonRequest.dynamicMap.bankcardno:=‘622214568976354217777’;
CommonRequest.dynamicMap.tranamt:=‘’;
CommonRequest.dynamicMap.tranflowno:=‘2016042011003’;
CommonRequest.dynamicMap.cur:=‘0’;</t>
    <phoneticPr fontId="21" type="noConversion"/>
  </si>
  <si>
    <t xml:space="preserve">
CommonRequest.dynamicMap.fundid:='IGB009';
CommonRequest.dynamicMap.name:='张三';
CommonRequest.dynamicMap.bank:='中国工商银行';
CommonRequest.dynamicMap.bankcardno:=‘622214568976354217777’;
CommonRequest.dynamicMap.tranamt:=‘0’;
CommonRequest.dynamicMap.tranflowno:=‘2016042011004’;
CommonRequest.dynamicMap.cur:=‘0’;</t>
    <phoneticPr fontId="21" type="noConversion"/>
  </si>
  <si>
    <t xml:space="preserve">
CommonRequest.dynamicMap.custid:='IGB009';
CommonRequest.dynamicMap.name:='张三';
CommonRequest.dynamicMap.bank:='中国工商银行';
CommonRequest.dynamicMap.bankcardno:=‘622214568976354217777’;
CommonRequest.dynamicMap.tranamt:=-100;
CommonRequest.dynamicMap.tranflowno:=‘2016042011005’;
CommonRequest.dynamicMap.cur:=‘0’;</t>
    <phoneticPr fontId="21" type="noConversion"/>
  </si>
  <si>
    <t xml:space="preserve">
CommonRequest.dynamicMap.fundid:='IGB009';
CommonRequest.dynamicMap.name:='张三';
CommonRequest.dynamicMap.bank:='中国工商银行';
CommonRequest.dynamicMap.bankcardno:=‘622214568976354217777’;
CommonRequest.dynamicMap.tranamt:=‘金@＃’;
CommonRequest.dynamicMap.tranflowno:=‘2016042011006’;
CommonRequest.dynamicMap.cur:=‘0’;</t>
    <phoneticPr fontId="21" type="noConversion"/>
  </si>
  <si>
    <t>status:=1;
message:=请求成功;
data:=</t>
    <phoneticPr fontId="21" type="noConversion"/>
  </si>
  <si>
    <t>17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</si>
</sst>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2">
    <font>
      <sz val="11"/>
      <color indexed="8"/>
      <name val="宋体"/>
      <charset val="134"/>
    </font>
    <font>
      <sz val="12"/>
      <name val="宋体"/>
      <family val="3"/>
      <charset val="134"/>
    </font>
    <font>
      <b/>
      <sz val="10"/>
      <name val="Arial"/>
      <family val="2"/>
    </font>
    <font>
      <sz val="10"/>
      <name val="Arial"/>
      <family val="2"/>
    </font>
    <font>
      <b/>
      <sz val="11"/>
      <color indexed="63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05">
    <xf numFmtId="0" fontId="0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97" fillId="2" borderId="0" applyNumberFormat="0" applyBorder="0" applyAlignment="0" applyProtection="0">
      <alignment vertical="center"/>
    </xf>
    <xf numFmtId="0" fontId="97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97" fillId="3" borderId="0" applyNumberFormat="0" applyBorder="0" applyAlignment="0" applyProtection="0">
      <alignment vertical="center"/>
    </xf>
    <xf numFmtId="0" fontId="97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97" fillId="4" borderId="0" applyNumberFormat="0" applyBorder="0" applyAlignment="0" applyProtection="0">
      <alignment vertical="center"/>
    </xf>
    <xf numFmtId="0" fontId="97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97" fillId="5" borderId="0" applyNumberFormat="0" applyBorder="0" applyAlignment="0" applyProtection="0">
      <alignment vertical="center"/>
    </xf>
    <xf numFmtId="0" fontId="97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97" fillId="6" borderId="0" applyNumberFormat="0" applyBorder="0" applyAlignment="0" applyProtection="0">
      <alignment vertical="center"/>
    </xf>
    <xf numFmtId="0" fontId="97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7" fillId="7" borderId="0" applyNumberFormat="0" applyBorder="0" applyAlignment="0" applyProtection="0">
      <alignment vertical="center"/>
    </xf>
    <xf numFmtId="0" fontId="97" fillId="7" borderId="0" applyNumberFormat="0" applyBorder="0" applyAlignment="0" applyProtection="0">
      <alignment vertical="center"/>
    </xf>
    <xf numFmtId="0" fontId="97" fillId="2" borderId="0" applyNumberFormat="0" applyBorder="0" applyAlignment="0" applyProtection="0">
      <alignment vertical="center"/>
    </xf>
    <xf numFmtId="0" fontId="97" fillId="3" borderId="0" applyNumberFormat="0" applyBorder="0" applyAlignment="0" applyProtection="0">
      <alignment vertical="center"/>
    </xf>
    <xf numFmtId="0" fontId="97" fillId="4" borderId="0" applyNumberFormat="0" applyBorder="0" applyAlignment="0" applyProtection="0">
      <alignment vertical="center"/>
    </xf>
    <xf numFmtId="0" fontId="97" fillId="5" borderId="0" applyNumberFormat="0" applyBorder="0" applyAlignment="0" applyProtection="0">
      <alignment vertical="center"/>
    </xf>
    <xf numFmtId="0" fontId="97" fillId="6" borderId="0" applyNumberFormat="0" applyBorder="0" applyAlignment="0" applyProtection="0">
      <alignment vertical="center"/>
    </xf>
    <xf numFmtId="0" fontId="97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97" fillId="8" borderId="0" applyNumberFormat="0" applyBorder="0" applyAlignment="0" applyProtection="0">
      <alignment vertical="center"/>
    </xf>
    <xf numFmtId="0" fontId="97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97" fillId="10" borderId="0" applyNumberFormat="0" applyBorder="0" applyAlignment="0" applyProtection="0">
      <alignment vertical="center"/>
    </xf>
    <xf numFmtId="0" fontId="97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97" fillId="5" borderId="0" applyNumberFormat="0" applyBorder="0" applyAlignment="0" applyProtection="0">
      <alignment vertical="center"/>
    </xf>
    <xf numFmtId="0" fontId="97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97" fillId="8" borderId="0" applyNumberFormat="0" applyBorder="0" applyAlignment="0" applyProtection="0">
      <alignment vertical="center"/>
    </xf>
    <xf numFmtId="0" fontId="97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97" fillId="11" borderId="0" applyNumberFormat="0" applyBorder="0" applyAlignment="0" applyProtection="0">
      <alignment vertical="center"/>
    </xf>
    <xf numFmtId="0" fontId="97" fillId="11" borderId="0" applyNumberFormat="0" applyBorder="0" applyAlignment="0" applyProtection="0">
      <alignment vertical="center"/>
    </xf>
    <xf numFmtId="0" fontId="97" fillId="8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10" borderId="0" applyNumberFormat="0" applyBorder="0" applyAlignment="0" applyProtection="0">
      <alignment vertical="center"/>
    </xf>
    <xf numFmtId="0" fontId="97" fillId="5" borderId="0" applyNumberFormat="0" applyBorder="0" applyAlignment="0" applyProtection="0">
      <alignment vertical="center"/>
    </xf>
    <xf numFmtId="0" fontId="97" fillId="8" borderId="0" applyNumberFormat="0" applyBorder="0" applyAlignment="0" applyProtection="0">
      <alignment vertical="center"/>
    </xf>
    <xf numFmtId="0" fontId="97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4" fillId="9" borderId="0" applyNumberFormat="0" applyBorder="0" applyAlignment="0" applyProtection="0">
      <alignment vertical="center"/>
    </xf>
    <xf numFmtId="0" fontId="104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4" fillId="10" borderId="0" applyNumberFormat="0" applyBorder="0" applyAlignment="0" applyProtection="0">
      <alignment vertical="center"/>
    </xf>
    <xf numFmtId="0" fontId="104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4" fillId="14" borderId="0" applyNumberFormat="0" applyBorder="0" applyAlignment="0" applyProtection="0">
      <alignment vertical="center"/>
    </xf>
    <xf numFmtId="0" fontId="104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4" fillId="15" borderId="0" applyNumberFormat="0" applyBorder="0" applyAlignment="0" applyProtection="0">
      <alignment vertical="center"/>
    </xf>
    <xf numFmtId="0" fontId="104" fillId="15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104" fillId="9" borderId="0" applyNumberFormat="0" applyBorder="0" applyAlignment="0" applyProtection="0">
      <alignment vertical="center"/>
    </xf>
    <xf numFmtId="0" fontId="104" fillId="10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104" fillId="14" borderId="0" applyNumberFormat="0" applyBorder="0" applyAlignment="0" applyProtection="0">
      <alignment vertical="center"/>
    </xf>
    <xf numFmtId="0" fontId="104" fillId="15" borderId="0" applyNumberFormat="0" applyBorder="0" applyAlignment="0" applyProtection="0">
      <alignment vertical="center"/>
    </xf>
    <xf numFmtId="0" fontId="33" fillId="0" borderId="0"/>
    <xf numFmtId="0" fontId="10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105" fillId="4" borderId="0" applyNumberFormat="0" applyBorder="0" applyAlignment="0" applyProtection="0">
      <alignment vertical="center"/>
    </xf>
    <xf numFmtId="0" fontId="105" fillId="4" borderId="0" applyNumberFormat="0" applyBorder="0" applyAlignment="0" applyProtection="0">
      <alignment vertical="center"/>
    </xf>
    <xf numFmtId="0" fontId="105" fillId="4" borderId="0" applyNumberFormat="0" applyBorder="0" applyAlignment="0" applyProtection="0">
      <alignment vertical="center"/>
    </xf>
    <xf numFmtId="0" fontId="105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108" fillId="3" borderId="0" applyNumberFormat="0" applyBorder="0" applyAlignment="0" applyProtection="0">
      <alignment vertical="center"/>
    </xf>
    <xf numFmtId="0" fontId="108" fillId="3" borderId="0" applyNumberFormat="0" applyBorder="0" applyAlignment="0" applyProtection="0">
      <alignment vertical="center"/>
    </xf>
    <xf numFmtId="0" fontId="108" fillId="3" borderId="0" applyNumberFormat="0" applyBorder="0" applyAlignment="0" applyProtection="0">
      <alignment vertical="center"/>
    </xf>
    <xf numFmtId="0" fontId="108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4" fillId="14" borderId="0" applyNumberFormat="0" applyBorder="0" applyAlignment="0" applyProtection="0">
      <alignment vertical="center"/>
    </xf>
    <xf numFmtId="0" fontId="104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107" fillId="0" borderId="1" applyNumberFormat="0" applyFill="0" applyAlignment="0" applyProtection="0">
      <alignment vertical="center"/>
    </xf>
    <xf numFmtId="0" fontId="107" fillId="0" borderId="1" applyNumberFormat="0" applyFill="0" applyAlignment="0" applyProtection="0">
      <alignment vertical="center"/>
    </xf>
    <xf numFmtId="0" fontId="107" fillId="0" borderId="1" applyNumberFormat="0" applyFill="0" applyAlignment="0" applyProtection="0">
      <alignment vertical="center"/>
    </xf>
    <xf numFmtId="0" fontId="107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106" fillId="0" borderId="2" applyNumberFormat="0" applyFill="0" applyAlignment="0" applyProtection="0">
      <alignment vertical="center"/>
    </xf>
    <xf numFmtId="0" fontId="106" fillId="0" borderId="2" applyNumberFormat="0" applyFill="0" applyAlignment="0" applyProtection="0">
      <alignment vertical="center"/>
    </xf>
    <xf numFmtId="0" fontId="106" fillId="0" borderId="2" applyNumberFormat="0" applyFill="0" applyAlignment="0" applyProtection="0">
      <alignment vertical="center"/>
    </xf>
    <xf numFmtId="0" fontId="106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100" fillId="0" borderId="3" applyNumberFormat="0" applyFill="0" applyAlignment="0" applyProtection="0">
      <alignment vertical="center"/>
    </xf>
    <xf numFmtId="0" fontId="100" fillId="0" borderId="3" applyNumberFormat="0" applyFill="0" applyAlignment="0" applyProtection="0">
      <alignment vertical="center"/>
    </xf>
    <xf numFmtId="0" fontId="100" fillId="0" borderId="3" applyNumberFormat="0" applyFill="0" applyAlignment="0" applyProtection="0">
      <alignment vertical="center"/>
    </xf>
    <xf numFmtId="0" fontId="100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9" fillId="20" borderId="4" applyNumberFormat="0" applyAlignment="0" applyProtection="0">
      <alignment vertical="center"/>
    </xf>
    <xf numFmtId="0" fontId="44" fillId="20" borderId="4" applyNumberFormat="0" applyAlignment="0" applyProtection="0">
      <alignment vertical="center"/>
    </xf>
    <xf numFmtId="0" fontId="114" fillId="20" borderId="4" applyNumberFormat="0" applyAlignment="0" applyProtection="0">
      <alignment vertical="center"/>
    </xf>
    <xf numFmtId="0" fontId="114" fillId="20" borderId="4" applyNumberFormat="0" applyAlignment="0" applyProtection="0">
      <alignment vertical="center"/>
    </xf>
    <xf numFmtId="0" fontId="114" fillId="20" borderId="4" applyNumberFormat="0" applyAlignment="0" applyProtection="0">
      <alignment vertical="center"/>
    </xf>
    <xf numFmtId="0" fontId="114" fillId="20" borderId="4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40" fillId="0" borderId="5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113" fillId="0" borderId="5" applyNumberFormat="0" applyFill="0" applyAlignment="0" applyProtection="0">
      <alignment vertical="center"/>
    </xf>
    <xf numFmtId="0" fontId="20" fillId="21" borderId="6" applyNumberFormat="0" applyFont="0" applyAlignment="0" applyProtection="0">
      <alignment vertical="center"/>
    </xf>
    <xf numFmtId="0" fontId="33" fillId="21" borderId="6" applyNumberFormat="0" applyFont="0" applyAlignment="0" applyProtection="0">
      <alignment vertical="center"/>
    </xf>
    <xf numFmtId="0" fontId="98" fillId="21" borderId="6" applyNumberFormat="0" applyFont="0" applyAlignment="0" applyProtection="0">
      <alignment vertical="center"/>
    </xf>
    <xf numFmtId="0" fontId="98" fillId="21" borderId="6" applyNumberFormat="0" applyFont="0" applyAlignment="0" applyProtection="0">
      <alignment vertical="center"/>
    </xf>
    <xf numFmtId="0" fontId="97" fillId="21" borderId="6" applyNumberFormat="0" applyFont="0" applyAlignment="0" applyProtection="0">
      <alignment vertical="center"/>
    </xf>
    <xf numFmtId="0" fontId="97" fillId="21" borderId="6" applyNumberFormat="0" applyFont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104" fillId="14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8" fillId="22" borderId="7" applyNumberFormat="0" applyAlignment="0" applyProtection="0">
      <alignment vertical="center"/>
    </xf>
    <xf numFmtId="0" fontId="35" fillId="22" borderId="7" applyNumberFormat="0" applyAlignment="0" applyProtection="0">
      <alignment vertical="center"/>
    </xf>
    <xf numFmtId="0" fontId="103" fillId="22" borderId="7" applyNumberFormat="0" applyAlignment="0" applyProtection="0">
      <alignment vertical="center"/>
    </xf>
    <xf numFmtId="0" fontId="103" fillId="22" borderId="7" applyNumberFormat="0" applyAlignment="0" applyProtection="0">
      <alignment vertical="center"/>
    </xf>
    <xf numFmtId="0" fontId="103" fillId="22" borderId="7" applyNumberFormat="0" applyAlignment="0" applyProtection="0">
      <alignment vertical="center"/>
    </xf>
    <xf numFmtId="0" fontId="103" fillId="22" borderId="7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09" fillId="7" borderId="7" applyNumberFormat="0" applyAlignment="0" applyProtection="0">
      <alignment vertical="center"/>
    </xf>
    <xf numFmtId="0" fontId="109" fillId="7" borderId="7" applyNumberFormat="0" applyAlignment="0" applyProtection="0">
      <alignment vertical="center"/>
    </xf>
    <xf numFmtId="0" fontId="109" fillId="7" borderId="7" applyNumberFormat="0" applyAlignment="0" applyProtection="0">
      <alignment vertical="center"/>
    </xf>
    <xf numFmtId="0" fontId="109" fillId="7" borderId="7" applyNumberFormat="0" applyAlignment="0" applyProtection="0">
      <alignment vertical="center"/>
    </xf>
    <xf numFmtId="0" fontId="4" fillId="22" borderId="8" applyNumberFormat="0" applyAlignment="0" applyProtection="0">
      <alignment vertical="center"/>
    </xf>
    <xf numFmtId="0" fontId="46" fillId="22" borderId="8" applyNumberFormat="0" applyAlignment="0" applyProtection="0">
      <alignment vertical="center"/>
    </xf>
    <xf numFmtId="0" fontId="99" fillId="22" borderId="8" applyNumberFormat="0" applyAlignment="0" applyProtection="0">
      <alignment vertical="center"/>
    </xf>
    <xf numFmtId="0" fontId="99" fillId="22" borderId="8" applyNumberFormat="0" applyAlignment="0" applyProtection="0">
      <alignment vertical="center"/>
    </xf>
    <xf numFmtId="0" fontId="99" fillId="22" borderId="8" applyNumberFormat="0" applyAlignment="0" applyProtection="0">
      <alignment vertical="center"/>
    </xf>
    <xf numFmtId="0" fontId="99" fillId="22" borderId="8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111" fillId="23" borderId="0" applyNumberFormat="0" applyBorder="0" applyAlignment="0" applyProtection="0">
      <alignment vertical="center"/>
    </xf>
    <xf numFmtId="0" fontId="111" fillId="23" borderId="0" applyNumberFormat="0" applyBorder="0" applyAlignment="0" applyProtection="0">
      <alignment vertical="center"/>
    </xf>
    <xf numFmtId="0" fontId="111" fillId="23" borderId="0" applyNumberFormat="0" applyBorder="0" applyAlignment="0" applyProtection="0">
      <alignment vertical="center"/>
    </xf>
    <xf numFmtId="0" fontId="111" fillId="23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</cellStyleXfs>
  <cellXfs count="154">
    <xf numFmtId="0" fontId="0" fillId="0" borderId="0" xfId="0">
      <alignment vertical="center"/>
    </xf>
    <xf numFmtId="0" fontId="2" fillId="22" borderId="10" xfId="0" applyFont="1" applyFill="1" applyBorder="1" applyAlignment="1">
      <alignment horizontal="center" vertical="center" wrapText="1"/>
    </xf>
    <xf numFmtId="0" fontId="0" fillId="0" borderId="11" xfId="0" applyBorder="1">
      <alignment vertical="center"/>
    </xf>
    <xf numFmtId="49" fontId="3" fillId="23" borderId="11" xfId="0" applyNumberFormat="1" applyFont="1" applyFill="1" applyBorder="1" applyAlignment="1">
      <alignment horizontal="center"/>
    </xf>
    <xf numFmtId="0" fontId="20" fillId="0" borderId="11" xfId="0" applyFont="1" applyBorder="1">
      <alignment vertical="center"/>
    </xf>
    <xf numFmtId="49" fontId="3" fillId="23" borderId="10" xfId="0" applyNumberFormat="1" applyFont="1" applyFill="1" applyBorder="1" applyAlignment="1">
      <alignment horizontal="center"/>
    </xf>
    <xf numFmtId="0" fontId="20" fillId="0" borderId="10" xfId="0" applyFont="1" applyFill="1" applyBorder="1">
      <alignment vertical="center"/>
    </xf>
    <xf numFmtId="0" fontId="20" fillId="0" borderId="11" xfId="0" applyFont="1" applyBorder="1" applyAlignment="1">
      <alignment vertical="center" wrapText="1"/>
    </xf>
    <xf numFmtId="0" fontId="2" fillId="22" borderId="11" xfId="0" applyFont="1" applyFill="1" applyBorder="1" applyAlignment="1">
      <alignment horizontal="center" vertical="center" wrapText="1"/>
    </xf>
    <xf numFmtId="0" fontId="22" fillId="22" borderId="11" xfId="0" applyFont="1" applyFill="1" applyBorder="1" applyAlignment="1">
      <alignment horizontal="center" vertical="center" wrapText="1"/>
    </xf>
    <xf numFmtId="0" fontId="20" fillId="0" borderId="11" xfId="0" applyFont="1" applyFill="1" applyBorder="1">
      <alignment vertical="center"/>
    </xf>
    <xf numFmtId="0" fontId="0" fillId="0" borderId="11" xfId="0" applyFont="1" applyBorder="1" applyAlignment="1">
      <alignment vertical="center" wrapText="1"/>
    </xf>
    <xf numFmtId="0" fontId="23" fillId="0" borderId="11" xfId="0" applyFont="1" applyBorder="1">
      <alignment vertical="center"/>
    </xf>
    <xf numFmtId="0" fontId="24" fillId="24" borderId="11" xfId="0" applyFont="1" applyFill="1" applyBorder="1" applyAlignment="1" applyProtection="1">
      <alignment wrapText="1"/>
    </xf>
    <xf numFmtId="0" fontId="24" fillId="24" borderId="11" xfId="0" applyFont="1" applyFill="1" applyBorder="1" applyAlignment="1">
      <alignment vertical="center" wrapText="1"/>
    </xf>
    <xf numFmtId="0" fontId="25" fillId="24" borderId="11" xfId="0" applyFont="1" applyFill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27" fillId="0" borderId="11" xfId="0" applyFont="1" applyBorder="1">
      <alignment vertical="center"/>
    </xf>
    <xf numFmtId="0" fontId="25" fillId="0" borderId="11" xfId="0" applyFont="1" applyBorder="1" applyAlignment="1">
      <alignment horizontal="left" vertical="top" wrapText="1"/>
    </xf>
    <xf numFmtId="0" fontId="28" fillId="24" borderId="11" xfId="0" applyFont="1" applyFill="1" applyBorder="1" applyAlignment="1">
      <alignment vertical="center" wrapText="1"/>
    </xf>
    <xf numFmtId="0" fontId="30" fillId="0" borderId="11" xfId="0" applyFont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31" fillId="24" borderId="11" xfId="0" applyFont="1" applyFill="1" applyBorder="1" applyAlignment="1">
      <alignment vertical="center" wrapText="1"/>
    </xf>
    <xf numFmtId="0" fontId="31" fillId="24" borderId="11" xfId="86" applyFont="1" applyFill="1" applyBorder="1" applyAlignment="1">
      <alignment vertical="center" wrapText="1"/>
    </xf>
    <xf numFmtId="0" fontId="31" fillId="0" borderId="11" xfId="86" applyFont="1" applyFill="1" applyBorder="1" applyAlignment="1">
      <alignment vertical="center" wrapText="1"/>
    </xf>
    <xf numFmtId="0" fontId="18" fillId="0" borderId="11" xfId="0" applyFont="1" applyBorder="1">
      <alignment vertical="center"/>
    </xf>
    <xf numFmtId="0" fontId="30" fillId="0" borderId="11" xfId="0" applyFont="1" applyBorder="1">
      <alignment vertical="center"/>
    </xf>
    <xf numFmtId="0" fontId="31" fillId="0" borderId="11" xfId="86" applyFont="1" applyBorder="1" applyAlignment="1">
      <alignment horizontal="center" vertical="center" wrapText="1"/>
    </xf>
    <xf numFmtId="0" fontId="33" fillId="0" borderId="11" xfId="0" applyFont="1" applyBorder="1" applyAlignment="1">
      <alignment vertical="center" wrapText="1"/>
    </xf>
    <xf numFmtId="0" fontId="30" fillId="0" borderId="11" xfId="0" applyFont="1" applyFill="1" applyBorder="1" applyAlignment="1">
      <alignment vertical="center" wrapText="1"/>
    </xf>
    <xf numFmtId="0" fontId="33" fillId="0" borderId="0" xfId="0" applyFont="1" applyAlignment="1">
      <alignment vertical="center" wrapText="1"/>
    </xf>
    <xf numFmtId="0" fontId="33" fillId="25" borderId="0" xfId="0" applyFont="1" applyFill="1" applyAlignment="1">
      <alignment vertical="center" wrapText="1"/>
    </xf>
    <xf numFmtId="0" fontId="49" fillId="24" borderId="11" xfId="0" applyFont="1" applyFill="1" applyBorder="1" applyAlignment="1">
      <alignment vertical="center" wrapText="1"/>
    </xf>
    <xf numFmtId="0" fontId="30" fillId="0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50" fillId="0" borderId="11" xfId="0" applyFont="1" applyBorder="1" applyAlignment="1">
      <alignment vertical="center" wrapText="1"/>
    </xf>
    <xf numFmtId="49" fontId="51" fillId="0" borderId="11" xfId="0" quotePrefix="1" applyNumberFormat="1" applyFont="1" applyBorder="1">
      <alignment vertical="center"/>
    </xf>
    <xf numFmtId="0" fontId="52" fillId="0" borderId="11" xfId="0" applyFont="1" applyBorder="1" applyAlignment="1">
      <alignment vertical="center" wrapText="1"/>
    </xf>
    <xf numFmtId="0" fontId="0" fillId="0" borderId="11" xfId="0" quotePrefix="1" applyBorder="1">
      <alignment vertical="center"/>
    </xf>
    <xf numFmtId="0" fontId="53" fillId="0" borderId="11" xfId="0" applyFont="1" applyBorder="1" applyAlignment="1">
      <alignment vertical="center" wrapText="1"/>
    </xf>
    <xf numFmtId="0" fontId="54" fillId="0" borderId="11" xfId="0" applyFont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55" fillId="0" borderId="11" xfId="0" applyFont="1" applyBorder="1" applyAlignment="1">
      <alignment vertical="center" wrapText="1"/>
    </xf>
    <xf numFmtId="49" fontId="56" fillId="0" borderId="0" xfId="0" applyNumberFormat="1" applyFont="1">
      <alignment vertical="center"/>
    </xf>
    <xf numFmtId="0" fontId="0" fillId="0" borderId="0" xfId="0" quotePrefix="1">
      <alignment vertical="center"/>
    </xf>
    <xf numFmtId="0" fontId="57" fillId="0" borderId="11" xfId="0" applyFont="1" applyBorder="1">
      <alignment vertical="center"/>
    </xf>
    <xf numFmtId="0" fontId="58" fillId="0" borderId="11" xfId="0" applyFont="1" applyBorder="1" applyAlignment="1">
      <alignment vertical="center" wrapText="1"/>
    </xf>
    <xf numFmtId="0" fontId="59" fillId="0" borderId="11" xfId="0" applyFont="1" applyBorder="1" applyAlignment="1">
      <alignment vertical="center" wrapText="1"/>
    </xf>
    <xf numFmtId="0" fontId="60" fillId="0" borderId="11" xfId="0" applyFont="1" applyBorder="1" applyAlignment="1">
      <alignment vertical="center" wrapText="1"/>
    </xf>
    <xf numFmtId="0" fontId="61" fillId="0" borderId="11" xfId="0" applyFont="1" applyBorder="1" applyAlignment="1">
      <alignment vertical="center" wrapText="1"/>
    </xf>
    <xf numFmtId="0" fontId="62" fillId="0" borderId="11" xfId="0" applyFont="1" applyBorder="1" applyAlignment="1">
      <alignment vertical="center" wrapText="1"/>
    </xf>
    <xf numFmtId="0" fontId="63" fillId="0" borderId="11" xfId="0" applyFont="1" applyBorder="1" applyAlignment="1">
      <alignment vertical="center" wrapText="1"/>
    </xf>
    <xf numFmtId="0" fontId="64" fillId="0" borderId="11" xfId="0" applyFont="1" applyBorder="1" applyAlignment="1">
      <alignment vertical="center" wrapText="1"/>
    </xf>
    <xf numFmtId="0" fontId="65" fillId="0" borderId="11" xfId="0" applyFont="1" applyBorder="1" applyAlignment="1">
      <alignment vertical="center" wrapText="1"/>
    </xf>
    <xf numFmtId="0" fontId="66" fillId="0" borderId="11" xfId="0" applyFont="1" applyBorder="1" applyAlignment="1">
      <alignment vertical="center" wrapText="1"/>
    </xf>
    <xf numFmtId="0" fontId="25" fillId="24" borderId="11" xfId="86" applyFont="1" applyFill="1" applyBorder="1" applyAlignment="1">
      <alignment vertical="center" wrapText="1"/>
    </xf>
    <xf numFmtId="0" fontId="67" fillId="26" borderId="11" xfId="0" applyNumberFormat="1" applyFont="1" applyFill="1" applyBorder="1" applyAlignment="1">
      <alignment horizontal="center" wrapText="1"/>
    </xf>
    <xf numFmtId="0" fontId="0" fillId="0" borderId="0" xfId="0" applyAlignment="1">
      <alignment vertical="center" wrapText="1"/>
    </xf>
    <xf numFmtId="0" fontId="1" fillId="26" borderId="11" xfId="0" applyNumberFormat="1" applyFont="1" applyFill="1" applyBorder="1" applyAlignment="1">
      <alignment horizontal="center" wrapText="1"/>
    </xf>
    <xf numFmtId="0" fontId="69" fillId="0" borderId="0" xfId="0" applyFont="1">
      <alignment vertical="center"/>
    </xf>
    <xf numFmtId="0" fontId="69" fillId="0" borderId="11" xfId="0" applyFont="1" applyBorder="1" applyAlignment="1">
      <alignment vertical="center" wrapText="1"/>
    </xf>
    <xf numFmtId="0" fontId="70" fillId="26" borderId="11" xfId="0" applyFont="1" applyFill="1" applyBorder="1" applyAlignment="1">
      <alignment vertical="center" wrapText="1"/>
    </xf>
    <xf numFmtId="0" fontId="70" fillId="0" borderId="11" xfId="0" applyFont="1" applyBorder="1" applyAlignment="1">
      <alignment vertical="center" wrapText="1"/>
    </xf>
    <xf numFmtId="0" fontId="121" fillId="0" borderId="11" xfId="0" applyFont="1" applyBorder="1" applyAlignment="1">
      <alignment vertical="center" wrapText="1"/>
    </xf>
    <xf numFmtId="0" fontId="69" fillId="0" borderId="11" xfId="0" applyFont="1" applyBorder="1">
      <alignment vertical="center"/>
    </xf>
    <xf numFmtId="0" fontId="72" fillId="0" borderId="0" xfId="0" quotePrefix="1" applyFont="1">
      <alignment vertical="center"/>
    </xf>
    <xf numFmtId="0" fontId="72" fillId="0" borderId="0" xfId="0" quotePrefix="1" applyFont="1" applyAlignment="1">
      <alignment horizontal="right" vertical="center"/>
    </xf>
    <xf numFmtId="0" fontId="73" fillId="0" borderId="0" xfId="0" applyFont="1">
      <alignment vertical="center"/>
    </xf>
    <xf numFmtId="0" fontId="73" fillId="0" borderId="0" xfId="0" quotePrefix="1" applyFont="1">
      <alignment vertical="center"/>
    </xf>
    <xf numFmtId="0" fontId="20" fillId="0" borderId="11" xfId="0" quotePrefix="1" applyFont="1" applyBorder="1">
      <alignment vertical="center"/>
    </xf>
    <xf numFmtId="0" fontId="74" fillId="0" borderId="11" xfId="0" applyFont="1" applyBorder="1" applyAlignment="1">
      <alignment vertical="center" wrapText="1"/>
    </xf>
    <xf numFmtId="0" fontId="0" fillId="0" borderId="0" xfId="0" quotePrefix="1" applyFont="1">
      <alignment vertical="center"/>
    </xf>
    <xf numFmtId="0" fontId="75" fillId="0" borderId="11" xfId="0" quotePrefix="1" applyFont="1" applyBorder="1">
      <alignment vertical="center"/>
    </xf>
    <xf numFmtId="0" fontId="76" fillId="0" borderId="11" xfId="0" applyFont="1" applyBorder="1" applyAlignment="1">
      <alignment vertical="center" wrapText="1"/>
    </xf>
    <xf numFmtId="0" fontId="77" fillId="0" borderId="11" xfId="0" quotePrefix="1" applyFont="1" applyBorder="1">
      <alignment vertical="center"/>
    </xf>
    <xf numFmtId="0" fontId="78" fillId="0" borderId="11" xfId="0" applyFont="1" applyBorder="1" applyAlignment="1">
      <alignment vertical="center" wrapText="1"/>
    </xf>
    <xf numFmtId="0" fontId="79" fillId="0" borderId="11" xfId="0" applyFont="1" applyBorder="1" applyAlignment="1">
      <alignment vertical="center" wrapText="1"/>
    </xf>
    <xf numFmtId="0" fontId="80" fillId="24" borderId="11" xfId="0" applyFont="1" applyFill="1" applyBorder="1" applyAlignment="1">
      <alignment vertical="center" wrapText="1"/>
    </xf>
    <xf numFmtId="0" fontId="81" fillId="0" borderId="11" xfId="0" applyFont="1" applyBorder="1" applyAlignment="1">
      <alignment vertical="center" wrapText="1"/>
    </xf>
    <xf numFmtId="0" fontId="79" fillId="27" borderId="11" xfId="0" applyFont="1" applyFill="1" applyBorder="1">
      <alignment vertical="center"/>
    </xf>
    <xf numFmtId="0" fontId="0" fillId="27" borderId="11" xfId="0" applyFill="1" applyBorder="1">
      <alignment vertical="center"/>
    </xf>
    <xf numFmtId="0" fontId="79" fillId="27" borderId="11" xfId="0" quotePrefix="1" applyFont="1" applyFill="1" applyBorder="1">
      <alignment vertical="center"/>
    </xf>
    <xf numFmtId="0" fontId="79" fillId="28" borderId="11" xfId="0" applyFont="1" applyFill="1" applyBorder="1">
      <alignment vertical="center"/>
    </xf>
    <xf numFmtId="0" fontId="0" fillId="28" borderId="11" xfId="0" applyFill="1" applyBorder="1">
      <alignment vertical="center"/>
    </xf>
    <xf numFmtId="0" fontId="0" fillId="28" borderId="11" xfId="0" quotePrefix="1" applyFill="1" applyBorder="1">
      <alignment vertical="center"/>
    </xf>
    <xf numFmtId="0" fontId="82" fillId="28" borderId="11" xfId="0" quotePrefix="1" applyFont="1" applyFill="1" applyBorder="1">
      <alignment vertical="center"/>
    </xf>
    <xf numFmtId="0" fontId="82" fillId="28" borderId="11" xfId="0" applyFont="1" applyFill="1" applyBorder="1">
      <alignment vertical="center"/>
    </xf>
    <xf numFmtId="0" fontId="83" fillId="27" borderId="11" xfId="0" applyFont="1" applyFill="1" applyBorder="1">
      <alignment vertical="center"/>
    </xf>
    <xf numFmtId="0" fontId="83" fillId="27" borderId="11" xfId="0" quotePrefix="1" applyFont="1" applyFill="1" applyBorder="1">
      <alignment vertical="center"/>
    </xf>
    <xf numFmtId="0" fontId="69" fillId="28" borderId="11" xfId="0" applyFont="1" applyFill="1" applyBorder="1">
      <alignment vertical="center"/>
    </xf>
    <xf numFmtId="0" fontId="20" fillId="28" borderId="11" xfId="0" quotePrefix="1" applyFont="1" applyFill="1" applyBorder="1">
      <alignment vertical="center"/>
    </xf>
    <xf numFmtId="0" fontId="20" fillId="28" borderId="11" xfId="0" applyFont="1" applyFill="1" applyBorder="1">
      <alignment vertical="center"/>
    </xf>
    <xf numFmtId="0" fontId="20" fillId="27" borderId="11" xfId="0" quotePrefix="1" applyFont="1" applyFill="1" applyBorder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vertical="center" wrapText="1"/>
    </xf>
    <xf numFmtId="0" fontId="20" fillId="25" borderId="11" xfId="0" applyFont="1" applyFill="1" applyBorder="1">
      <alignment vertical="center"/>
    </xf>
    <xf numFmtId="0" fontId="20" fillId="25" borderId="11" xfId="0" applyFont="1" applyFill="1" applyBorder="1" applyAlignment="1">
      <alignment vertical="center" wrapText="1"/>
    </xf>
    <xf numFmtId="0" fontId="0" fillId="25" borderId="11" xfId="0" applyFill="1" applyBorder="1">
      <alignment vertical="center"/>
    </xf>
    <xf numFmtId="0" fontId="84" fillId="0" borderId="11" xfId="0" applyFont="1" applyBorder="1" applyAlignment="1">
      <alignment vertical="center" wrapText="1"/>
    </xf>
    <xf numFmtId="0" fontId="85" fillId="0" borderId="11" xfId="0" applyFont="1" applyBorder="1" applyAlignment="1">
      <alignment vertical="center" wrapText="1"/>
    </xf>
    <xf numFmtId="0" fontId="86" fillId="28" borderId="11" xfId="0" quotePrefix="1" applyFont="1" applyFill="1" applyBorder="1">
      <alignment vertical="center"/>
    </xf>
    <xf numFmtId="0" fontId="0" fillId="25" borderId="11" xfId="0" applyFont="1" applyFill="1" applyBorder="1">
      <alignment vertical="center"/>
    </xf>
    <xf numFmtId="0" fontId="87" fillId="0" borderId="11" xfId="0" applyFont="1" applyBorder="1" applyAlignment="1">
      <alignment vertical="center" wrapText="1"/>
    </xf>
    <xf numFmtId="0" fontId="87" fillId="0" borderId="0" xfId="0" applyFont="1" applyAlignment="1">
      <alignment vertical="center" wrapText="1"/>
    </xf>
    <xf numFmtId="0" fontId="87" fillId="25" borderId="11" xfId="0" applyFont="1" applyFill="1" applyBorder="1">
      <alignment vertical="center"/>
    </xf>
    <xf numFmtId="0" fontId="0" fillId="25" borderId="0" xfId="0" applyFill="1">
      <alignment vertical="center"/>
    </xf>
    <xf numFmtId="0" fontId="0" fillId="28" borderId="11" xfId="0" quotePrefix="1" applyFont="1" applyFill="1" applyBorder="1">
      <alignment vertical="center"/>
    </xf>
    <xf numFmtId="0" fontId="88" fillId="28" borderId="11" xfId="0" quotePrefix="1" applyFont="1" applyFill="1" applyBorder="1">
      <alignment vertical="center"/>
    </xf>
    <xf numFmtId="0" fontId="88" fillId="28" borderId="11" xfId="0" applyFont="1" applyFill="1" applyBorder="1">
      <alignment vertical="center"/>
    </xf>
    <xf numFmtId="0" fontId="89" fillId="0" borderId="11" xfId="0" applyFont="1" applyBorder="1" applyAlignment="1">
      <alignment vertical="center" wrapText="1"/>
    </xf>
    <xf numFmtId="0" fontId="90" fillId="24" borderId="11" xfId="86" applyFont="1" applyFill="1" applyBorder="1" applyAlignment="1">
      <alignment vertical="center" wrapText="1"/>
    </xf>
    <xf numFmtId="0" fontId="91" fillId="28" borderId="11" xfId="0" quotePrefix="1" applyFont="1" applyFill="1" applyBorder="1">
      <alignment vertical="center"/>
    </xf>
    <xf numFmtId="0" fontId="0" fillId="26" borderId="11" xfId="0" applyFont="1" applyFill="1" applyBorder="1" applyAlignment="1">
      <alignment vertical="center" wrapText="1"/>
    </xf>
    <xf numFmtId="0" fontId="27" fillId="26" borderId="11" xfId="0" applyFont="1" applyFill="1" applyBorder="1">
      <alignment vertical="center"/>
    </xf>
    <xf numFmtId="0" fontId="25" fillId="26" borderId="11" xfId="0" applyFont="1" applyFill="1" applyBorder="1" applyAlignment="1">
      <alignment vertical="center" wrapText="1"/>
    </xf>
    <xf numFmtId="0" fontId="92" fillId="0" borderId="11" xfId="0" applyFont="1" applyBorder="1" applyAlignment="1">
      <alignment vertical="center" wrapText="1"/>
    </xf>
    <xf numFmtId="0" fontId="92" fillId="0" borderId="0" xfId="0" applyFont="1">
      <alignment vertical="center"/>
    </xf>
    <xf numFmtId="0" fontId="93" fillId="0" borderId="11" xfId="0" applyFont="1" applyBorder="1" applyAlignment="1">
      <alignment vertical="center" wrapText="1"/>
    </xf>
    <xf numFmtId="0" fontId="93" fillId="25" borderId="11" xfId="0" applyFont="1" applyFill="1" applyBorder="1" applyAlignment="1">
      <alignment vertical="center" wrapText="1"/>
    </xf>
    <xf numFmtId="0" fontId="94" fillId="26" borderId="11" xfId="0" applyFont="1" applyFill="1" applyBorder="1" applyAlignment="1">
      <alignment vertical="center" wrapText="1"/>
    </xf>
    <xf numFmtId="0" fontId="94" fillId="26" borderId="11" xfId="0" applyNumberFormat="1" applyFont="1" applyFill="1" applyBorder="1" applyAlignment="1">
      <alignment horizontal="center" wrapText="1"/>
    </xf>
    <xf numFmtId="0" fontId="95" fillId="0" borderId="11" xfId="0" applyFont="1" applyBorder="1" applyAlignment="1">
      <alignment vertical="center" wrapText="1"/>
    </xf>
    <xf numFmtId="0" fontId="96" fillId="0" borderId="11" xfId="0" applyFont="1" applyBorder="1" applyAlignment="1">
      <alignment vertical="center" wrapText="1"/>
    </xf>
    <xf numFmtId="0" fontId="97" fillId="0" borderId="11" xfId="0" applyFont="1" applyBorder="1" applyAlignment="1">
      <alignment vertical="center" wrapText="1"/>
    </xf>
    <xf numFmtId="0" fontId="97" fillId="25" borderId="11" xfId="0" applyFont="1" applyFill="1" applyBorder="1">
      <alignment vertical="center"/>
    </xf>
    <xf numFmtId="0" fontId="97" fillId="0" borderId="11" xfId="89" applyFont="1" applyBorder="1" applyAlignment="1">
      <alignment vertical="center" wrapText="1"/>
    </xf>
    <xf numFmtId="0" fontId="97" fillId="0" borderId="0" xfId="0" applyFont="1" applyAlignment="1">
      <alignment vertical="center" wrapText="1"/>
    </xf>
    <xf numFmtId="0" fontId="98" fillId="0" borderId="0" xfId="0" applyFont="1" applyAlignment="1">
      <alignment vertical="center" wrapText="1"/>
    </xf>
    <xf numFmtId="0" fontId="0" fillId="26" borderId="0" xfId="0" applyFill="1">
      <alignment vertical="center"/>
    </xf>
    <xf numFmtId="0" fontId="98" fillId="26" borderId="11" xfId="87" applyFont="1" applyFill="1" applyBorder="1" applyAlignment="1">
      <alignment vertical="center" wrapText="1"/>
    </xf>
    <xf numFmtId="0" fontId="115" fillId="0" borderId="11" xfId="0" applyFont="1" applyBorder="1" applyAlignment="1">
      <alignment vertical="center" wrapText="1"/>
    </xf>
    <xf numFmtId="0" fontId="97" fillId="25" borderId="11" xfId="0" applyFont="1" applyFill="1" applyBorder="1" applyAlignment="1">
      <alignment vertical="center"/>
    </xf>
    <xf numFmtId="0" fontId="0" fillId="25" borderId="11" xfId="0" applyFill="1" applyBorder="1" applyAlignment="1">
      <alignment vertical="center"/>
    </xf>
    <xf numFmtId="0" fontId="20" fillId="27" borderId="11" xfId="0" applyFont="1" applyFill="1" applyBorder="1">
      <alignment vertical="center"/>
    </xf>
    <xf numFmtId="0" fontId="0" fillId="27" borderId="11" xfId="0" quotePrefix="1" applyFont="1" applyFill="1" applyBorder="1">
      <alignment vertical="center"/>
    </xf>
    <xf numFmtId="0" fontId="0" fillId="28" borderId="11" xfId="0" applyFont="1" applyFill="1" applyBorder="1">
      <alignment vertical="center"/>
    </xf>
    <xf numFmtId="0" fontId="0" fillId="27" borderId="11" xfId="0" applyFont="1" applyFill="1" applyBorder="1">
      <alignment vertical="center"/>
    </xf>
    <xf numFmtId="49" fontId="116" fillId="28" borderId="11" xfId="0" applyNumberFormat="1" applyFont="1" applyFill="1" applyBorder="1">
      <alignment vertical="center"/>
    </xf>
    <xf numFmtId="0" fontId="117" fillId="0" borderId="11" xfId="0" applyFont="1" applyBorder="1">
      <alignment vertical="center"/>
    </xf>
    <xf numFmtId="0" fontId="25" fillId="0" borderId="11" xfId="86" applyFont="1" applyBorder="1" applyAlignment="1">
      <alignment horizontal="left" vertical="center" wrapText="1"/>
    </xf>
    <xf numFmtId="0" fontId="25" fillId="0" borderId="11" xfId="86" applyFont="1" applyFill="1" applyBorder="1" applyAlignment="1">
      <alignment vertical="center" wrapText="1"/>
    </xf>
    <xf numFmtId="0" fontId="118" fillId="0" borderId="11" xfId="0" applyFont="1" applyBorder="1" applyAlignment="1">
      <alignment vertical="center" wrapText="1"/>
    </xf>
    <xf numFmtId="0" fontId="119" fillId="24" borderId="11" xfId="0" applyFont="1" applyFill="1" applyBorder="1" applyAlignment="1">
      <alignment vertical="center" wrapText="1"/>
    </xf>
    <xf numFmtId="0" fontId="118" fillId="0" borderId="11" xfId="0" applyFont="1" applyBorder="1">
      <alignment vertical="center"/>
    </xf>
    <xf numFmtId="0" fontId="1" fillId="0" borderId="11" xfId="0" applyFont="1" applyBorder="1" applyAlignment="1">
      <alignment vertical="center" wrapText="1"/>
    </xf>
    <xf numFmtId="0" fontId="1" fillId="26" borderId="11" xfId="0" applyFont="1" applyFill="1" applyBorder="1" applyAlignment="1">
      <alignment vertical="center" wrapText="1"/>
    </xf>
    <xf numFmtId="0" fontId="0" fillId="0" borderId="11" xfId="89" applyFont="1" applyBorder="1" applyAlignment="1">
      <alignment vertical="center" wrapText="1"/>
    </xf>
    <xf numFmtId="0" fontId="1" fillId="0" borderId="11" xfId="87" applyFont="1" applyBorder="1" applyAlignment="1">
      <alignment vertical="center" wrapText="1"/>
    </xf>
    <xf numFmtId="0" fontId="120" fillId="26" borderId="11" xfId="0" applyNumberFormat="1" applyFont="1" applyFill="1" applyBorder="1" applyAlignment="1">
      <alignment horizontal="center" vertical="center" wrapText="1"/>
    </xf>
    <xf numFmtId="0" fontId="120" fillId="0" borderId="11" xfId="0" applyFont="1" applyBorder="1" applyAlignment="1">
      <alignment vertical="center" wrapText="1"/>
    </xf>
    <xf numFmtId="49" fontId="0" fillId="28" borderId="11" xfId="0" quotePrefix="1" applyNumberFormat="1" applyFont="1" applyFill="1" applyBorder="1">
      <alignment vertical="center"/>
    </xf>
    <xf numFmtId="0" fontId="0" fillId="28" borderId="11" xfId="0" quotePrefix="1" applyFont="1" applyFill="1" applyBorder="1" applyAlignment="1">
      <alignment horizontal="left" vertical="center"/>
    </xf>
    <xf numFmtId="0" fontId="20" fillId="0" borderId="11" xfId="0" applyFont="1" applyBorder="1" applyAlignment="1">
      <alignment horizontal="left" vertical="top" wrapText="1"/>
    </xf>
  </cellXfs>
  <cellStyles count="205">
    <cellStyle name="20% - 强调文字颜色 1" xfId="1"/>
    <cellStyle name="20% - 强调文字颜色 1 2" xfId="2"/>
    <cellStyle name="20% - 强调文字颜色 1 3" xfId="3"/>
    <cellStyle name="20% - 强调文字颜色 2" xfId="4"/>
    <cellStyle name="20% - 强调文字颜色 2 2" xfId="5"/>
    <cellStyle name="20% - 强调文字颜色 2 3" xfId="6"/>
    <cellStyle name="20% - 强调文字颜色 3" xfId="7"/>
    <cellStyle name="20% - 强调文字颜色 3 2" xfId="8"/>
    <cellStyle name="20% - 强调文字颜色 3 3" xfId="9"/>
    <cellStyle name="20% - 强调文字颜色 4" xfId="10"/>
    <cellStyle name="20% - 强调文字颜色 4 2" xfId="11"/>
    <cellStyle name="20% - 强调文字颜色 4 3" xfId="12"/>
    <cellStyle name="20% - 强调文字颜色 5" xfId="13"/>
    <cellStyle name="20% - 强调文字颜色 5 2" xfId="14"/>
    <cellStyle name="20% - 强调文字颜色 5 3" xfId="15"/>
    <cellStyle name="20% - 强调文字颜色 6" xfId="16"/>
    <cellStyle name="20% - 强调文字颜色 6 2" xfId="17"/>
    <cellStyle name="20% - 强调文字颜色 6 3" xfId="18"/>
    <cellStyle name="20% - 着色 1 2" xfId="19"/>
    <cellStyle name="20% - 着色 2 2" xfId="20"/>
    <cellStyle name="20% - 着色 3 2" xfId="21"/>
    <cellStyle name="20% - 着色 4 2" xfId="22"/>
    <cellStyle name="20% - 着色 5 2" xfId="23"/>
    <cellStyle name="20% - 着色 6 2" xfId="24"/>
    <cellStyle name="40% - 强调文字颜色 1" xfId="25"/>
    <cellStyle name="40% - 强调文字颜色 1 2" xfId="26"/>
    <cellStyle name="40% - 强调文字颜色 1 3" xfId="27"/>
    <cellStyle name="40% - 强调文字颜色 2" xfId="28"/>
    <cellStyle name="40% - 强调文字颜色 2 2" xfId="29"/>
    <cellStyle name="40% - 强调文字颜色 2 3" xfId="30"/>
    <cellStyle name="40% - 强调文字颜色 3" xfId="31"/>
    <cellStyle name="40% - 强调文字颜色 3 2" xfId="32"/>
    <cellStyle name="40% - 强调文字颜色 3 3" xfId="33"/>
    <cellStyle name="40% - 强调文字颜色 4" xfId="34"/>
    <cellStyle name="40% - 强调文字颜色 4 2" xfId="35"/>
    <cellStyle name="40% - 强调文字颜色 4 3" xfId="36"/>
    <cellStyle name="40% - 强调文字颜色 5" xfId="37"/>
    <cellStyle name="40% - 强调文字颜色 5 2" xfId="38"/>
    <cellStyle name="40% - 强调文字颜色 5 3" xfId="39"/>
    <cellStyle name="40% - 强调文字颜色 6" xfId="40"/>
    <cellStyle name="40% - 强调文字颜色 6 2" xfId="41"/>
    <cellStyle name="40% - 强调文字颜色 6 3" xfId="42"/>
    <cellStyle name="40% - 着色 1 2" xfId="43"/>
    <cellStyle name="40% - 着色 2 2" xfId="44"/>
    <cellStyle name="40% - 着色 3 2" xfId="45"/>
    <cellStyle name="40% - 着色 4 2" xfId="46"/>
    <cellStyle name="40% - 着色 5 2" xfId="47"/>
    <cellStyle name="40% - 着色 6 2" xfId="48"/>
    <cellStyle name="60% - 强调文字颜色 1" xfId="49"/>
    <cellStyle name="60% - 强调文字颜色 1 2" xfId="50"/>
    <cellStyle name="60% - 强调文字颜色 1 3" xfId="51"/>
    <cellStyle name="60% - 强调文字颜色 2" xfId="52"/>
    <cellStyle name="60% - 强调文字颜色 2 2" xfId="53"/>
    <cellStyle name="60% - 强调文字颜色 2 3" xfId="54"/>
    <cellStyle name="60% - 强调文字颜色 3" xfId="55"/>
    <cellStyle name="60% - 强调文字颜色 3 2" xfId="56"/>
    <cellStyle name="60% - 强调文字颜色 3 3" xfId="57"/>
    <cellStyle name="60% - 强调文字颜色 4" xfId="58"/>
    <cellStyle name="60% - 强调文字颜色 4 2" xfId="59"/>
    <cellStyle name="60% - 强调文字颜色 4 3" xfId="60"/>
    <cellStyle name="60% - 强调文字颜色 5" xfId="61"/>
    <cellStyle name="60% - 强调文字颜色 5 2" xfId="62"/>
    <cellStyle name="60% - 强调文字颜色 5 3" xfId="63"/>
    <cellStyle name="60% - 强调文字颜色 6" xfId="64"/>
    <cellStyle name="60% - 强调文字颜色 6 2" xfId="65"/>
    <cellStyle name="60% - 强调文字颜色 6 3" xfId="66"/>
    <cellStyle name="60% - 着色 1 2" xfId="67"/>
    <cellStyle name="60% - 着色 2 2" xfId="68"/>
    <cellStyle name="60% - 着色 3 2" xfId="69"/>
    <cellStyle name="60% - 着色 4 2" xfId="70"/>
    <cellStyle name="60% - 着色 5 2" xfId="71"/>
    <cellStyle name="60% - 着色 6 2" xfId="72"/>
    <cellStyle name="Normal_PROJ-P-MA-1.0" xfId="73"/>
    <cellStyle name="好" xfId="74" builtinId="26" customBuiltin="1"/>
    <cellStyle name="好 2" xfId="75"/>
    <cellStyle name="好 2 2" xfId="76"/>
    <cellStyle name="好 2 3" xfId="77"/>
    <cellStyle name="好 3" xfId="78"/>
    <cellStyle name="好 4" xfId="79"/>
    <cellStyle name="差" xfId="80" builtinId="27" customBuiltin="1"/>
    <cellStyle name="差 2" xfId="81"/>
    <cellStyle name="差 2 2" xfId="82"/>
    <cellStyle name="差 2 3" xfId="83"/>
    <cellStyle name="差 3" xfId="84"/>
    <cellStyle name="差 4" xfId="85"/>
    <cellStyle name="常规" xfId="0" builtinId="0"/>
    <cellStyle name="常规 2" xfId="86"/>
    <cellStyle name="常规 2 2" xfId="87"/>
    <cellStyle name="常规 2 3" xfId="88"/>
    <cellStyle name="常规 3" xfId="89"/>
    <cellStyle name="常规 4" xfId="90"/>
    <cellStyle name="强调文字颜色 1" xfId="91"/>
    <cellStyle name="强调文字颜色 1 2" xfId="92"/>
    <cellStyle name="强调文字颜色 1 3" xfId="93"/>
    <cellStyle name="强调文字颜色 2" xfId="94"/>
    <cellStyle name="强调文字颜色 2 2" xfId="95"/>
    <cellStyle name="强调文字颜色 2 3" xfId="96"/>
    <cellStyle name="强调文字颜色 3" xfId="97"/>
    <cellStyle name="强调文字颜色 3 2" xfId="98"/>
    <cellStyle name="强调文字颜色 3 3" xfId="99"/>
    <cellStyle name="强调文字颜色 4" xfId="100"/>
    <cellStyle name="强调文字颜色 4 2" xfId="101"/>
    <cellStyle name="强调文字颜色 4 3" xfId="102"/>
    <cellStyle name="强调文字颜色 5" xfId="103"/>
    <cellStyle name="强调文字颜色 5 2" xfId="104"/>
    <cellStyle name="强调文字颜色 5 3" xfId="105"/>
    <cellStyle name="强调文字颜色 6" xfId="106"/>
    <cellStyle name="强调文字颜色 6 2" xfId="107"/>
    <cellStyle name="强调文字颜色 6 3" xfId="108"/>
    <cellStyle name="标题" xfId="109" builtinId="15" customBuiltin="1"/>
    <cellStyle name="标题 1" xfId="110" builtinId="16" customBuiltin="1"/>
    <cellStyle name="标题 1 2" xfId="111"/>
    <cellStyle name="标题 1 2 2" xfId="112"/>
    <cellStyle name="标题 1 2 3" xfId="113"/>
    <cellStyle name="标题 1 3" xfId="114"/>
    <cellStyle name="标题 1 4" xfId="115"/>
    <cellStyle name="标题 2" xfId="116" builtinId="17" customBuiltin="1"/>
    <cellStyle name="标题 2 2" xfId="117"/>
    <cellStyle name="标题 2 2 2" xfId="118"/>
    <cellStyle name="标题 2 2 3" xfId="119"/>
    <cellStyle name="标题 2 3" xfId="120"/>
    <cellStyle name="标题 2 4" xfId="121"/>
    <cellStyle name="标题 3" xfId="122" builtinId="18" customBuiltin="1"/>
    <cellStyle name="标题 3 2" xfId="123"/>
    <cellStyle name="标题 3 2 2" xfId="124"/>
    <cellStyle name="标题 3 2 3" xfId="125"/>
    <cellStyle name="标题 3 3" xfId="126"/>
    <cellStyle name="标题 3 4" xfId="127"/>
    <cellStyle name="标题 4" xfId="128" builtinId="19" customBuiltin="1"/>
    <cellStyle name="标题 4 2" xfId="129"/>
    <cellStyle name="标题 4 2 2" xfId="130"/>
    <cellStyle name="标题 4 2 3" xfId="131"/>
    <cellStyle name="标题 4 3" xfId="132"/>
    <cellStyle name="标题 4 4" xfId="133"/>
    <cellStyle name="标题 5" xfId="134"/>
    <cellStyle name="标题 5 2" xfId="135"/>
    <cellStyle name="标题 5 3" xfId="136"/>
    <cellStyle name="标题 6" xfId="137"/>
    <cellStyle name="标题 7" xfId="138"/>
    <cellStyle name="检查单元格" xfId="139" builtinId="23" customBuiltin="1"/>
    <cellStyle name="检查单元格 2" xfId="140"/>
    <cellStyle name="检查单元格 2 2" xfId="141"/>
    <cellStyle name="检查单元格 2 3" xfId="142"/>
    <cellStyle name="检查单元格 3" xfId="143"/>
    <cellStyle name="检查单元格 4" xfId="144"/>
    <cellStyle name="汇总" xfId="145" builtinId="25" customBuiltin="1"/>
    <cellStyle name="汇总 2" xfId="146"/>
    <cellStyle name="汇总 2 2" xfId="147"/>
    <cellStyle name="汇总 2 3" xfId="148"/>
    <cellStyle name="汇总 3" xfId="149"/>
    <cellStyle name="汇总 4" xfId="150"/>
    <cellStyle name="注释" xfId="151" builtinId="10" customBuiltin="1"/>
    <cellStyle name="注释 2" xfId="152"/>
    <cellStyle name="注释 2 2" xfId="153"/>
    <cellStyle name="注释 2 3" xfId="154"/>
    <cellStyle name="注释 3" xfId="155"/>
    <cellStyle name="注释 4" xfId="156"/>
    <cellStyle name="着色 1 2" xfId="157"/>
    <cellStyle name="着色 2 2" xfId="158"/>
    <cellStyle name="着色 3 2" xfId="159"/>
    <cellStyle name="着色 4 2" xfId="160"/>
    <cellStyle name="着色 5 2" xfId="161"/>
    <cellStyle name="着色 6 2" xfId="162"/>
    <cellStyle name="解释性文本" xfId="163" builtinId="53" customBuiltin="1"/>
    <cellStyle name="解释性文本 2" xfId="164"/>
    <cellStyle name="解释性文本 2 2" xfId="165"/>
    <cellStyle name="解释性文本 2 3" xfId="166"/>
    <cellStyle name="解释性文本 3" xfId="167"/>
    <cellStyle name="解释性文本 4" xfId="168"/>
    <cellStyle name="警告文本" xfId="169" builtinId="11" customBuiltin="1"/>
    <cellStyle name="警告文本 2" xfId="170"/>
    <cellStyle name="警告文本 2 2" xfId="171"/>
    <cellStyle name="警告文本 2 3" xfId="172"/>
    <cellStyle name="警告文本 3" xfId="173"/>
    <cellStyle name="警告文本 4" xfId="174"/>
    <cellStyle name="计算" xfId="175" builtinId="22" customBuiltin="1"/>
    <cellStyle name="计算 2" xfId="176"/>
    <cellStyle name="计算 2 2" xfId="177"/>
    <cellStyle name="计算 2 3" xfId="178"/>
    <cellStyle name="计算 3" xfId="179"/>
    <cellStyle name="计算 4" xfId="180"/>
    <cellStyle name="输入" xfId="181" builtinId="20" customBuiltin="1"/>
    <cellStyle name="输入 2" xfId="182"/>
    <cellStyle name="输入 2 2" xfId="183"/>
    <cellStyle name="输入 2 3" xfId="184"/>
    <cellStyle name="输入 3" xfId="185"/>
    <cellStyle name="输入 4" xfId="186"/>
    <cellStyle name="输出" xfId="187" builtinId="21" customBuiltin="1"/>
    <cellStyle name="输出 2" xfId="188"/>
    <cellStyle name="输出 2 2" xfId="189"/>
    <cellStyle name="输出 2 3" xfId="190"/>
    <cellStyle name="输出 3" xfId="191"/>
    <cellStyle name="输出 4" xfId="192"/>
    <cellStyle name="适中" xfId="193" builtinId="28" customBuiltin="1"/>
    <cellStyle name="适中 2" xfId="194"/>
    <cellStyle name="适中 2 2" xfId="195"/>
    <cellStyle name="适中 2 3" xfId="196"/>
    <cellStyle name="适中 3" xfId="197"/>
    <cellStyle name="适中 4" xfId="198"/>
    <cellStyle name="链接单元格" xfId="199" builtinId="24" customBuiltin="1"/>
    <cellStyle name="链接单元格 2" xfId="200"/>
    <cellStyle name="链接单元格 2 2" xfId="201"/>
    <cellStyle name="链接单元格 2 3" xfId="202"/>
    <cellStyle name="链接单元格 3" xfId="203"/>
    <cellStyle name="链接单元格 4" xfId="2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7" sqref="A27"/>
    </sheetView>
  </sheetViews>
  <sheetFormatPr defaultRowHeight="13.5"/>
  <cols>
    <col min="1" max="1" width="23.75" customWidth="1"/>
    <col min="2" max="2" width="12.75" customWidth="1"/>
    <col min="3" max="3" width="18.625" customWidth="1"/>
    <col min="4" max="4" width="9" customWidth="1"/>
    <col min="5" max="5" width="12.875" customWidth="1"/>
    <col min="6" max="6" width="11.625" customWidth="1"/>
    <col min="7" max="7" width="11" customWidth="1"/>
  </cols>
  <sheetData>
    <row r="1" spans="1:14">
      <c r="A1" s="84" t="s">
        <v>165</v>
      </c>
      <c r="B1" s="91" t="s">
        <v>505</v>
      </c>
      <c r="D1" s="83" t="s">
        <v>272</v>
      </c>
      <c r="E1" s="84" t="s">
        <v>351</v>
      </c>
      <c r="F1" s="92" t="s">
        <v>352</v>
      </c>
      <c r="G1" s="84" t="s">
        <v>171</v>
      </c>
      <c r="H1" s="84" t="s">
        <v>172</v>
      </c>
      <c r="I1" s="84" t="s">
        <v>173</v>
      </c>
      <c r="J1" s="84" t="s">
        <v>174</v>
      </c>
      <c r="K1" s="84" t="s">
        <v>175</v>
      </c>
      <c r="L1" s="84" t="s">
        <v>176</v>
      </c>
      <c r="M1" s="84" t="s">
        <v>177</v>
      </c>
      <c r="N1" s="84" t="s">
        <v>178</v>
      </c>
    </row>
    <row r="2" spans="1:14">
      <c r="A2" s="84" t="s">
        <v>166</v>
      </c>
      <c r="B2" s="107" t="s">
        <v>508</v>
      </c>
      <c r="D2" s="84" t="s">
        <v>168</v>
      </c>
      <c r="E2" s="84" t="s">
        <v>349</v>
      </c>
      <c r="F2" s="138" t="s">
        <v>421</v>
      </c>
      <c r="G2" s="86"/>
      <c r="H2" s="91"/>
      <c r="I2" s="91"/>
      <c r="J2" s="85"/>
      <c r="K2" s="85"/>
      <c r="L2" s="85"/>
      <c r="M2" s="85"/>
      <c r="N2" s="85"/>
    </row>
    <row r="3" spans="1:14">
      <c r="A3" s="84" t="s">
        <v>208</v>
      </c>
      <c r="B3" s="151" t="s">
        <v>508</v>
      </c>
      <c r="D3" s="84" t="s">
        <v>169</v>
      </c>
      <c r="E3" s="84">
        <v>0.8</v>
      </c>
      <c r="F3" s="92">
        <v>1.89</v>
      </c>
      <c r="G3" s="86"/>
      <c r="H3" s="84"/>
      <c r="I3" s="84"/>
      <c r="J3" s="84"/>
      <c r="K3" s="84"/>
      <c r="L3" s="84"/>
      <c r="M3" s="84"/>
      <c r="N3" s="84"/>
    </row>
    <row r="4" spans="1:14">
      <c r="A4" s="84" t="s">
        <v>209</v>
      </c>
      <c r="B4" s="152" t="s">
        <v>508</v>
      </c>
      <c r="D4" s="83" t="s">
        <v>275</v>
      </c>
      <c r="E4" s="84" t="s">
        <v>393</v>
      </c>
      <c r="F4" s="136" t="s">
        <v>392</v>
      </c>
      <c r="G4" s="87"/>
      <c r="H4" s="92"/>
      <c r="I4" s="84"/>
      <c r="J4" s="84"/>
      <c r="K4" s="84"/>
      <c r="L4" s="84"/>
      <c r="M4" s="84"/>
      <c r="N4" s="84"/>
    </row>
    <row r="5" spans="1:14">
      <c r="A5" s="84" t="s">
        <v>243</v>
      </c>
      <c r="B5" s="107"/>
      <c r="D5" s="80" t="s">
        <v>272</v>
      </c>
      <c r="E5" s="134" t="s">
        <v>350</v>
      </c>
      <c r="F5" s="134" t="s">
        <v>344</v>
      </c>
      <c r="G5" s="134" t="s">
        <v>345</v>
      </c>
      <c r="H5" s="134" t="s">
        <v>346</v>
      </c>
      <c r="I5" s="81" t="s">
        <v>193</v>
      </c>
      <c r="J5" s="81" t="s">
        <v>194</v>
      </c>
      <c r="K5" s="81" t="s">
        <v>195</v>
      </c>
      <c r="L5" s="81" t="s">
        <v>196</v>
      </c>
      <c r="M5" s="81" t="s">
        <v>197</v>
      </c>
      <c r="N5" s="81" t="s">
        <v>198</v>
      </c>
    </row>
    <row r="6" spans="1:14">
      <c r="A6" s="84" t="s">
        <v>245</v>
      </c>
      <c r="B6" s="109"/>
      <c r="D6" s="81" t="s">
        <v>168</v>
      </c>
      <c r="E6" s="93" t="s">
        <v>347</v>
      </c>
      <c r="F6" s="93" t="s">
        <v>348</v>
      </c>
      <c r="G6" s="93" t="s">
        <v>349</v>
      </c>
      <c r="H6" s="82" t="s">
        <v>263</v>
      </c>
      <c r="I6" s="82" t="s">
        <v>264</v>
      </c>
      <c r="J6" s="82" t="s">
        <v>265</v>
      </c>
      <c r="K6" s="82" t="s">
        <v>266</v>
      </c>
      <c r="L6" s="82" t="s">
        <v>267</v>
      </c>
      <c r="M6" s="82" t="s">
        <v>268</v>
      </c>
      <c r="N6" s="82" t="s">
        <v>269</v>
      </c>
    </row>
    <row r="7" spans="1:14">
      <c r="A7" s="84" t="s">
        <v>244</v>
      </c>
      <c r="B7" s="108"/>
      <c r="D7" s="81" t="s">
        <v>169</v>
      </c>
      <c r="E7" s="135" t="s">
        <v>504</v>
      </c>
      <c r="F7" s="81">
        <v>159.80000000000001</v>
      </c>
      <c r="G7" s="81">
        <v>0.8</v>
      </c>
      <c r="H7" s="81"/>
      <c r="I7" s="81"/>
      <c r="J7" s="81"/>
      <c r="K7" s="81"/>
      <c r="L7" s="81"/>
      <c r="M7" s="81"/>
      <c r="N7" s="81"/>
    </row>
    <row r="8" spans="1:14">
      <c r="A8" s="84" t="s">
        <v>246</v>
      </c>
      <c r="B8" s="112"/>
      <c r="D8" s="80" t="s">
        <v>275</v>
      </c>
      <c r="E8" s="137" t="s">
        <v>394</v>
      </c>
      <c r="F8" s="81" t="s">
        <v>395</v>
      </c>
      <c r="G8" s="81" t="s">
        <v>396</v>
      </c>
      <c r="H8" s="81"/>
      <c r="I8" s="81"/>
      <c r="J8" s="81"/>
      <c r="K8" s="81"/>
      <c r="L8" s="81"/>
      <c r="M8" s="81"/>
      <c r="N8" s="81"/>
    </row>
    <row r="9" spans="1:14">
      <c r="A9" s="90" t="s">
        <v>247</v>
      </c>
      <c r="B9" s="112"/>
    </row>
    <row r="10" spans="1:14">
      <c r="D10" s="83" t="s">
        <v>270</v>
      </c>
      <c r="E10" s="83" t="s">
        <v>271</v>
      </c>
      <c r="F10" s="83" t="s">
        <v>170</v>
      </c>
      <c r="G10" s="83" t="s">
        <v>171</v>
      </c>
      <c r="H10" s="83" t="s">
        <v>172</v>
      </c>
      <c r="I10" s="83" t="s">
        <v>173</v>
      </c>
      <c r="J10" s="84"/>
      <c r="K10" s="84"/>
      <c r="L10" s="84"/>
      <c r="M10" s="84"/>
      <c r="N10" s="84"/>
    </row>
    <row r="11" spans="1:14">
      <c r="D11" s="84" t="s">
        <v>168</v>
      </c>
      <c r="E11" s="101" t="s">
        <v>297</v>
      </c>
      <c r="F11" s="84"/>
      <c r="G11" s="84"/>
      <c r="H11" s="84"/>
      <c r="I11" s="84"/>
      <c r="J11" s="84"/>
      <c r="K11" s="84"/>
      <c r="L11" s="84"/>
      <c r="M11" s="84"/>
      <c r="N11" s="84"/>
    </row>
    <row r="12" spans="1:14">
      <c r="D12" s="84" t="s">
        <v>169</v>
      </c>
      <c r="E12" s="84">
        <v>21.54</v>
      </c>
      <c r="F12" s="84"/>
      <c r="G12" s="84"/>
      <c r="H12" s="84"/>
      <c r="I12" s="84"/>
      <c r="J12" s="84"/>
      <c r="K12" s="84"/>
      <c r="L12" s="84"/>
      <c r="M12" s="84"/>
      <c r="N12" s="84"/>
    </row>
    <row r="13" spans="1:14">
      <c r="D13" s="88" t="s">
        <v>270</v>
      </c>
      <c r="E13" s="88" t="s">
        <v>273</v>
      </c>
      <c r="F13" s="88" t="s">
        <v>190</v>
      </c>
      <c r="G13" s="88" t="s">
        <v>191</v>
      </c>
      <c r="H13" s="88" t="s">
        <v>192</v>
      </c>
      <c r="I13" s="88" t="s">
        <v>193</v>
      </c>
      <c r="J13" s="88"/>
      <c r="K13" s="88"/>
      <c r="L13" s="88"/>
      <c r="M13" s="88"/>
      <c r="N13" s="88"/>
    </row>
    <row r="14" spans="1:14">
      <c r="D14" s="88" t="s">
        <v>168</v>
      </c>
      <c r="E14" s="89" t="s">
        <v>274</v>
      </c>
      <c r="F14" s="88"/>
      <c r="G14" s="88"/>
      <c r="H14" s="88"/>
      <c r="I14" s="88"/>
      <c r="J14" s="88"/>
      <c r="K14" s="88"/>
      <c r="L14" s="88"/>
      <c r="M14" s="88"/>
      <c r="N14" s="88"/>
    </row>
    <row r="15" spans="1:14">
      <c r="D15" s="88" t="s">
        <v>169</v>
      </c>
      <c r="E15" s="89" t="s">
        <v>277</v>
      </c>
      <c r="F15" s="88"/>
      <c r="G15" s="88"/>
      <c r="H15" s="88"/>
      <c r="I15" s="88"/>
      <c r="J15" s="88"/>
      <c r="K15" s="88"/>
      <c r="L15" s="88"/>
      <c r="M15" s="88"/>
      <c r="N15" s="88"/>
    </row>
    <row r="17" spans="3:14">
      <c r="D17" s="92" t="s">
        <v>278</v>
      </c>
      <c r="E17" s="92" t="s">
        <v>279</v>
      </c>
      <c r="F17" s="83" t="s">
        <v>170</v>
      </c>
      <c r="G17" s="83" t="s">
        <v>171</v>
      </c>
      <c r="H17" s="83" t="s">
        <v>172</v>
      </c>
      <c r="I17" s="83" t="s">
        <v>173</v>
      </c>
      <c r="J17" s="84"/>
      <c r="K17" s="84"/>
      <c r="L17" s="84"/>
      <c r="M17" s="84"/>
      <c r="N17" s="84"/>
    </row>
    <row r="18" spans="3:14">
      <c r="D18" s="84" t="s">
        <v>168</v>
      </c>
      <c r="E18" s="91">
        <v>150152</v>
      </c>
      <c r="F18" s="84">
        <v>150169</v>
      </c>
      <c r="G18" s="84">
        <v>150181</v>
      </c>
      <c r="H18" s="84">
        <v>150203</v>
      </c>
      <c r="I18" s="84">
        <v>150209</v>
      </c>
      <c r="J18" s="84"/>
      <c r="K18" s="84"/>
      <c r="L18" s="84"/>
      <c r="M18" s="84"/>
      <c r="N18" s="84"/>
    </row>
    <row r="19" spans="3:14">
      <c r="D19" s="84" t="s">
        <v>169</v>
      </c>
      <c r="E19" s="84">
        <v>0.92800000000000005</v>
      </c>
      <c r="F19" s="84">
        <v>0.877</v>
      </c>
      <c r="G19" s="84">
        <v>0.96399999999999997</v>
      </c>
      <c r="H19" s="84">
        <v>0.873</v>
      </c>
      <c r="I19" s="84">
        <v>0.86899999999999999</v>
      </c>
      <c r="J19" s="84"/>
      <c r="K19" s="84"/>
      <c r="L19" s="84"/>
      <c r="M19" s="84"/>
      <c r="N19" s="84"/>
    </row>
    <row r="20" spans="3:14">
      <c r="D20" s="88" t="s">
        <v>278</v>
      </c>
      <c r="E20" s="88" t="s">
        <v>179</v>
      </c>
      <c r="F20" s="88" t="s">
        <v>190</v>
      </c>
      <c r="G20" s="88" t="s">
        <v>191</v>
      </c>
      <c r="H20" s="88" t="s">
        <v>192</v>
      </c>
      <c r="I20" s="88" t="s">
        <v>193</v>
      </c>
      <c r="J20" s="88"/>
      <c r="K20" s="88"/>
      <c r="L20" s="88"/>
      <c r="M20" s="88"/>
      <c r="N20" s="88"/>
    </row>
    <row r="21" spans="3:14">
      <c r="D21" s="88" t="s">
        <v>168</v>
      </c>
      <c r="E21" s="89">
        <v>502001</v>
      </c>
      <c r="F21" s="88">
        <v>502003</v>
      </c>
      <c r="G21" s="88"/>
      <c r="H21" s="88"/>
      <c r="I21" s="88"/>
      <c r="J21" s="88"/>
      <c r="K21" s="88"/>
      <c r="L21" s="88"/>
      <c r="M21" s="88"/>
      <c r="N21" s="88"/>
    </row>
    <row r="22" spans="3:14" ht="21.75" customHeight="1">
      <c r="D22" s="88" t="s">
        <v>169</v>
      </c>
      <c r="E22" s="89" t="s">
        <v>277</v>
      </c>
      <c r="F22" s="88">
        <v>0.873</v>
      </c>
      <c r="G22" s="88"/>
      <c r="H22" s="88"/>
      <c r="I22" s="88"/>
      <c r="J22" s="88"/>
      <c r="K22" s="88"/>
      <c r="L22" s="88"/>
      <c r="M22" s="88"/>
      <c r="N22" s="88"/>
    </row>
    <row r="23" spans="3:14">
      <c r="C23" s="95"/>
    </row>
    <row r="24" spans="3:14" ht="17.25" customHeight="1">
      <c r="D24" s="102" t="s">
        <v>298</v>
      </c>
      <c r="E24" s="96" t="s">
        <v>281</v>
      </c>
      <c r="F24" s="96" t="s">
        <v>282</v>
      </c>
      <c r="G24" s="96" t="s">
        <v>283</v>
      </c>
      <c r="H24" s="96" t="s">
        <v>284</v>
      </c>
      <c r="I24" s="96" t="s">
        <v>285</v>
      </c>
      <c r="J24" s="96" t="s">
        <v>286</v>
      </c>
      <c r="K24" s="96" t="s">
        <v>287</v>
      </c>
      <c r="L24" s="96" t="s">
        <v>288</v>
      </c>
      <c r="M24" s="96" t="s">
        <v>289</v>
      </c>
      <c r="N24" s="96" t="s">
        <v>290</v>
      </c>
    </row>
    <row r="25" spans="3:14" ht="47.25" customHeight="1">
      <c r="D25" s="97" t="s">
        <v>295</v>
      </c>
      <c r="E25" s="97" t="str">
        <f>"{
                    'secuid': '"&amp;Config!B3&amp;"',
                    'stkcode': '"&amp;Config!E2&amp;"',
                    'market': '0',
                    'bsflag': '0B',
                    'price': '"&amp;Config!E3&amp;"',
                    'qty': '100',
                    'ordergroup': '0'
                }"</f>
        <v>{
                    'secuid': 'IGB009',
                    'stkcode': '08388',
                    'market': '0',
                    'bsflag': '0B',
                    'price': '0.8',
                    'qty': '100',
                    'ordergroup': '0'
                }</v>
      </c>
      <c r="F25" s="97" t="str">
        <f>"{
                    'secuid': '"&amp;Config!B3&amp;"',
                    'stkcode': '"&amp;Config!H2&amp;"',
                    'market': '0',
                    'bsflag': '0B',
                    'price': '"&amp;Config!H3&amp;"',
                    'qty': '100',
                    'ordergroup': '0'
                }"</f>
        <v>{
                    'secuid': 'IGB009',
                    'stkcode': '',
                    'market': '0',
                    'bsflag': '0B',
                    'price': '',
                    'qty': '100',
                    'ordergroup': '0'
                }</v>
      </c>
      <c r="G25" s="97" t="str">
        <f>"{
                    'secuid': '"&amp;Config!B3&amp;"',
                    'stkcode': '"&amp;Config!I2&amp;"',
                    'market': '0',
                    'bsflag': '0B',
                    'price': '"&amp;Config!I3&amp;"',
                    'qty': '100',
                    'ordergroup': '0'
                }"</f>
        <v>{
                    'secuid': 'IGB009',
                    'stkcode': '',
                    'market': '0',
                    'bsflag': '0B',
                    'price': '',
                    'qty': '100',
                    'ordergroup': '0'
                }</v>
      </c>
      <c r="H25" s="119" t="s">
        <v>326</v>
      </c>
      <c r="I25" s="119" t="s">
        <v>327</v>
      </c>
      <c r="J25" s="98"/>
      <c r="K25" s="98"/>
      <c r="L25" s="98"/>
      <c r="M25" s="98"/>
      <c r="N25" s="98"/>
    </row>
    <row r="27" spans="3:14" ht="28.5" customHeight="1">
      <c r="D27" s="102" t="s">
        <v>299</v>
      </c>
      <c r="E27" s="105" t="s">
        <v>306</v>
      </c>
      <c r="F27" s="105" t="s">
        <v>307</v>
      </c>
      <c r="G27" s="105" t="s">
        <v>308</v>
      </c>
      <c r="H27" s="105" t="s">
        <v>309</v>
      </c>
      <c r="I27" s="105" t="s">
        <v>310</v>
      </c>
      <c r="J27" s="105" t="s">
        <v>301</v>
      </c>
      <c r="K27" s="105" t="s">
        <v>302</v>
      </c>
      <c r="L27" s="105" t="s">
        <v>303</v>
      </c>
      <c r="M27" s="105" t="s">
        <v>304</v>
      </c>
      <c r="N27" s="105" t="s">
        <v>305</v>
      </c>
    </row>
    <row r="28" spans="3:14">
      <c r="D28" s="102"/>
      <c r="E28" s="105" t="str">
        <f>"{
'secuid':'"&amp;Config!B3&amp;"',
'stkcode':'"&amp;Config!E18&amp;"',
'market':'0',
'bsflag':'0B',
'price':'"&amp;Config!E19&amp;"',
'qty':'100',
'ordergroup':'0'
}"</f>
        <v>{
'secuid':'IGB009',
'stkcode':'150152',
'market':'0',
'bsflag':'0B',
'price':'0.928',
'qty':'100',
'ordergroup':'0'
}</v>
      </c>
      <c r="F28" s="96" t="str">
        <f>"{
'secuid':'"&amp;Config!B3&amp;"',
'stkcode':'"&amp;Config!F18&amp;"',
'market':'0',
'bsflag':'0B',
'price':'"&amp;Config!F19&amp;"',
'qty':'100',
'ordergroup':'0'
}"</f>
        <v>{
'secuid':'IGB009',
'stkcode':'150169',
'market':'0',
'bsflag':'0B',
'price':'0.877',
'qty':'100',
'ordergroup':'0'
}</v>
      </c>
      <c r="G28" s="96" t="str">
        <f>"{
'secuid':'"&amp;Config!B3&amp;"',
'stkcode':'"&amp;Config!G18&amp;"',
'market':'0',
'bsflag':'0B',
'price':'"&amp;Config!G19&amp;"',
'qty':'100',
'ordergroup':'0'
}"</f>
        <v>{
'secuid':'IGB009',
'stkcode':'150181',
'market':'0',
'bsflag':'0B',
'price':'0.964',
'qty':'100',
'ordergroup':'0'
}</v>
      </c>
      <c r="H28" s="96" t="str">
        <f>"{
'secuid':'"&amp;Config!B3&amp;"',
'stkcode':'"&amp;Config!H18&amp;"',
'market':'0',
'bsflag':'0B',
'price':'"&amp;Config!H19&amp;"',
'qty':'100',
'ordergroup':'0'
}"</f>
        <v>{
'secuid':'IGB009',
'stkcode':'150203',
'market':'0',
'bsflag':'0B',
'price':'0.873',
'qty':'100',
'ordergroup':'0'
}</v>
      </c>
      <c r="I28" s="96" t="str">
        <f>"{
'secuid':'"&amp;Config!B3&amp;"',
'stkcode':'"&amp;Config!I18&amp;"',
'market':'0',
'bsflag':'0B',
'price':'"&amp;Config!I19&amp;"',
'qty':'100',
'ordergroup':'0'
}"</f>
        <v>{
'secuid':'IGB009',
'stkcode':'150209',
'market':'0',
'bsflag':'0B',
'price':'0.869',
'qty':'100',
'ordergroup':'0'
}</v>
      </c>
      <c r="J28" s="96" t="str">
        <f>"{
'secuid':'"&amp;Config!B4&amp;"',
'stkcode':'"&amp;Config!E21&amp;"',
'market':'1',
'bsflag':'0B',
'price':'"&amp;Config!E22&amp;"',
'qty':'100',
'ordergroup':'0'
}"</f>
        <v>{
'secuid':'IGB009',
'stkcode':'502001',
'market':'1',
'bsflag':'0B',
'price':'40.70',
'qty':'100',
'ordergroup':'0'
}</v>
      </c>
      <c r="K28" s="96" t="str">
        <f>"{
'secuid':'"&amp;Config!B4&amp;"',
'stkcode':'"&amp;Config!F21&amp;"',
'market':'1',
'bsflag':'0B',
'price':'"&amp;Config!F22&amp;"',
'qty':'100',
'ordergroup':'0'
}"</f>
        <v>{
'secuid':'IGB009',
'stkcode':'502003',
'market':'1',
'bsflag':'0B',
'price':'0.873',
'qty':'100',
'ordergroup':'0'
}</v>
      </c>
      <c r="L28" s="96"/>
      <c r="M28" s="96"/>
      <c r="N28" s="96"/>
    </row>
    <row r="29" spans="3:14">
      <c r="D29" s="106"/>
      <c r="E29" s="106" t="str">
        <f>"data.0.message:=None;
data.0.stkcode:= "&amp;Config!E18&amp;";
data.0.success:= 1 ;"</f>
        <v>data.0.message:=None;
data.0.stkcode:= 150152;
data.0.success:= 1 ;</v>
      </c>
      <c r="F29" s="106" t="str">
        <f>"data.1.message:=None;
data.1.stkcode:= "&amp;Config!F18&amp;";
data.1.success:= 1 ;"</f>
        <v>data.1.message:=None;
data.1.stkcode:= 150169;
data.1.success:= 1 ;</v>
      </c>
      <c r="G29" s="106" t="str">
        <f>"data.2.message:=None;
data.2.stkcode:= "&amp;Config!G18&amp;";
data.2.success:= 1 ;"</f>
        <v>data.2.message:=None;
data.2.stkcode:= 150181;
data.2.success:= 1 ;</v>
      </c>
      <c r="H29" s="106" t="str">
        <f>"data.3.message:=None;
data.3.stkcode:= "&amp;Config!H18&amp;";
data.3.success:= 1 ;"</f>
        <v>data.3.message:=None;
data.3.stkcode:= 150203;
data.3.success:= 1 ;</v>
      </c>
      <c r="I29" s="106" t="str">
        <f>"data.4.message:=None;
data.4.stkcode:= "&amp;Config!I18&amp;";
data.4.success:= 1 ;"</f>
        <v>data.4.message:=None;
data.4.stkcode:= 150209;
data.4.success:= 1 ;</v>
      </c>
      <c r="J29" s="106" t="str">
        <f>"data.5.message:=None;
data.5.stkcode:= "&amp;Config!E21&amp;";
data.5.success:= 1 ;"</f>
        <v>data.5.message:=None;
data.5.stkcode:= 502001;
data.5.success:= 1 ;</v>
      </c>
      <c r="K29" s="106" t="str">
        <f>"data.6.message:=None;
data.6.stkcode:= "&amp;Config!F21&amp;";
data.6.success:= 1 ;"</f>
        <v>data.6.message:=None;
data.6.stkcode:= 502003;
data.6.success:= 1 ;</v>
      </c>
      <c r="L29" s="106"/>
      <c r="M29" s="106"/>
      <c r="N29" s="106"/>
    </row>
    <row r="31" spans="3:14">
      <c r="D31" s="125" t="s">
        <v>340</v>
      </c>
      <c r="E31" s="96" t="s">
        <v>281</v>
      </c>
      <c r="F31" s="96" t="s">
        <v>282</v>
      </c>
      <c r="G31" s="96" t="s">
        <v>283</v>
      </c>
      <c r="H31" s="96" t="s">
        <v>284</v>
      </c>
      <c r="I31" s="96" t="s">
        <v>285</v>
      </c>
      <c r="J31" s="96" t="s">
        <v>286</v>
      </c>
      <c r="K31" s="96" t="s">
        <v>287</v>
      </c>
      <c r="L31" s="96" t="s">
        <v>288</v>
      </c>
      <c r="M31" s="96" t="s">
        <v>289</v>
      </c>
      <c r="N31" s="96" t="s">
        <v>290</v>
      </c>
    </row>
    <row r="32" spans="3:14" ht="18.75" customHeight="1">
      <c r="D32" s="97" t="s">
        <v>295</v>
      </c>
      <c r="E32" s="132" t="str">
        <f>"{'secuid': "&amp;Config!B3&amp;",
'stkcode': '112197',
'market': '0',
'bsflag': '0B',
'price': '108.948',
'qty': '20',
'ordergroup': '0'
}"</f>
        <v>{'secuid': IGB009,
'stkcode': '112197',
'market': '0',
'bsflag': '0B',
'price': '108.948',
'qty': '20',
'ordergroup': '0'
}</v>
      </c>
      <c r="F32" s="132" t="str">
        <f>"{
 'secuid': "&amp;Config!B3&amp;",
 'stkcode': '112186',
'market': '0',
'bsflag': '0B',
'price': '100.3',
'qty': '10',
'ordergroup': '0'
}"</f>
        <v>{
 'secuid': IGB009,
 'stkcode': '112186',
'market': '0',
'bsflag': '0B',
'price': '100.3',
'qty': '10',
'ordergroup': '0'
}</v>
      </c>
      <c r="G32" s="132" t="str">
        <f>"{
'secuid': "&amp;Config!B4&amp;",
'stkcode': '018001', 
'market': '1', 
'bsflag': '0B',
'price': '105.5',
'qty': '20', 
'ordergroup': '0'
}"</f>
        <v>{
'secuid': IGB009,
'stkcode': '018001', 
'market': '1', 
'bsflag': '0B',
'price': '105.5',
'qty': '20', 
'ordergroup': '0'
}</v>
      </c>
      <c r="H32" s="132" t="str">
        <f>"{
'secuid': "&amp;Config!B4&amp;",
'stkcode': '018002',
'market': '1',
'bsflag': '0B',
'price': '98.68',
'qty': '10',
'ordergroup': '0'
}"</f>
        <v>{
'secuid': IGB009,
'stkcode': '018002',
'market': '1',
'bsflag': '0B',
'price': '98.68',
'qty': '10',
'ordergroup': '0'
}</v>
      </c>
      <c r="I32" s="132" t="str">
        <f>"{
'secuid': "&amp;Config!B4&amp;",
'stkcode': '122266',
'market': '1',    
'bsflag': '0B',
'price': '101.3', 
'qty': '20',  
'ordergroup': '0'
}"</f>
        <v>{
'secuid': IGB009,
'stkcode': '122266',
'market': '1',    
'bsflag': '0B',
'price': '101.3', 
'qty': '20',  
'ordergroup': '0'
}</v>
      </c>
      <c r="J32" s="132" t="str">
        <f>"{
'secuid': "&amp;Config!B4&amp;",
'stkcode': '010213',
'market': '1',
'bsflag': '0B',
'price': '98.68',
'qty': '10',
'ordergroup': '0'
}"</f>
        <v>{
'secuid': IGB009,
'stkcode': '010213',
'market': '1',
'bsflag': '0B',
'price': '98.68',
'qty': '10',
'ordergroup': '0'
}</v>
      </c>
      <c r="K32" s="133"/>
      <c r="L32" s="133"/>
      <c r="M32" s="133"/>
      <c r="N32" s="133"/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27" sqref="B27"/>
    </sheetView>
  </sheetViews>
  <sheetFormatPr defaultRowHeight="13.5"/>
  <cols>
    <col min="1" max="1" width="4" customWidth="1"/>
    <col min="2" max="2" width="49" customWidth="1"/>
    <col min="3" max="3" width="50.875" customWidth="1"/>
    <col min="4" max="4" width="20.875" customWidth="1"/>
    <col min="5" max="5" width="24.25" customWidth="1"/>
  </cols>
  <sheetData>
    <row r="1" spans="1:5">
      <c r="A1" s="8" t="s">
        <v>0</v>
      </c>
      <c r="B1" s="8" t="s">
        <v>1</v>
      </c>
      <c r="C1" s="8" t="s">
        <v>9</v>
      </c>
      <c r="D1" s="8" t="s">
        <v>10</v>
      </c>
      <c r="E1" s="9" t="s">
        <v>11</v>
      </c>
    </row>
    <row r="2" spans="1:5" ht="40.5">
      <c r="A2" s="39" t="s">
        <v>237</v>
      </c>
      <c r="B2" s="142" t="s">
        <v>441</v>
      </c>
      <c r="C2" s="11" t="s">
        <v>445</v>
      </c>
      <c r="D2" s="4" t="s">
        <v>128</v>
      </c>
      <c r="E2" s="15" t="s">
        <v>442</v>
      </c>
    </row>
    <row r="3" spans="1:5" ht="27">
      <c r="A3" s="39" t="s">
        <v>4</v>
      </c>
      <c r="B3" s="11" t="s">
        <v>443</v>
      </c>
      <c r="C3" s="11" t="s">
        <v>416</v>
      </c>
      <c r="D3" s="4" t="s">
        <v>128</v>
      </c>
      <c r="E3" s="15" t="s">
        <v>26</v>
      </c>
    </row>
    <row r="4" spans="1:5" ht="27">
      <c r="A4" s="39" t="s">
        <v>5</v>
      </c>
      <c r="B4" s="11" t="s">
        <v>444</v>
      </c>
      <c r="C4" s="11" t="s">
        <v>416</v>
      </c>
      <c r="D4" s="4" t="s">
        <v>128</v>
      </c>
      <c r="E4" s="15" t="s">
        <v>361</v>
      </c>
    </row>
    <row r="5" spans="1:5" ht="40.5">
      <c r="A5" s="39" t="s">
        <v>2</v>
      </c>
      <c r="B5" s="11" t="s">
        <v>362</v>
      </c>
      <c r="C5" s="11" t="s">
        <v>418</v>
      </c>
      <c r="D5" s="4" t="s">
        <v>128</v>
      </c>
      <c r="E5" s="19" t="s">
        <v>38</v>
      </c>
    </row>
    <row r="6" spans="1:5" ht="40.5">
      <c r="A6" s="39" t="s">
        <v>41</v>
      </c>
      <c r="B6" s="11" t="s">
        <v>363</v>
      </c>
      <c r="C6" s="11" t="s">
        <v>419</v>
      </c>
      <c r="D6" s="4" t="s">
        <v>128</v>
      </c>
      <c r="E6" s="19" t="s">
        <v>39</v>
      </c>
    </row>
    <row r="7" spans="1:5" ht="40.5">
      <c r="A7" s="39" t="s">
        <v>42</v>
      </c>
      <c r="B7" s="11" t="s">
        <v>364</v>
      </c>
      <c r="C7" s="11" t="s">
        <v>419</v>
      </c>
      <c r="D7" s="4" t="s">
        <v>128</v>
      </c>
      <c r="E7" s="19" t="s">
        <v>40</v>
      </c>
    </row>
    <row r="8" spans="1:5" ht="40.5">
      <c r="A8" s="39" t="s">
        <v>43</v>
      </c>
      <c r="B8" s="142" t="s">
        <v>451</v>
      </c>
      <c r="C8" s="11" t="s">
        <v>399</v>
      </c>
      <c r="D8" s="4" t="s">
        <v>128</v>
      </c>
      <c r="E8" s="15" t="s">
        <v>30</v>
      </c>
    </row>
    <row r="9" spans="1:5" ht="40.5">
      <c r="A9" s="39" t="s">
        <v>44</v>
      </c>
      <c r="B9" s="142" t="s">
        <v>452</v>
      </c>
      <c r="C9" s="11" t="s">
        <v>399</v>
      </c>
      <c r="D9" s="4" t="s">
        <v>128</v>
      </c>
      <c r="E9" s="15" t="s">
        <v>31</v>
      </c>
    </row>
    <row r="10" spans="1:5" ht="40.5">
      <c r="A10" s="39" t="s">
        <v>45</v>
      </c>
      <c r="B10" s="142" t="s">
        <v>453</v>
      </c>
      <c r="C10" s="11" t="s">
        <v>401</v>
      </c>
      <c r="D10" s="4" t="s">
        <v>128</v>
      </c>
      <c r="E10" s="15" t="s">
        <v>32</v>
      </c>
    </row>
    <row r="11" spans="1:5" ht="40.5">
      <c r="A11" s="39" t="s">
        <v>46</v>
      </c>
      <c r="B11" s="142" t="s">
        <v>454</v>
      </c>
      <c r="C11" s="11" t="s">
        <v>399</v>
      </c>
      <c r="D11" s="4" t="s">
        <v>128</v>
      </c>
      <c r="E11" s="15" t="s">
        <v>33</v>
      </c>
    </row>
    <row r="12" spans="1:5" ht="40.5">
      <c r="A12" s="39" t="s">
        <v>47</v>
      </c>
      <c r="B12" s="144" t="s">
        <v>446</v>
      </c>
      <c r="C12" s="11" t="s">
        <v>402</v>
      </c>
      <c r="D12" s="4" t="s">
        <v>128</v>
      </c>
      <c r="E12" s="15" t="s">
        <v>34</v>
      </c>
    </row>
    <row r="13" spans="1:5" ht="40.5">
      <c r="A13" s="39" t="s">
        <v>48</v>
      </c>
      <c r="B13" s="144" t="s">
        <v>447</v>
      </c>
      <c r="C13" s="11" t="s">
        <v>402</v>
      </c>
      <c r="D13" s="4" t="s">
        <v>128</v>
      </c>
      <c r="E13" s="15" t="s">
        <v>35</v>
      </c>
    </row>
    <row r="14" spans="1:5" ht="40.5">
      <c r="A14" s="39" t="s">
        <v>49</v>
      </c>
      <c r="B14" s="144" t="s">
        <v>448</v>
      </c>
      <c r="C14" s="11" t="s">
        <v>402</v>
      </c>
      <c r="D14" s="4" t="s">
        <v>128</v>
      </c>
      <c r="E14" s="15" t="s">
        <v>36</v>
      </c>
    </row>
    <row r="15" spans="1:5" ht="40.5">
      <c r="A15" s="39" t="s">
        <v>50</v>
      </c>
      <c r="B15" s="144" t="s">
        <v>449</v>
      </c>
      <c r="C15" s="11" t="s">
        <v>503</v>
      </c>
      <c r="D15" s="4" t="s">
        <v>128</v>
      </c>
      <c r="E15" s="143" t="s">
        <v>450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7"/>
  <sheetViews>
    <sheetView workbookViewId="0">
      <selection activeCell="C4" sqref="C4"/>
    </sheetView>
  </sheetViews>
  <sheetFormatPr defaultRowHeight="13.5"/>
  <cols>
    <col min="1" max="1" width="4.625" customWidth="1"/>
    <col min="2" max="2" width="49.625" customWidth="1"/>
    <col min="3" max="3" width="54" customWidth="1"/>
    <col min="4" max="4" width="17.75" customWidth="1"/>
    <col min="5" max="5" width="16.375" customWidth="1"/>
  </cols>
  <sheetData>
    <row r="1" spans="1:5">
      <c r="A1" s="8" t="s">
        <v>0</v>
      </c>
      <c r="B1" s="8" t="s">
        <v>1</v>
      </c>
      <c r="C1" s="8" t="s">
        <v>9</v>
      </c>
      <c r="D1" s="8" t="s">
        <v>10</v>
      </c>
      <c r="E1" s="9" t="s">
        <v>11</v>
      </c>
    </row>
    <row r="2" spans="1:5" ht="67.5">
      <c r="A2" s="39" t="s">
        <v>3</v>
      </c>
      <c r="B2" s="11" t="s">
        <v>509</v>
      </c>
      <c r="C2" s="11" t="s">
        <v>510</v>
      </c>
      <c r="D2" s="18" t="s">
        <v>128</v>
      </c>
      <c r="E2" s="15" t="s">
        <v>65</v>
      </c>
    </row>
    <row r="3" spans="1:5" ht="40.5">
      <c r="A3" s="39" t="s">
        <v>4</v>
      </c>
      <c r="B3" s="113" t="s">
        <v>374</v>
      </c>
      <c r="C3" s="113" t="s">
        <v>403</v>
      </c>
      <c r="D3" s="114" t="s">
        <v>128</v>
      </c>
      <c r="E3" s="115" t="s">
        <v>60</v>
      </c>
    </row>
    <row r="4" spans="1:5" ht="40.5">
      <c r="A4" s="39" t="s">
        <v>5</v>
      </c>
      <c r="B4" s="113" t="s">
        <v>213</v>
      </c>
      <c r="C4" s="113" t="s">
        <v>404</v>
      </c>
      <c r="D4" s="114" t="s">
        <v>128</v>
      </c>
      <c r="E4" s="115" t="s">
        <v>61</v>
      </c>
    </row>
    <row r="5" spans="1:5" ht="36">
      <c r="A5" s="39" t="s">
        <v>2</v>
      </c>
      <c r="B5" s="113" t="s">
        <v>214</v>
      </c>
      <c r="C5" s="113" t="s">
        <v>404</v>
      </c>
      <c r="D5" s="114" t="s">
        <v>128</v>
      </c>
      <c r="E5" s="115" t="s">
        <v>62</v>
      </c>
    </row>
    <row r="6" spans="1:5" ht="40.5">
      <c r="A6" s="39" t="s">
        <v>41</v>
      </c>
      <c r="B6" s="21" t="s">
        <v>230</v>
      </c>
      <c r="C6" s="11" t="s">
        <v>455</v>
      </c>
      <c r="D6" s="18" t="s">
        <v>128</v>
      </c>
      <c r="E6" s="19" t="s">
        <v>63</v>
      </c>
    </row>
    <row r="7" spans="1:5" ht="40.5">
      <c r="A7" s="39" t="s">
        <v>42</v>
      </c>
      <c r="B7" s="21" t="s">
        <v>215</v>
      </c>
      <c r="C7" s="11" t="s">
        <v>456</v>
      </c>
      <c r="D7" s="18" t="s">
        <v>128</v>
      </c>
      <c r="E7" s="19" t="s">
        <v>64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5"/>
  <sheetViews>
    <sheetView workbookViewId="0">
      <selection activeCell="B4" sqref="B4"/>
    </sheetView>
  </sheetViews>
  <sheetFormatPr defaultRowHeight="13.5"/>
  <cols>
    <col min="1" max="1" width="3.25" customWidth="1"/>
    <col min="2" max="2" width="37.125" customWidth="1"/>
    <col min="3" max="3" width="40" customWidth="1"/>
    <col min="4" max="4" width="25.625" customWidth="1"/>
    <col min="5" max="5" width="16.625" customWidth="1"/>
  </cols>
  <sheetData>
    <row r="1" spans="1:5">
      <c r="A1" s="8" t="s">
        <v>0</v>
      </c>
      <c r="B1" s="8" t="s">
        <v>1</v>
      </c>
      <c r="C1" s="8" t="s">
        <v>9</v>
      </c>
      <c r="D1" s="8" t="s">
        <v>10</v>
      </c>
      <c r="E1" s="9" t="s">
        <v>11</v>
      </c>
    </row>
    <row r="2" spans="1:5" ht="54">
      <c r="A2" s="39" t="s">
        <v>143</v>
      </c>
      <c r="B2" s="11" t="s">
        <v>511</v>
      </c>
      <c r="C2" s="116" t="str">
        <f>"status:=1;
message:=请求成功;
data:=不为空"</f>
        <v>status:=1;
message:=请求成功;
data:=不为空</v>
      </c>
      <c r="D2" s="18" t="s">
        <v>128</v>
      </c>
      <c r="E2" s="15" t="s">
        <v>384</v>
      </c>
    </row>
    <row r="3" spans="1:5" ht="81">
      <c r="A3" s="39" t="s">
        <v>4</v>
      </c>
      <c r="B3" s="110" t="s">
        <v>312</v>
      </c>
      <c r="C3" s="11" t="s">
        <v>383</v>
      </c>
      <c r="D3" s="18" t="s">
        <v>128</v>
      </c>
      <c r="E3" s="15" t="s">
        <v>385</v>
      </c>
    </row>
    <row r="4" spans="1:5" ht="60" customHeight="1">
      <c r="A4" s="39" t="s">
        <v>5</v>
      </c>
      <c r="B4" s="21" t="s">
        <v>228</v>
      </c>
      <c r="C4" s="11" t="s">
        <v>405</v>
      </c>
      <c r="D4" s="18" t="s">
        <v>128</v>
      </c>
      <c r="E4" s="20" t="s">
        <v>60</v>
      </c>
    </row>
    <row r="5" spans="1:5" ht="81">
      <c r="A5" s="39" t="s">
        <v>2</v>
      </c>
      <c r="B5" s="21" t="s">
        <v>229</v>
      </c>
      <c r="C5" s="11" t="s">
        <v>406</v>
      </c>
      <c r="D5" s="18" t="s">
        <v>128</v>
      </c>
      <c r="E5" s="23" t="s">
        <v>67</v>
      </c>
    </row>
  </sheetData>
  <phoneticPr fontId="2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8"/>
  <sheetViews>
    <sheetView workbookViewId="0">
      <selection activeCell="B2" sqref="B2"/>
    </sheetView>
  </sheetViews>
  <sheetFormatPr defaultRowHeight="13.5"/>
  <cols>
    <col min="1" max="1" width="5.75" customWidth="1"/>
    <col min="2" max="2" width="30.5" customWidth="1"/>
    <col min="3" max="3" width="35.125" customWidth="1"/>
    <col min="4" max="4" width="17.125" customWidth="1"/>
    <col min="5" max="5" width="17.5" customWidth="1"/>
  </cols>
  <sheetData>
    <row r="1" spans="1:5">
      <c r="A1" s="8" t="s">
        <v>0</v>
      </c>
      <c r="B1" s="8" t="s">
        <v>1</v>
      </c>
      <c r="C1" s="8" t="s">
        <v>9</v>
      </c>
      <c r="D1" s="8" t="s">
        <v>10</v>
      </c>
      <c r="E1" s="9" t="s">
        <v>11</v>
      </c>
    </row>
    <row r="2" spans="1:5" ht="67.5">
      <c r="A2" s="39" t="s">
        <v>143</v>
      </c>
      <c r="B2" s="11" t="s">
        <v>422</v>
      </c>
      <c r="C2" s="11" t="str">
        <f>"status:=1;
message:=请求成功;
data.0.market:=4;
data.0.ordersno:=不为0;
data.0.secuid:="&amp;Config!B3&amp;";"</f>
        <v>status:=1;
message:=请求成功;
data.0.market:=4;
data.0.ordersno:=不为0;
data.0.secuid:=IGB009;</v>
      </c>
      <c r="D2" s="18" t="s">
        <v>128</v>
      </c>
      <c r="E2" s="56" t="s">
        <v>423</v>
      </c>
    </row>
    <row r="3" spans="1:5" ht="54">
      <c r="A3" s="39" t="s">
        <v>4</v>
      </c>
      <c r="B3" s="21" t="s">
        <v>220</v>
      </c>
      <c r="C3" s="11" t="s">
        <v>437</v>
      </c>
      <c r="D3" s="27" t="s">
        <v>128</v>
      </c>
      <c r="E3" s="24" t="s">
        <v>60</v>
      </c>
    </row>
    <row r="4" spans="1:5" ht="121.5">
      <c r="A4" s="39" t="s">
        <v>5</v>
      </c>
      <c r="B4" s="11" t="s">
        <v>430</v>
      </c>
      <c r="C4" s="118" t="s">
        <v>318</v>
      </c>
      <c r="D4" s="27" t="s">
        <v>128</v>
      </c>
      <c r="E4" s="140" t="s">
        <v>424</v>
      </c>
    </row>
    <row r="5" spans="1:5" ht="121.5">
      <c r="A5" s="39" t="s">
        <v>2</v>
      </c>
      <c r="B5" s="11" t="s">
        <v>431</v>
      </c>
      <c r="C5" s="11" t="s">
        <v>425</v>
      </c>
      <c r="D5" s="27" t="s">
        <v>128</v>
      </c>
      <c r="E5" s="141" t="s">
        <v>426</v>
      </c>
    </row>
    <row r="6" spans="1:5" ht="121.5">
      <c r="A6" s="39" t="s">
        <v>41</v>
      </c>
      <c r="B6" s="11" t="s">
        <v>432</v>
      </c>
      <c r="C6" s="11" t="s">
        <v>425</v>
      </c>
      <c r="D6" s="27" t="s">
        <v>128</v>
      </c>
      <c r="E6" s="141" t="s">
        <v>427</v>
      </c>
    </row>
    <row r="7" spans="1:5" ht="121.5">
      <c r="A7" s="39" t="s">
        <v>42</v>
      </c>
      <c r="B7" s="11" t="s">
        <v>433</v>
      </c>
      <c r="C7" s="11" t="s">
        <v>436</v>
      </c>
      <c r="D7" s="27" t="s">
        <v>128</v>
      </c>
      <c r="E7" s="141" t="s">
        <v>428</v>
      </c>
    </row>
    <row r="8" spans="1:5" ht="121.5">
      <c r="A8" s="39" t="s">
        <v>43</v>
      </c>
      <c r="B8" s="11" t="s">
        <v>434</v>
      </c>
      <c r="C8" s="11" t="s">
        <v>435</v>
      </c>
      <c r="D8" s="27" t="s">
        <v>128</v>
      </c>
      <c r="E8" s="141" t="s">
        <v>429</v>
      </c>
    </row>
  </sheetData>
  <phoneticPr fontId="32" type="noConversion"/>
  <pageMargins left="0.7" right="0.7" top="0.75" bottom="0.75" header="0.3" footer="0.3"/>
  <pageSetup paperSize="9" orientation="portrait" horizont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8"/>
  <sheetViews>
    <sheetView workbookViewId="0">
      <selection activeCell="C7" sqref="C7"/>
    </sheetView>
  </sheetViews>
  <sheetFormatPr defaultRowHeight="13.5"/>
  <cols>
    <col min="1" max="1" width="5.75" customWidth="1"/>
    <col min="2" max="2" width="30.5" customWidth="1"/>
    <col min="3" max="3" width="35.125" customWidth="1"/>
    <col min="4" max="4" width="17.125" customWidth="1"/>
    <col min="5" max="5" width="17.5" customWidth="1"/>
  </cols>
  <sheetData>
    <row r="1" spans="1:5">
      <c r="A1" s="8" t="s">
        <v>0</v>
      </c>
      <c r="B1" s="8" t="s">
        <v>1</v>
      </c>
      <c r="C1" s="8" t="s">
        <v>9</v>
      </c>
      <c r="D1" s="8" t="s">
        <v>10</v>
      </c>
      <c r="E1" s="9" t="s">
        <v>11</v>
      </c>
    </row>
    <row r="2" spans="1:5" ht="94.5">
      <c r="A2" s="39" t="s">
        <v>145</v>
      </c>
      <c r="B2" s="21" t="s">
        <v>153</v>
      </c>
      <c r="C2" s="11" t="str">
        <f>"status:=1;
message:=请求成功;
data.0.bsflag:=B;
data.0.matchtype:=0;
data.0.market:=0;
data.0.stkcode:=000999;
data.0.secuid:=="&amp;Config!B3&amp;";"</f>
        <v>status:=1;
message:=请求成功;
data.0.bsflag:=B;
data.0.matchtype:=0;
data.0.market:=0;
data.0.stkcode:=000999;
data.0.secuid:==IGB009;</v>
      </c>
      <c r="D2" s="18" t="s">
        <v>128</v>
      </c>
      <c r="E2" s="24" t="s">
        <v>69</v>
      </c>
    </row>
    <row r="3" spans="1:5" ht="94.5">
      <c r="A3" s="39" t="s">
        <v>4</v>
      </c>
      <c r="B3" s="21" t="s">
        <v>153</v>
      </c>
      <c r="C3" s="123" t="str">
        <f>"status:=1;
message:=请求成功;
data.0.bsflag:=S;
data.0.matchtype:=0;
data.0.market:=0;
data.0.stkcode:=000999;
data.0.secuid:=="&amp;Config!B3&amp;";"</f>
        <v>status:=1;
message:=请求成功;
data.0.bsflag:=S;
data.0.matchtype:=0;
data.0.market:=0;
data.0.stkcode:=000999;
data.0.secuid:==IGB009;</v>
      </c>
      <c r="D3" s="18" t="s">
        <v>128</v>
      </c>
      <c r="E3" s="24" t="s">
        <v>70</v>
      </c>
    </row>
    <row r="4" spans="1:5" ht="81">
      <c r="A4" s="39" t="s">
        <v>5</v>
      </c>
      <c r="B4" s="11" t="s">
        <v>153</v>
      </c>
      <c r="C4" s="123" t="str">
        <f>"status:=1;
data.0.bsflag:=B;
data.0.matchtype:=0;
data.0.market:=1;
data.0.stkcode:=600570;
data.0.secuid:=="&amp;Config!B4&amp;";"</f>
        <v>status:=1;
data.0.bsflag:=B;
data.0.matchtype:=0;
data.0.market:=1;
data.0.stkcode:=600570;
data.0.secuid:==IGB009;</v>
      </c>
      <c r="D4" s="18" t="s">
        <v>128</v>
      </c>
      <c r="E4" s="24" t="s">
        <v>71</v>
      </c>
    </row>
    <row r="5" spans="1:5" ht="94.5">
      <c r="A5" s="39" t="s">
        <v>2</v>
      </c>
      <c r="B5" s="21" t="s">
        <v>153</v>
      </c>
      <c r="C5" s="123" t="str">
        <f>"status:=1;
message:=请求成功;
data.0.bsflag:=S;
data.0.matchtype:=0;
data.0.market:=1;
data.0.stkcode:=600570;
data.0.secuid:=="&amp;Config!B4&amp;";"</f>
        <v>status:=1;
message:=请求成功;
data.0.bsflag:=S;
data.0.matchtype:=0;
data.0.market:=1;
data.0.stkcode:=600570;
data.0.secuid:==IGB009;</v>
      </c>
      <c r="D5" s="18" t="s">
        <v>128</v>
      </c>
      <c r="E5" s="24" t="s">
        <v>72</v>
      </c>
    </row>
    <row r="6" spans="1:5" ht="54">
      <c r="A6" s="39" t="s">
        <v>41</v>
      </c>
      <c r="B6" s="21" t="s">
        <v>220</v>
      </c>
      <c r="C6" s="21" t="s">
        <v>221</v>
      </c>
      <c r="D6" s="27" t="s">
        <v>128</v>
      </c>
      <c r="E6" s="24" t="s">
        <v>60</v>
      </c>
    </row>
    <row r="7" spans="1:5" ht="54">
      <c r="A7" s="39" t="s">
        <v>42</v>
      </c>
      <c r="B7" s="21" t="s">
        <v>222</v>
      </c>
      <c r="C7" s="21" t="s">
        <v>223</v>
      </c>
      <c r="D7" s="27" t="s">
        <v>128</v>
      </c>
      <c r="E7" s="28" t="s">
        <v>66</v>
      </c>
    </row>
    <row r="8" spans="1:5" ht="54">
      <c r="A8" s="39" t="s">
        <v>43</v>
      </c>
      <c r="B8" s="21" t="s">
        <v>224</v>
      </c>
      <c r="C8" s="21" t="s">
        <v>221</v>
      </c>
      <c r="D8" s="27" t="s">
        <v>128</v>
      </c>
      <c r="E8" s="25" t="s">
        <v>68</v>
      </c>
    </row>
  </sheetData>
  <phoneticPr fontId="32" type="noConversion"/>
  <pageMargins left="0.7" right="0.7" top="0.75" bottom="0.75" header="0.3" footer="0.3"/>
  <pageSetup paperSize="9" orientation="portrait" horizont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24"/>
  <sheetViews>
    <sheetView workbookViewId="0">
      <selection activeCell="D2" sqref="D2:D24"/>
    </sheetView>
  </sheetViews>
  <sheetFormatPr defaultRowHeight="13.5"/>
  <cols>
    <col min="1" max="1" width="5.75" customWidth="1"/>
    <col min="2" max="2" width="49.5" customWidth="1"/>
    <col min="3" max="3" width="27.5" customWidth="1"/>
    <col min="4" max="4" width="17.125" customWidth="1"/>
    <col min="5" max="5" width="17.5" customWidth="1"/>
    <col min="8" max="8" width="39.875" customWidth="1"/>
  </cols>
  <sheetData>
    <row r="1" spans="1:8">
      <c r="A1" s="8" t="s">
        <v>0</v>
      </c>
      <c r="B1" s="8" t="s">
        <v>1</v>
      </c>
      <c r="C1" s="8" t="s">
        <v>9</v>
      </c>
      <c r="D1" s="8" t="s">
        <v>10</v>
      </c>
      <c r="E1" s="9" t="s">
        <v>11</v>
      </c>
    </row>
    <row r="2" spans="1:8" ht="67.5">
      <c r="A2" s="39" t="s">
        <v>144</v>
      </c>
      <c r="B2" s="11" t="str">
        <f>"CommonRequest.dynamicMap.secuid:='"&amp;Config!B3&amp;"';
CommonRequest.dynamicMap.stkcode:='"&amp;Config!F2&amp;"';
CommonRequest.dynamicMap.market:=0;
CommonRequest.dynamicMap.bsflag:='0B';
CommonRequest.dynamicMap.price:="&amp;Config!F3&amp;";"</f>
        <v>CommonRequest.dynamicMap.secuid:='IGB009';
CommonRequest.dynamicMap.stkcode:='08279';
CommonRequest.dynamicMap.market:=0;
CommonRequest.dynamicMap.bsflag:='0B';
CommonRequest.dynamicMap.price:=1.89;</v>
      </c>
      <c r="C2" s="21" t="s">
        <v>136</v>
      </c>
      <c r="D2" s="18" t="s">
        <v>128</v>
      </c>
      <c r="E2" s="24" t="s">
        <v>78</v>
      </c>
    </row>
    <row r="3" spans="1:8" ht="67.5">
      <c r="A3" s="39" t="s">
        <v>4</v>
      </c>
      <c r="B3" s="79" t="str">
        <f>"CommonRequest.dynamicMap.secuid:='"&amp;Config!B3&amp;"';
CommonRequest.dynamicMap.stkcode:='"&amp;Config!F2&amp;"';
CommonRequest.dynamicMap.market:=0;
CommonRequest.dynamicMap.bsflag:='0S';
CommonRequest.dynamicMap.price:="&amp;Config!F3&amp;";"</f>
        <v>CommonRequest.dynamicMap.secuid:='IGB009';
CommonRequest.dynamicMap.stkcode:='08279';
CommonRequest.dynamicMap.market:=0;
CommonRequest.dynamicMap.bsflag:='0S';
CommonRequest.dynamicMap.price:=1.89;</v>
      </c>
      <c r="C3" s="21" t="s">
        <v>137</v>
      </c>
      <c r="D3" s="18" t="s">
        <v>128</v>
      </c>
      <c r="E3" s="24" t="s">
        <v>79</v>
      </c>
    </row>
    <row r="4" spans="1:8" ht="67.5">
      <c r="A4" s="39" t="s">
        <v>5</v>
      </c>
      <c r="B4" s="11" t="str">
        <f>"CommonRequest.dynamicMap.secuid:='"&amp;Config!B4&amp;"';
CommonRequest.dynamicMap.stkcode:='"&amp;Config!E6&amp;"';
CommonRequest.dynamicMap.market:=1;
CommonRequest.dynamicMap.bsflag:='0B';
CommonRequest.dynamicMap.price:="&amp;Config!E7&amp;";"</f>
        <v>CommonRequest.dynamicMap.secuid:='IGB009';
CommonRequest.dynamicMap.stkcode:='03330';
CommonRequest.dynamicMap.market:=1;
CommonRequest.dynamicMap.bsflag:='0B';
CommonRequest.dynamicMap.price:=1.43;</v>
      </c>
      <c r="C4" s="21" t="s">
        <v>136</v>
      </c>
      <c r="D4" s="18" t="s">
        <v>128</v>
      </c>
      <c r="E4" s="24" t="s">
        <v>80</v>
      </c>
    </row>
    <row r="5" spans="1:8" ht="67.5">
      <c r="A5" s="39" t="s">
        <v>2</v>
      </c>
      <c r="B5" s="47" t="str">
        <f>"CommonRequest.dynamicMap.secuid:='"&amp;Config!B4&amp;"';
CommonRequest.dynamicMap.stkcode:='"&amp;Config!E6&amp;"';
CommonRequest.dynamicMap.market:=1;
CommonRequest.dynamicMap.bsflag:='0S';
CommonRequest.dynamicMap.price:="&amp;Config!E7&amp;";"</f>
        <v>CommonRequest.dynamicMap.secuid:='IGB009';
CommonRequest.dynamicMap.stkcode:='03330';
CommonRequest.dynamicMap.market:=1;
CommonRequest.dynamicMap.bsflag:='0S';
CommonRequest.dynamicMap.price:=1.43;</v>
      </c>
      <c r="C5" s="21" t="s">
        <v>137</v>
      </c>
      <c r="D5" s="18" t="s">
        <v>128</v>
      </c>
      <c r="E5" s="24" t="s">
        <v>81</v>
      </c>
    </row>
    <row r="6" spans="1:8" ht="81">
      <c r="A6" s="39" t="s">
        <v>41</v>
      </c>
      <c r="B6" s="47" t="str">
        <f>"CommonRequest.dynamicMap.fundid:='';
CommonRequest.dynamicMap.secuid:='"&amp;Config!B4&amp;"';
CommonRequest.dynamicMap.stkcode:="&amp;Config!E6&amp;";
CommonRequest.dynamicMap.market:=1;
CommonRequest.dynamicMap.bsflag:='0S';
CommonRequest.dynamicMap.price:="&amp;Config!E7&amp;";"</f>
        <v>CommonRequest.dynamicMap.fundid:='';
CommonRequest.dynamicMap.secuid:='IGB009';
CommonRequest.dynamicMap.stkcode:=03330;
CommonRequest.dynamicMap.market:=1;
CommonRequest.dynamicMap.bsflag:='0S';
CommonRequest.dynamicMap.price:=1.43;</v>
      </c>
      <c r="C6" s="118" t="s">
        <v>319</v>
      </c>
      <c r="D6" s="18" t="s">
        <v>128</v>
      </c>
      <c r="E6" s="24" t="s">
        <v>82</v>
      </c>
    </row>
    <row r="7" spans="1:8" ht="81">
      <c r="A7" s="39" t="s">
        <v>42</v>
      </c>
      <c r="B7" s="47" t="str">
        <f>"CommonRequest.dynamicMap.fundid:=1100000139571;
CommonRequest.dynamicMap.secuid:='"&amp;Config!B4&amp;"';
CommonRequest.dynamicMap.stkcode:="&amp;Config!E6&amp;";
CommonRequest.dynamicMap.market:=1;
CommonRequest.dynamicMap.bsflag:='0S';
CommonRequest.dynamicMap.price:="&amp;Config!E7&amp;";"</f>
        <v>CommonRequest.dynamicMap.fundid:=1100000139571;
CommonRequest.dynamicMap.secuid:='IGB009';
CommonRequest.dynamicMap.stkcode:=03330;
CommonRequest.dynamicMap.market:=1;
CommonRequest.dynamicMap.bsflag:='0S';
CommonRequest.dynamicMap.price:=1.43;</v>
      </c>
      <c r="C7" s="118" t="s">
        <v>319</v>
      </c>
      <c r="D7" s="18" t="s">
        <v>128</v>
      </c>
      <c r="E7" s="24" t="s">
        <v>61</v>
      </c>
    </row>
    <row r="8" spans="1:8" ht="81">
      <c r="A8" s="39" t="s">
        <v>43</v>
      </c>
      <c r="B8" s="47" t="str">
        <f>"CommonRequest.dynamicMap.fundid:=990000013957;
CommonRequest.dynamicMap.secuid:='"&amp;Config!B4&amp;"';
CommonRequest.dynamicMap.stkcode:="&amp;Config!E6&amp;";
CommonRequest.dynamicMap.market:=1;
CommonRequest.dynamicMap.bsflag:='0S';
CommonRequest.dynamicMap.price:="&amp;Config!E7&amp;";"</f>
        <v>CommonRequest.dynamicMap.fundid:=990000013957;
CommonRequest.dynamicMap.secuid:='IGB009';
CommonRequest.dynamicMap.stkcode:=03330;
CommonRequest.dynamicMap.market:=1;
CommonRequest.dynamicMap.bsflag:='0S';
CommonRequest.dynamicMap.price:=1.43;</v>
      </c>
      <c r="C8" s="118" t="s">
        <v>319</v>
      </c>
      <c r="D8" s="18" t="s">
        <v>128</v>
      </c>
      <c r="E8" s="24" t="s">
        <v>62</v>
      </c>
    </row>
    <row r="9" spans="1:8" ht="81">
      <c r="A9" s="39" t="s">
        <v>44</v>
      </c>
      <c r="B9" s="79" t="str">
        <f>"CommonRequest.dynamicMap.fundid:='0000013957';
CommonRequest.dynamicMap.secuid:='"&amp;Config!B4&amp;"';
CommonRequest.dynamicMap.stkcode:="&amp;Config!E6&amp;";
CommonRequest.dynamicMap.market:=1;
CommonRequest.dynamicMap.bsflag:='0S';
CommonRequest.dynamicMap.price:="&amp;Config!E7&amp;";"</f>
        <v>CommonRequest.dynamicMap.fundid:='0000013957';
CommonRequest.dynamicMap.secuid:='IGB009';
CommonRequest.dynamicMap.stkcode:=03330;
CommonRequest.dynamicMap.market:=1;
CommonRequest.dynamicMap.bsflag:='0S';
CommonRequest.dynamicMap.price:=1.43;</v>
      </c>
      <c r="C9" s="118" t="s">
        <v>319</v>
      </c>
      <c r="D9" s="18" t="s">
        <v>128</v>
      </c>
      <c r="E9" s="24" t="s">
        <v>73</v>
      </c>
    </row>
    <row r="10" spans="1:8" ht="81">
      <c r="A10" s="39" t="s">
        <v>45</v>
      </c>
      <c r="B10" s="11" t="str">
        <f>"CommonRequest.dynamicMap.fundid:='xx0000013957';
CommonRequest.dynamicMap.secuid:='"&amp;Config!B4&amp;"';
CommonRequest.dynamicMap.stkcode:="&amp;Config!E6&amp;";
CommonRequest.dynamicMap.market:=1;
CommonRequest.dynamicMap.bsflag:='0S';
CommonRequest.dynamicMap.price:="&amp;Config!E7&amp;";"</f>
        <v>CommonRequest.dynamicMap.fundid:='xx0000013957';
CommonRequest.dynamicMap.secuid:='IGB009';
CommonRequest.dynamicMap.stkcode:=03330;
CommonRequest.dynamicMap.market:=1;
CommonRequest.dynamicMap.bsflag:='0S';
CommonRequest.dynamicMap.price:=1.43;</v>
      </c>
      <c r="C10" s="118" t="s">
        <v>319</v>
      </c>
      <c r="D10" s="18" t="s">
        <v>128</v>
      </c>
      <c r="E10" s="28" t="s">
        <v>74</v>
      </c>
    </row>
    <row r="11" spans="1:8" ht="81">
      <c r="A11" s="39" t="s">
        <v>46</v>
      </c>
      <c r="B11" s="47" t="str">
        <f>"CommonRequest.dynamicMap.fundid:="&amp;Config!B2&amp;";
CommonRequest.dynamicMap.secuid:='';
CommonRequest.dynamicMap.stkcode:="&amp;Config!E6&amp;";
CommonRequest.dynamicMap.market:=1;
CommonRequest.dynamicMap.bsflag:='0B';
CommonRequest.dynamicMap.price:="&amp;Config!E7&amp;";"</f>
        <v>CommonRequest.dynamicMap.fundid:=IGB009;
CommonRequest.dynamicMap.secuid:='';
CommonRequest.dynamicMap.stkcode:=03330;
CommonRequest.dynamicMap.market:=1;
CommonRequest.dynamicMap.bsflag:='0B';
CommonRequest.dynamicMap.price:=1.43;</v>
      </c>
      <c r="C11" s="118" t="s">
        <v>319</v>
      </c>
      <c r="D11" s="18" t="s">
        <v>128</v>
      </c>
      <c r="E11" s="25" t="s">
        <v>75</v>
      </c>
    </row>
    <row r="12" spans="1:8" ht="81">
      <c r="A12" s="39" t="s">
        <v>47</v>
      </c>
      <c r="B12" s="47" t="str">
        <f>"CommonRequest.dynamicMap.fundid:="&amp;Config!B2&amp;";
CommonRequest.dynamicMap.secuid:='010279771';
CommonRequest.dynamicMap.stkcode:="&amp;Config!E6&amp;";
CommonRequest.dynamicMap.market:=1;
CommonRequest.dynamicMap.bsflag:='0S';
CommonRequest.dynamicMap.price:="&amp;Config!E7&amp;";"</f>
        <v>CommonRequest.dynamicMap.fundid:=IGB009;
CommonRequest.dynamicMap.secuid:='010279771';
CommonRequest.dynamicMap.stkcode:=03330;
CommonRequest.dynamicMap.market:=1;
CommonRequest.dynamicMap.bsflag:='0S';
CommonRequest.dynamicMap.price:=1.43;</v>
      </c>
      <c r="C12" s="118" t="s">
        <v>319</v>
      </c>
      <c r="D12" s="18" t="s">
        <v>128</v>
      </c>
      <c r="E12" s="25" t="s">
        <v>76</v>
      </c>
    </row>
    <row r="13" spans="1:8" ht="81">
      <c r="A13" s="39" t="s">
        <v>48</v>
      </c>
      <c r="B13" s="47" t="str">
        <f>"CommonRequest.dynamicMap.fundid:='"&amp;Config!B2&amp;"';
CommonRequest.dynamicMap.secuid:='"&amp;Config!B4&amp;"';
CommonRequest.dynamicMap.stkcode:="&amp;Config!E6&amp;";
CommonRequest.dynamicMap.market:=1;
CommonRequest.dynamicMap.bsflag:='0S';
CommonRequest.dynamicMap.price:="&amp;Config!E7&amp;";"</f>
        <v>CommonRequest.dynamicMap.fundid:='IGB009';
CommonRequest.dynamicMap.secuid:='IGB009';
CommonRequest.dynamicMap.stkcode:=03330;
CommonRequest.dynamicMap.market:=1;
CommonRequest.dynamicMap.bsflag:='0S';
CommonRequest.dynamicMap.price:=1.43;</v>
      </c>
      <c r="C13" s="118" t="s">
        <v>319</v>
      </c>
      <c r="D13" s="18" t="s">
        <v>128</v>
      </c>
      <c r="E13" s="17" t="s">
        <v>83</v>
      </c>
    </row>
    <row r="14" spans="1:8" ht="148.5">
      <c r="A14" s="39" t="s">
        <v>49</v>
      </c>
      <c r="B14" s="11" t="str">
        <f>"CommonRequest.dynamicMap.fundid:='"&amp;Config!B2&amp;"';
CommonRequest.dynamicMap.secuid:='"&amp;Config!B4&amp;"';
CommonRequest.dynamicMap.stkcode:='';
CommonRequest.dynamicMap.market:=1;
CommonRequest.dynamicMap.bsflag:='0B';
CommonRequest.dynamicMap.price:=10;"</f>
        <v>CommonRequest.dynamicMap.fundid:='IGB009';
CommonRequest.dynamicMap.secuid:='IGB009';
CommonRequest.dynamicMap.stkcode:='';
CommonRequest.dynamicMap.market:=1;
CommonRequest.dynamicMap.bsflag:='0B';
CommonRequest.dynamicMap.price:=10;</v>
      </c>
      <c r="C14" s="122" t="s">
        <v>330</v>
      </c>
      <c r="D14" s="18" t="s">
        <v>128</v>
      </c>
      <c r="E14" s="122" t="s">
        <v>329</v>
      </c>
      <c r="H14" s="21" t="s">
        <v>225</v>
      </c>
    </row>
    <row r="15" spans="1:8" ht="81">
      <c r="A15" s="39" t="s">
        <v>50</v>
      </c>
      <c r="B15" s="47" t="str">
        <f>"CommonRequest.dynamicMap.fundid:='"&amp;Config!B2&amp;"';
CommonRequest.dynamicMap.secuid:='"&amp;Config!B4&amp;"';
CommonRequest.dynamicMap.stkcode:='333333';
CommonRequest.dynamicMap.market:=1;
CommonRequest.dynamicMap.bsflag:='0S';
CommonRequest.dynamicMap.price:=10;"</f>
        <v>CommonRequest.dynamicMap.fundid:='IGB009';
CommonRequest.dynamicMap.secuid:='IGB009';
CommonRequest.dynamicMap.stkcode:='333333';
CommonRequest.dynamicMap.market:=1;
CommonRequest.dynamicMap.bsflag:='0S';
CommonRequest.dynamicMap.price:=10;</v>
      </c>
      <c r="C15" s="118" t="s">
        <v>320</v>
      </c>
      <c r="D15" s="18" t="s">
        <v>128</v>
      </c>
      <c r="E15" s="17" t="s">
        <v>84</v>
      </c>
    </row>
    <row r="16" spans="1:8" ht="81">
      <c r="A16" s="39" t="s">
        <v>51</v>
      </c>
      <c r="B16" s="47" t="str">
        <f>"CommonRequest.dynamicMap.fundid:='"&amp;Config!B2&amp;"';
CommonRequest.dynamicMap.secuid:='"&amp;Config!B3&amp;"';
CommonRequest.dynamicMap.stkcode:='000001';
CommonRequest.dynamicMap.market:='';
CommonRequest.dynamicMap.bsflag:='0S';
CommonRequest.dynamicMap.price:=10;"</f>
        <v>CommonRequest.dynamicMap.fundid:='IGB009';
CommonRequest.dynamicMap.secuid:='IGB009';
CommonRequest.dynamicMap.stkcode:='000001';
CommonRequest.dynamicMap.market:='';
CommonRequest.dynamicMap.bsflag:='0S';
CommonRequest.dynamicMap.price:=10;</v>
      </c>
      <c r="C16" s="122" t="s">
        <v>331</v>
      </c>
      <c r="D16" s="18" t="s">
        <v>128</v>
      </c>
      <c r="E16" s="17" t="s">
        <v>85</v>
      </c>
    </row>
    <row r="17" spans="1:8" ht="81">
      <c r="A17" s="39" t="s">
        <v>52</v>
      </c>
      <c r="B17" s="47" t="str">
        <f>"CommonRequest.dynamicMap.fundid:='"&amp;Config!B2&amp;"';
CommonRequest.dynamicMap.secuid:='"&amp;Config!B3&amp;"';
CommonRequest.dynamicMap.stkcode:='000001';
CommonRequest.dynamicMap.market:='xx';
CommonRequest.dynamicMap.bsflag:='0S';
CommonRequest.dynamicMap.price:=10;"</f>
        <v>CommonRequest.dynamicMap.fundid:='IGB009';
CommonRequest.dynamicMap.secuid:='IGB009';
CommonRequest.dynamicMap.stkcode:='000001';
CommonRequest.dynamicMap.market:='xx';
CommonRequest.dynamicMap.bsflag:='0S';
CommonRequest.dynamicMap.price:=10;</v>
      </c>
      <c r="C17" s="122" t="s">
        <v>331</v>
      </c>
      <c r="D17" s="18" t="s">
        <v>128</v>
      </c>
      <c r="E17" s="17" t="s">
        <v>86</v>
      </c>
    </row>
    <row r="18" spans="1:8" ht="148.5">
      <c r="A18" s="39" t="s">
        <v>53</v>
      </c>
      <c r="B18" s="79" t="str">
        <f>"CommonRequest.dynamicMap.fundid:='"&amp;Config!B2&amp;"';
CommonRequest.dynamicMap.secuid:='"&amp;Config!B3&amp;"';
CommonRequest.dynamicMap.stkcode:='000001';
CommonRequest.dynamicMap.market:=1;
CommonRequest.dynamicMap.bsflag:='0B';
CommonRequest.dynamicMap.price:=10;"</f>
        <v>CommonRequest.dynamicMap.fundid:='IGB009';
CommonRequest.dynamicMap.secuid:='IGB009';
CommonRequest.dynamicMap.stkcode:='000001';
CommonRequest.dynamicMap.market:=1;
CommonRequest.dynamicMap.bsflag:='0B';
CommonRequest.dynamicMap.price:=10;</v>
      </c>
      <c r="C18" s="40" t="s">
        <v>219</v>
      </c>
      <c r="D18" s="18" t="s">
        <v>128</v>
      </c>
      <c r="E18" s="17" t="s">
        <v>87</v>
      </c>
      <c r="H18" s="17" t="s">
        <v>226</v>
      </c>
    </row>
    <row r="19" spans="1:8" ht="81">
      <c r="A19" s="39" t="s">
        <v>54</v>
      </c>
      <c r="B19" s="79" t="str">
        <f>"CommonRequest.dynamicMap.fundid:='"&amp;Config!B2&amp;"';
CommonRequest.dynamicMap.secuid:='"&amp;Config!B3&amp;"';
CommonRequest.dynamicMap.stkcode:='000001';
CommonRequest.dynamicMap.market:=0;
CommonRequest.dynamicMap.bsflag:='';
CommonRequest.dynamicMap.price:=10;"</f>
        <v>CommonRequest.dynamicMap.fundid:='IGB009';
CommonRequest.dynamicMap.secuid:='IGB009';
CommonRequest.dynamicMap.stkcode:='000001';
CommonRequest.dynamicMap.market:=0;
CommonRequest.dynamicMap.bsflag:='';
CommonRequest.dynamicMap.price:=10;</v>
      </c>
      <c r="C19" s="122" t="s">
        <v>333</v>
      </c>
      <c r="D19" s="18" t="s">
        <v>128</v>
      </c>
      <c r="E19" s="122" t="s">
        <v>332</v>
      </c>
    </row>
    <row r="20" spans="1:8" ht="81">
      <c r="A20" s="39" t="s">
        <v>55</v>
      </c>
      <c r="B20" s="47" t="str">
        <f>"CommonRequest.dynamicMap.fundid:='"&amp;Config!B2&amp;"';
CommonRequest.dynamicMap.secuid:='"&amp;Config!B3&amp;"';
CommonRequest.dynamicMap.stkcode:='000001';
CommonRequest.dynamicMap.market:=0;
CommonRequest.dynamicMap.bsflag:='xx';
CommonRequest.dynamicMap.price:=10;"</f>
        <v>CommonRequest.dynamicMap.fundid:='IGB009';
CommonRequest.dynamicMap.secuid:='IGB009';
CommonRequest.dynamicMap.stkcode:='000001';
CommonRequest.dynamicMap.market:=0;
CommonRequest.dynamicMap.bsflag:='xx';
CommonRequest.dynamicMap.price:=10;</v>
      </c>
      <c r="C20" s="48" t="s">
        <v>217</v>
      </c>
      <c r="D20" s="18" t="s">
        <v>128</v>
      </c>
      <c r="E20" s="17" t="s">
        <v>88</v>
      </c>
    </row>
    <row r="21" spans="1:8" ht="81">
      <c r="A21" s="39" t="s">
        <v>56</v>
      </c>
      <c r="B21" s="47" t="str">
        <f>"CommonRequest.dynamicMap.fundid:='"&amp;Config!B2&amp;"';
CommonRequest.dynamicMap.secuid:='"&amp;Config!B3&amp;"';
CommonRequest.dynamicMap.stkcode:='000001';
CommonRequest.dynamicMap.market:=0;
CommonRequest.dynamicMap.bsflag:='0B';
CommonRequest.dynamicMap.price:='';"</f>
        <v>CommonRequest.dynamicMap.fundid:='IGB009';
CommonRequest.dynamicMap.secuid:='IGB009';
CommonRequest.dynamicMap.stkcode:='000001';
CommonRequest.dynamicMap.market:=0;
CommonRequest.dynamicMap.bsflag:='0B';
CommonRequest.dynamicMap.price:='';</v>
      </c>
      <c r="C21" s="123" t="s">
        <v>337</v>
      </c>
      <c r="D21" s="18" t="s">
        <v>128</v>
      </c>
      <c r="E21" s="17" t="s">
        <v>89</v>
      </c>
    </row>
    <row r="22" spans="1:8" ht="81">
      <c r="A22" s="39" t="s">
        <v>57</v>
      </c>
      <c r="B22" s="47" t="str">
        <f>"CommonRequest.dynamicMap.fundid:='"&amp;Config!B2&amp;"';
CommonRequest.dynamicMap.secuid:='"&amp;Config!B3&amp;"';
CommonRequest.dynamicMap.stkcode:='000001';
CommonRequest.dynamicMap.market:=0;
CommonRequest.dynamicMap.bsflag:='0B';
CommonRequest.dynamicMap.price:=0;"</f>
        <v>CommonRequest.dynamicMap.fundid:='IGB009';
CommonRequest.dynamicMap.secuid:='IGB009';
CommonRequest.dynamicMap.stkcode:='000001';
CommonRequest.dynamicMap.market:=0;
CommonRequest.dynamicMap.bsflag:='0B';
CommonRequest.dynamicMap.price:=0;</v>
      </c>
      <c r="C22" s="17" t="s">
        <v>216</v>
      </c>
      <c r="D22" s="18" t="s">
        <v>128</v>
      </c>
      <c r="E22" s="17" t="s">
        <v>90</v>
      </c>
    </row>
    <row r="23" spans="1:8" ht="81">
      <c r="A23" s="39" t="s">
        <v>58</v>
      </c>
      <c r="B23" s="47" t="str">
        <f>"CommonRequest.dynamicMap.fundid:='"&amp;Config!B2&amp;"';
CommonRequest.dynamicMap.secuid:='"&amp;Config!B3&amp;"';
CommonRequest.dynamicMap.stkcode:='000001';
CommonRequest.dynamicMap.market:=0;
CommonRequest.dynamicMap.bsflag:='0B';
CommonRequest.dynamicMap.price:='xx';"</f>
        <v>CommonRequest.dynamicMap.fundid:='IGB009';
CommonRequest.dynamicMap.secuid:='IGB009';
CommonRequest.dynamicMap.stkcode:='000001';
CommonRequest.dynamicMap.market:=0;
CommonRequest.dynamicMap.bsflag:='0B';
CommonRequest.dynamicMap.price:='xx';</v>
      </c>
      <c r="C23" s="122" t="s">
        <v>335</v>
      </c>
      <c r="D23" s="18" t="s">
        <v>128</v>
      </c>
      <c r="E23" s="17" t="s">
        <v>77</v>
      </c>
    </row>
    <row r="24" spans="1:8" ht="81">
      <c r="A24" s="39" t="s">
        <v>59</v>
      </c>
      <c r="B24" s="21" t="str">
        <f>"CommonRequest.dynamicMap.fundid:='"&amp;Config!B2&amp;"';
CommonRequest.dynamicMap.secuid:='"&amp;Config!B3&amp;"';
CommonRequest.dynamicMap.stkcode:='000001';
CommonRequest.dynamicMap.market:=0;
CommonRequest.dynamicMap.bsflag:='0B';
CommonRequest.dynamicMap.price:='-10';"</f>
        <v>CommonRequest.dynamicMap.fundid:='IGB009';
CommonRequest.dynamicMap.secuid:='IGB009';
CommonRequest.dynamicMap.stkcode:='000001';
CommonRequest.dynamicMap.market:=0;
CommonRequest.dynamicMap.bsflag:='0B';
CommonRequest.dynamicMap.price:='-10';</v>
      </c>
      <c r="C24" s="17" t="s">
        <v>216</v>
      </c>
      <c r="D24" s="18" t="s">
        <v>128</v>
      </c>
      <c r="E24" s="17" t="s">
        <v>91</v>
      </c>
    </row>
  </sheetData>
  <phoneticPr fontId="32" type="noConversion"/>
  <pageMargins left="0.7" right="0.7" top="0.75" bottom="0.75" header="0.3" footer="0.3"/>
  <pageSetup paperSize="9"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5"/>
  <sheetViews>
    <sheetView workbookViewId="0">
      <selection activeCell="D9" sqref="D9"/>
    </sheetView>
  </sheetViews>
  <sheetFormatPr defaultRowHeight="13.5"/>
  <cols>
    <col min="1" max="1" width="5.75" customWidth="1"/>
    <col min="2" max="2" width="49.5" customWidth="1"/>
    <col min="3" max="3" width="34.875" customWidth="1"/>
    <col min="4" max="4" width="17.125" customWidth="1"/>
    <col min="5" max="5" width="19.625" customWidth="1"/>
    <col min="8" max="8" width="45.125" customWidth="1"/>
  </cols>
  <sheetData>
    <row r="1" spans="1:8">
      <c r="A1" s="8" t="s">
        <v>0</v>
      </c>
      <c r="B1" s="8" t="s">
        <v>1</v>
      </c>
      <c r="C1" s="8" t="s">
        <v>9</v>
      </c>
      <c r="D1" s="8" t="s">
        <v>10</v>
      </c>
      <c r="E1" s="9" t="s">
        <v>11</v>
      </c>
    </row>
    <row r="2" spans="1:8" ht="94.5">
      <c r="A2" s="39" t="s">
        <v>147</v>
      </c>
      <c r="B2" s="11" t="s">
        <v>370</v>
      </c>
      <c r="C2" s="11" t="s">
        <v>372</v>
      </c>
      <c r="D2" s="18" t="s">
        <v>128</v>
      </c>
      <c r="E2" s="56" t="s">
        <v>376</v>
      </c>
    </row>
    <row r="3" spans="1:8" ht="94.5">
      <c r="A3" s="39" t="s">
        <v>4</v>
      </c>
      <c r="B3" s="11" t="s">
        <v>371</v>
      </c>
      <c r="C3" s="7" t="s">
        <v>373</v>
      </c>
      <c r="D3" s="18" t="s">
        <v>128</v>
      </c>
      <c r="E3" s="56" t="s">
        <v>407</v>
      </c>
    </row>
    <row r="4" spans="1:8" ht="40.5">
      <c r="A4" s="39" t="s">
        <v>5</v>
      </c>
      <c r="B4" s="11" t="s">
        <v>366</v>
      </c>
      <c r="C4" s="21" t="s">
        <v>135</v>
      </c>
      <c r="D4" s="18" t="s">
        <v>128</v>
      </c>
      <c r="E4" s="56" t="s">
        <v>408</v>
      </c>
    </row>
    <row r="5" spans="1:8" ht="40.5">
      <c r="A5" s="39" t="s">
        <v>2</v>
      </c>
      <c r="B5" s="11" t="s">
        <v>365</v>
      </c>
      <c r="C5" s="21" t="s">
        <v>135</v>
      </c>
      <c r="D5" s="18" t="s">
        <v>128</v>
      </c>
      <c r="E5" s="56" t="s">
        <v>409</v>
      </c>
    </row>
    <row r="6" spans="1:8" ht="54">
      <c r="A6" s="39" t="s">
        <v>41</v>
      </c>
      <c r="B6" s="11" t="s">
        <v>367</v>
      </c>
      <c r="C6" s="21" t="s">
        <v>138</v>
      </c>
      <c r="D6" s="18" t="s">
        <v>128</v>
      </c>
      <c r="E6" s="56" t="s">
        <v>410</v>
      </c>
    </row>
    <row r="7" spans="1:8" ht="54">
      <c r="A7" s="39" t="s">
        <v>42</v>
      </c>
      <c r="B7" s="11" t="s">
        <v>368</v>
      </c>
      <c r="C7" s="21" t="s">
        <v>138</v>
      </c>
      <c r="D7" s="18" t="s">
        <v>128</v>
      </c>
      <c r="E7" s="56" t="s">
        <v>369</v>
      </c>
    </row>
    <row r="8" spans="1:8" ht="54">
      <c r="A8" s="39" t="s">
        <v>43</v>
      </c>
      <c r="B8" s="21" t="s">
        <v>260</v>
      </c>
      <c r="C8" s="21" t="s">
        <v>138</v>
      </c>
      <c r="D8" s="18" t="s">
        <v>128</v>
      </c>
      <c r="E8" s="24" t="s">
        <v>97</v>
      </c>
    </row>
    <row r="9" spans="1:8" ht="41.25" customHeight="1">
      <c r="A9" s="39" t="s">
        <v>44</v>
      </c>
      <c r="B9" s="21" t="s">
        <v>261</v>
      </c>
      <c r="C9" s="21" t="s">
        <v>138</v>
      </c>
      <c r="D9" s="18" t="s">
        <v>128</v>
      </c>
      <c r="E9" s="24" t="s">
        <v>98</v>
      </c>
    </row>
    <row r="10" spans="1:8" ht="54">
      <c r="A10" s="39" t="s">
        <v>45</v>
      </c>
      <c r="B10" s="21" t="s">
        <v>262</v>
      </c>
      <c r="C10" s="52" t="s">
        <v>235</v>
      </c>
      <c r="D10" s="18" t="s">
        <v>128</v>
      </c>
      <c r="E10" s="24" t="s">
        <v>99</v>
      </c>
      <c r="H10" s="22"/>
    </row>
    <row r="11" spans="1:8">
      <c r="A11" s="2"/>
      <c r="B11" s="21"/>
      <c r="C11" s="21"/>
      <c r="D11" s="18"/>
      <c r="E11" s="28"/>
    </row>
    <row r="12" spans="1:8">
      <c r="A12" s="2"/>
      <c r="B12" s="21"/>
      <c r="C12" s="21"/>
      <c r="D12" s="18"/>
      <c r="E12" s="25"/>
    </row>
    <row r="13" spans="1:8">
      <c r="A13" s="2"/>
      <c r="B13" s="22"/>
      <c r="C13" s="21"/>
      <c r="D13" s="18"/>
      <c r="E13" s="25"/>
    </row>
    <row r="14" spans="1:8">
      <c r="A14" s="2"/>
      <c r="B14" s="22"/>
      <c r="C14" s="21"/>
      <c r="D14" s="18"/>
      <c r="E14" s="17"/>
    </row>
    <row r="15" spans="1:8">
      <c r="A15" s="2"/>
      <c r="B15" s="21"/>
      <c r="C15" s="21"/>
      <c r="D15" s="18"/>
      <c r="E15" s="17"/>
    </row>
    <row r="16" spans="1:8">
      <c r="A16" s="2"/>
      <c r="B16" s="21"/>
      <c r="C16" s="21"/>
      <c r="D16" s="18"/>
      <c r="E16" s="17"/>
    </row>
    <row r="17" spans="1:5">
      <c r="A17" s="2"/>
      <c r="B17" s="21"/>
      <c r="C17" s="17"/>
      <c r="D17" s="18"/>
      <c r="E17" s="17"/>
    </row>
    <row r="18" spans="1:5">
      <c r="A18" s="2"/>
      <c r="B18" s="21"/>
      <c r="C18" s="17"/>
      <c r="D18" s="18"/>
      <c r="E18" s="17"/>
    </row>
    <row r="19" spans="1:5">
      <c r="A19" s="2"/>
      <c r="B19" s="21"/>
      <c r="C19" s="17"/>
      <c r="D19" s="18"/>
      <c r="E19" s="17"/>
    </row>
    <row r="20" spans="1:5">
      <c r="A20" s="2"/>
      <c r="B20" s="21"/>
      <c r="C20" s="17"/>
      <c r="D20" s="18"/>
      <c r="E20" s="17"/>
    </row>
    <row r="21" spans="1:5">
      <c r="A21" s="2"/>
      <c r="B21" s="21"/>
      <c r="C21" s="17"/>
      <c r="D21" s="18"/>
      <c r="E21" s="17"/>
    </row>
    <row r="22" spans="1:5">
      <c r="A22" s="2"/>
      <c r="B22" s="21"/>
      <c r="C22" s="17"/>
      <c r="D22" s="18"/>
      <c r="E22" s="17"/>
    </row>
    <row r="23" spans="1:5">
      <c r="A23" s="2"/>
      <c r="B23" s="21"/>
      <c r="C23" s="17"/>
      <c r="D23" s="18"/>
      <c r="E23" s="17"/>
    </row>
    <row r="24" spans="1:5">
      <c r="A24" s="2"/>
      <c r="B24" s="21"/>
      <c r="C24" s="17"/>
      <c r="D24" s="18"/>
      <c r="E24" s="17"/>
    </row>
    <row r="25" spans="1:5">
      <c r="A25" s="2"/>
      <c r="B25" s="21"/>
      <c r="C25" s="17"/>
      <c r="D25" s="18"/>
      <c r="E25" s="17"/>
    </row>
  </sheetData>
  <phoneticPr fontId="32" type="noConversion"/>
  <pageMargins left="0.7" right="0.7" top="0.75" bottom="0.75" header="0.3" footer="0.3"/>
  <pageSetup paperSize="9" orientation="portrait" horizont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8"/>
  <sheetViews>
    <sheetView workbookViewId="0">
      <selection activeCell="D2" sqref="D2:D8"/>
    </sheetView>
  </sheetViews>
  <sheetFormatPr defaultRowHeight="13.5"/>
  <cols>
    <col min="1" max="1" width="5.75" customWidth="1"/>
    <col min="2" max="2" width="49.5" customWidth="1"/>
    <col min="3" max="3" width="39.875" customWidth="1"/>
    <col min="4" max="4" width="17.125" customWidth="1"/>
    <col min="5" max="5" width="19.625" customWidth="1"/>
  </cols>
  <sheetData>
    <row r="1" spans="1:5">
      <c r="A1" s="8" t="s">
        <v>0</v>
      </c>
      <c r="B1" s="8" t="s">
        <v>1</v>
      </c>
      <c r="C1" s="8" t="s">
        <v>9</v>
      </c>
      <c r="D1" s="8" t="s">
        <v>10</v>
      </c>
      <c r="E1" s="9" t="s">
        <v>11</v>
      </c>
    </row>
    <row r="2" spans="1:5" ht="27">
      <c r="A2" s="39" t="s">
        <v>146</v>
      </c>
      <c r="B2" s="11"/>
      <c r="C2" s="36" t="s">
        <v>132</v>
      </c>
      <c r="D2" s="18" t="s">
        <v>128</v>
      </c>
      <c r="E2" s="24" t="s">
        <v>92</v>
      </c>
    </row>
    <row r="3" spans="1:5" ht="27">
      <c r="A3" s="39" t="s">
        <v>4</v>
      </c>
      <c r="B3" s="21" t="s">
        <v>227</v>
      </c>
      <c r="C3" s="36" t="s">
        <v>132</v>
      </c>
      <c r="D3" s="18" t="s">
        <v>128</v>
      </c>
      <c r="E3" s="24" t="s">
        <v>82</v>
      </c>
    </row>
    <row r="4" spans="1:5" ht="27">
      <c r="A4" s="39" t="s">
        <v>5</v>
      </c>
      <c r="B4" s="118" t="s">
        <v>321</v>
      </c>
      <c r="C4" s="110" t="s">
        <v>313</v>
      </c>
      <c r="D4" s="18" t="s">
        <v>128</v>
      </c>
      <c r="E4" s="24" t="s">
        <v>93</v>
      </c>
    </row>
    <row r="5" spans="1:5" ht="27">
      <c r="A5" s="39" t="s">
        <v>2</v>
      </c>
      <c r="B5" s="118" t="s">
        <v>322</v>
      </c>
      <c r="C5" s="110" t="s">
        <v>314</v>
      </c>
      <c r="D5" s="18" t="s">
        <v>128</v>
      </c>
      <c r="E5" s="24" t="s">
        <v>94</v>
      </c>
    </row>
    <row r="6" spans="1:5" ht="27">
      <c r="A6" s="39" t="s">
        <v>41</v>
      </c>
      <c r="B6" s="110" t="s">
        <v>316</v>
      </c>
      <c r="C6" s="118" t="s">
        <v>323</v>
      </c>
      <c r="D6" s="18" t="s">
        <v>128</v>
      </c>
      <c r="E6" s="111" t="s">
        <v>315</v>
      </c>
    </row>
    <row r="7" spans="1:5" ht="27">
      <c r="A7" s="39" t="s">
        <v>42</v>
      </c>
      <c r="B7" s="110" t="s">
        <v>317</v>
      </c>
      <c r="C7" s="118" t="s">
        <v>324</v>
      </c>
      <c r="D7" s="18" t="s">
        <v>128</v>
      </c>
      <c r="E7" s="24" t="s">
        <v>95</v>
      </c>
    </row>
    <row r="8" spans="1:5" ht="26.25" customHeight="1">
      <c r="A8" s="39" t="s">
        <v>43</v>
      </c>
      <c r="B8" s="51" t="s">
        <v>231</v>
      </c>
      <c r="C8" s="122" t="s">
        <v>334</v>
      </c>
      <c r="D8" s="18" t="s">
        <v>128</v>
      </c>
      <c r="E8" s="24" t="s">
        <v>96</v>
      </c>
    </row>
  </sheetData>
  <phoneticPr fontId="32" type="noConversion"/>
  <pageMargins left="0.7" right="0.7" top="0.75" bottom="0.75" header="0.3" footer="0.3"/>
  <pageSetup paperSize="9"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20"/>
  <sheetViews>
    <sheetView workbookViewId="0">
      <selection activeCell="B27" sqref="B27"/>
    </sheetView>
  </sheetViews>
  <sheetFormatPr defaultRowHeight="13.5"/>
  <cols>
    <col min="1" max="1" width="5.75" customWidth="1"/>
    <col min="2" max="2" width="49.5" customWidth="1"/>
    <col min="3" max="3" width="34.875" customWidth="1"/>
    <col min="4" max="4" width="17.125" customWidth="1"/>
    <col min="5" max="5" width="19.625" customWidth="1"/>
    <col min="8" max="8" width="45.125" customWidth="1"/>
  </cols>
  <sheetData>
    <row r="1" spans="1:5">
      <c r="A1" s="8" t="s">
        <v>0</v>
      </c>
      <c r="B1" s="8" t="s">
        <v>1</v>
      </c>
      <c r="C1" s="8" t="s">
        <v>9</v>
      </c>
      <c r="D1" s="8" t="s">
        <v>10</v>
      </c>
      <c r="E1" s="9" t="s">
        <v>11</v>
      </c>
    </row>
    <row r="2" spans="1:5" ht="67.5">
      <c r="A2" s="39" t="s">
        <v>140</v>
      </c>
      <c r="B2" s="11" t="s">
        <v>391</v>
      </c>
      <c r="C2" s="11" t="s">
        <v>460</v>
      </c>
      <c r="D2" s="18" t="s">
        <v>128</v>
      </c>
      <c r="E2" s="56" t="s">
        <v>376</v>
      </c>
    </row>
    <row r="3" spans="1:5" ht="67.5">
      <c r="A3" s="39" t="s">
        <v>4</v>
      </c>
      <c r="B3" s="11" t="s">
        <v>390</v>
      </c>
      <c r="C3" s="11" t="s">
        <v>461</v>
      </c>
      <c r="D3" s="18" t="s">
        <v>128</v>
      </c>
      <c r="E3" s="56" t="s">
        <v>382</v>
      </c>
    </row>
    <row r="4" spans="1:5" ht="40.5">
      <c r="A4" s="39" t="s">
        <v>5</v>
      </c>
      <c r="B4" s="11" t="s">
        <v>389</v>
      </c>
      <c r="C4" s="11" t="s">
        <v>414</v>
      </c>
      <c r="D4" s="18" t="s">
        <v>128</v>
      </c>
      <c r="E4" s="56" t="s">
        <v>380</v>
      </c>
    </row>
    <row r="5" spans="1:5" ht="40.5">
      <c r="A5" s="39" t="s">
        <v>415</v>
      </c>
      <c r="B5" s="11" t="s">
        <v>381</v>
      </c>
      <c r="C5" s="11" t="s">
        <v>414</v>
      </c>
      <c r="D5" s="18" t="s">
        <v>128</v>
      </c>
      <c r="E5" s="24" t="s">
        <v>100</v>
      </c>
    </row>
    <row r="6" spans="1:5">
      <c r="A6" s="2"/>
      <c r="B6" s="21"/>
      <c r="C6" s="21"/>
      <c r="D6" s="18"/>
      <c r="E6" s="28"/>
    </row>
    <row r="7" spans="1:5">
      <c r="A7" s="2"/>
      <c r="B7" s="21"/>
      <c r="C7" s="21"/>
      <c r="D7" s="18"/>
      <c r="E7" s="25"/>
    </row>
    <row r="8" spans="1:5">
      <c r="A8" s="2"/>
      <c r="B8" s="22"/>
      <c r="C8" s="21"/>
      <c r="D8" s="18"/>
      <c r="E8" s="25"/>
    </row>
    <row r="9" spans="1:5">
      <c r="A9" s="2"/>
      <c r="B9" s="22"/>
      <c r="C9" s="21"/>
      <c r="D9" s="18"/>
      <c r="E9" s="17"/>
    </row>
    <row r="10" spans="1:5">
      <c r="A10" s="2"/>
      <c r="B10" s="21"/>
      <c r="C10" s="21"/>
      <c r="D10" s="18"/>
      <c r="E10" s="17"/>
    </row>
    <row r="11" spans="1:5">
      <c r="A11" s="2"/>
      <c r="B11" s="21"/>
      <c r="C11" s="21"/>
      <c r="D11" s="18"/>
      <c r="E11" s="17"/>
    </row>
    <row r="12" spans="1:5">
      <c r="A12" s="2"/>
      <c r="B12" s="21"/>
      <c r="C12" s="17"/>
      <c r="D12" s="18"/>
      <c r="E12" s="17"/>
    </row>
    <row r="13" spans="1:5">
      <c r="A13" s="2"/>
      <c r="B13" s="21"/>
      <c r="C13" s="17"/>
      <c r="D13" s="18"/>
      <c r="E13" s="17"/>
    </row>
    <row r="14" spans="1:5">
      <c r="A14" s="2"/>
      <c r="B14" s="21"/>
      <c r="C14" s="17"/>
      <c r="D14" s="18"/>
      <c r="E14" s="17"/>
    </row>
    <row r="15" spans="1:5">
      <c r="A15" s="2"/>
      <c r="B15" s="21"/>
      <c r="C15" s="17"/>
      <c r="D15" s="18"/>
      <c r="E15" s="17"/>
    </row>
    <row r="16" spans="1:5">
      <c r="A16" s="2"/>
      <c r="B16" s="21"/>
      <c r="C16" s="17"/>
      <c r="D16" s="18"/>
      <c r="E16" s="17"/>
    </row>
    <row r="17" spans="1:5">
      <c r="A17" s="2"/>
      <c r="B17" s="21"/>
      <c r="C17" s="17"/>
      <c r="D17" s="18"/>
      <c r="E17" s="17"/>
    </row>
    <row r="18" spans="1:5">
      <c r="A18" s="2"/>
      <c r="B18" s="21"/>
      <c r="C18" s="17"/>
      <c r="D18" s="18"/>
      <c r="E18" s="17"/>
    </row>
    <row r="19" spans="1:5">
      <c r="A19" s="2"/>
      <c r="B19" s="21"/>
      <c r="C19" s="17"/>
      <c r="D19" s="18"/>
      <c r="E19" s="17"/>
    </row>
    <row r="20" spans="1:5">
      <c r="A20" s="2"/>
      <c r="B20" s="21"/>
      <c r="C20" s="17"/>
      <c r="D20" s="18"/>
      <c r="E20" s="17"/>
    </row>
  </sheetData>
  <phoneticPr fontId="32" type="noConversion"/>
  <pageMargins left="0.7" right="0.7" top="0.75" bottom="0.75" header="0.3" footer="0.3"/>
  <pageSetup paperSize="9" orientation="portrait" horizont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8"/>
  <sheetViews>
    <sheetView workbookViewId="0">
      <selection activeCell="C7" sqref="C7"/>
    </sheetView>
  </sheetViews>
  <sheetFormatPr defaultRowHeight="13.5"/>
  <cols>
    <col min="1" max="1" width="3.875" customWidth="1"/>
    <col min="2" max="2" width="40.625" customWidth="1"/>
    <col min="3" max="3" width="37.125" customWidth="1"/>
    <col min="4" max="4" width="14" customWidth="1"/>
    <col min="5" max="5" width="22.5" customWidth="1"/>
    <col min="8" max="8" width="32.125" customWidth="1"/>
  </cols>
  <sheetData>
    <row r="1" spans="1:5">
      <c r="A1" s="8" t="s">
        <v>0</v>
      </c>
      <c r="B1" s="8" t="s">
        <v>1</v>
      </c>
      <c r="C1" s="8" t="s">
        <v>9</v>
      </c>
      <c r="D1" s="8" t="s">
        <v>10</v>
      </c>
      <c r="E1" s="9" t="s">
        <v>11</v>
      </c>
    </row>
    <row r="2" spans="1:5" ht="67.5">
      <c r="A2" s="39" t="s">
        <v>148</v>
      </c>
      <c r="B2" s="11" t="s">
        <v>388</v>
      </c>
      <c r="C2" s="11" t="s">
        <v>386</v>
      </c>
      <c r="D2" s="27" t="s">
        <v>128</v>
      </c>
      <c r="E2" s="56" t="s">
        <v>376</v>
      </c>
    </row>
    <row r="3" spans="1:5" ht="67.5">
      <c r="A3" s="39" t="s">
        <v>4</v>
      </c>
      <c r="B3" s="11" t="s">
        <v>412</v>
      </c>
      <c r="C3" s="11" t="s">
        <v>387</v>
      </c>
      <c r="D3" s="18" t="s">
        <v>128</v>
      </c>
      <c r="E3" s="56" t="s">
        <v>377</v>
      </c>
    </row>
    <row r="4" spans="1:5" ht="40.5">
      <c r="A4" s="39" t="s">
        <v>5</v>
      </c>
      <c r="B4" s="11" t="s">
        <v>413</v>
      </c>
      <c r="C4" s="17" t="s">
        <v>457</v>
      </c>
      <c r="D4" s="18" t="s">
        <v>128</v>
      </c>
      <c r="E4" s="24" t="s">
        <v>101</v>
      </c>
    </row>
    <row r="5" spans="1:5" ht="40.5">
      <c r="A5" s="39" t="s">
        <v>2</v>
      </c>
      <c r="B5" s="11" t="s">
        <v>411</v>
      </c>
      <c r="C5" s="11" t="s">
        <v>375</v>
      </c>
      <c r="D5" s="18" t="s">
        <v>128</v>
      </c>
      <c r="E5" s="24" t="s">
        <v>102</v>
      </c>
    </row>
    <row r="6" spans="1:5" ht="40.5">
      <c r="A6" s="39" t="s">
        <v>41</v>
      </c>
      <c r="B6" s="49" t="s">
        <v>218</v>
      </c>
      <c r="C6" s="17" t="s">
        <v>458</v>
      </c>
      <c r="D6" s="18" t="s">
        <v>128</v>
      </c>
      <c r="E6" s="24" t="s">
        <v>103</v>
      </c>
    </row>
    <row r="7" spans="1:5" ht="40.5">
      <c r="A7" s="39" t="s">
        <v>42</v>
      </c>
      <c r="B7" s="11" t="s">
        <v>378</v>
      </c>
      <c r="C7" s="17" t="s">
        <v>459</v>
      </c>
      <c r="D7" s="18" t="s">
        <v>128</v>
      </c>
      <c r="E7" s="56" t="s">
        <v>104</v>
      </c>
    </row>
    <row r="8" spans="1:5" ht="54">
      <c r="A8" s="39" t="s">
        <v>43</v>
      </c>
      <c r="B8" s="11" t="s">
        <v>379</v>
      </c>
      <c r="C8" s="53" t="s">
        <v>236</v>
      </c>
      <c r="D8" s="18" t="s">
        <v>128</v>
      </c>
      <c r="E8" s="56" t="s">
        <v>242</v>
      </c>
    </row>
  </sheetData>
  <phoneticPr fontId="21" type="noConversion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12" sqref="A12"/>
    </sheetView>
  </sheetViews>
  <sheetFormatPr defaultRowHeight="13.5"/>
  <cols>
    <col min="1" max="1" width="135.5" customWidth="1"/>
    <col min="2" max="2" width="13.5" customWidth="1"/>
  </cols>
  <sheetData>
    <row r="1" spans="1:14">
      <c r="A1" t="s">
        <v>165</v>
      </c>
      <c r="B1" s="72" t="s">
        <v>257</v>
      </c>
      <c r="E1" t="s">
        <v>167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177</v>
      </c>
      <c r="N1" t="s">
        <v>178</v>
      </c>
    </row>
    <row r="2" spans="1:14">
      <c r="A2" t="s">
        <v>166</v>
      </c>
      <c r="B2" s="45" t="s">
        <v>250</v>
      </c>
      <c r="D2" t="s">
        <v>168</v>
      </c>
      <c r="E2" s="45" t="s">
        <v>210</v>
      </c>
      <c r="F2" t="s">
        <v>180</v>
      </c>
      <c r="G2" t="s">
        <v>181</v>
      </c>
      <c r="H2" t="s">
        <v>182</v>
      </c>
      <c r="I2" t="s">
        <v>183</v>
      </c>
      <c r="J2" t="s">
        <v>184</v>
      </c>
      <c r="K2" t="s">
        <v>185</v>
      </c>
      <c r="L2" t="s">
        <v>186</v>
      </c>
      <c r="M2" t="s">
        <v>187</v>
      </c>
      <c r="N2" t="s">
        <v>188</v>
      </c>
    </row>
    <row r="3" spans="1:14">
      <c r="A3" t="s">
        <v>208</v>
      </c>
      <c r="B3" s="44" t="s">
        <v>254</v>
      </c>
      <c r="D3" t="s">
        <v>169</v>
      </c>
      <c r="E3" s="45" t="s">
        <v>211</v>
      </c>
    </row>
    <row r="4" spans="1:14">
      <c r="A4" t="s">
        <v>209</v>
      </c>
      <c r="B4" s="67" t="s">
        <v>253</v>
      </c>
    </row>
    <row r="5" spans="1:14">
      <c r="A5" t="s">
        <v>243</v>
      </c>
      <c r="B5" s="69" t="s">
        <v>256</v>
      </c>
      <c r="E5" t="s">
        <v>179</v>
      </c>
      <c r="F5" t="s">
        <v>190</v>
      </c>
      <c r="G5" t="s">
        <v>191</v>
      </c>
      <c r="H5" t="s">
        <v>192</v>
      </c>
      <c r="I5" t="s">
        <v>193</v>
      </c>
      <c r="J5" t="s">
        <v>194</v>
      </c>
      <c r="K5" t="s">
        <v>195</v>
      </c>
      <c r="L5" t="s">
        <v>196</v>
      </c>
      <c r="M5" t="s">
        <v>197</v>
      </c>
      <c r="N5" t="s">
        <v>198</v>
      </c>
    </row>
    <row r="6" spans="1:14">
      <c r="A6" t="s">
        <v>245</v>
      </c>
      <c r="B6" s="68" t="s">
        <v>255</v>
      </c>
      <c r="D6" t="s">
        <v>168</v>
      </c>
      <c r="E6" t="s">
        <v>189</v>
      </c>
      <c r="F6" t="s">
        <v>199</v>
      </c>
      <c r="G6" t="s">
        <v>200</v>
      </c>
      <c r="H6" t="s">
        <v>201</v>
      </c>
      <c r="I6" t="s">
        <v>202</v>
      </c>
      <c r="J6" t="s">
        <v>203</v>
      </c>
      <c r="K6" t="s">
        <v>204</v>
      </c>
      <c r="L6" t="s">
        <v>205</v>
      </c>
      <c r="M6" t="s">
        <v>206</v>
      </c>
      <c r="N6" t="s">
        <v>207</v>
      </c>
    </row>
    <row r="7" spans="1:14">
      <c r="A7" t="s">
        <v>244</v>
      </c>
      <c r="B7" s="45" t="s">
        <v>250</v>
      </c>
      <c r="D7" t="s">
        <v>169</v>
      </c>
    </row>
    <row r="8" spans="1:14">
      <c r="A8" t="s">
        <v>246</v>
      </c>
      <c r="B8" s="66" t="s">
        <v>251</v>
      </c>
    </row>
    <row r="9" spans="1:14">
      <c r="A9" s="60" t="s">
        <v>247</v>
      </c>
      <c r="B9" s="66" t="s">
        <v>252</v>
      </c>
    </row>
    <row r="11" spans="1:14" ht="16.5" customHeight="1">
      <c r="A11" s="94" t="s">
        <v>280</v>
      </c>
      <c r="B11" s="94" t="s">
        <v>281</v>
      </c>
      <c r="C11" s="94" t="s">
        <v>282</v>
      </c>
      <c r="D11" s="94" t="s">
        <v>283</v>
      </c>
      <c r="E11" s="94" t="s">
        <v>284</v>
      </c>
      <c r="F11" s="94" t="s">
        <v>285</v>
      </c>
      <c r="G11" s="94" t="s">
        <v>286</v>
      </c>
      <c r="H11" s="94" t="s">
        <v>287</v>
      </c>
      <c r="I11" s="94" t="s">
        <v>288</v>
      </c>
      <c r="J11" s="94" t="s">
        <v>289</v>
      </c>
      <c r="K11" s="94" t="s">
        <v>290</v>
      </c>
    </row>
    <row r="12" spans="1:14" ht="346.5" customHeight="1">
      <c r="A12" s="104" t="s">
        <v>300</v>
      </c>
      <c r="B12" s="95" t="s">
        <v>291</v>
      </c>
      <c r="C12" s="95" t="s">
        <v>292</v>
      </c>
      <c r="D12" s="95" t="s">
        <v>293</v>
      </c>
      <c r="E12" s="95" t="s">
        <v>294</v>
      </c>
      <c r="F12" s="95" t="s">
        <v>296</v>
      </c>
    </row>
  </sheetData>
  <phoneticPr fontId="2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14"/>
  <sheetViews>
    <sheetView workbookViewId="0">
      <selection activeCell="D2" sqref="D2:D7"/>
    </sheetView>
  </sheetViews>
  <sheetFormatPr defaultRowHeight="13.5"/>
  <cols>
    <col min="1" max="1" width="4.875" customWidth="1"/>
    <col min="2" max="2" width="51.375" customWidth="1"/>
    <col min="3" max="3" width="33.75" customWidth="1"/>
    <col min="4" max="4" width="30" customWidth="1"/>
    <col min="5" max="5" width="36.625" customWidth="1"/>
    <col min="6" max="6" width="37.5" customWidth="1"/>
    <col min="7" max="7" width="25.5" customWidth="1"/>
    <col min="9" max="9" width="33.625" customWidth="1"/>
  </cols>
  <sheetData>
    <row r="1" spans="1:6">
      <c r="A1" s="8" t="s">
        <v>0</v>
      </c>
      <c r="B1" s="8" t="s">
        <v>1</v>
      </c>
      <c r="C1" s="8" t="s">
        <v>9</v>
      </c>
      <c r="D1" s="8" t="s">
        <v>10</v>
      </c>
      <c r="E1" s="9" t="s">
        <v>11</v>
      </c>
    </row>
    <row r="2" spans="1:6" ht="243">
      <c r="A2" s="39" t="s">
        <v>146</v>
      </c>
      <c r="B2" s="11" t="s">
        <v>151</v>
      </c>
      <c r="C2" s="11" t="s">
        <v>233</v>
      </c>
      <c r="D2" s="27" t="s">
        <v>128</v>
      </c>
      <c r="E2" s="29" t="s">
        <v>111</v>
      </c>
      <c r="F2" s="31"/>
    </row>
    <row r="3" spans="1:6" ht="243">
      <c r="A3" s="39" t="s">
        <v>4</v>
      </c>
      <c r="B3" s="55" t="s">
        <v>240</v>
      </c>
      <c r="C3" s="21" t="s">
        <v>232</v>
      </c>
      <c r="D3" s="27" t="s">
        <v>128</v>
      </c>
      <c r="E3" s="29" t="s">
        <v>113</v>
      </c>
      <c r="F3" s="31"/>
    </row>
    <row r="4" spans="1:6" ht="87.75" customHeight="1">
      <c r="A4" s="39" t="s">
        <v>5</v>
      </c>
      <c r="B4" s="11" t="s">
        <v>152</v>
      </c>
      <c r="C4" s="36" t="s">
        <v>139</v>
      </c>
      <c r="D4" s="27" t="s">
        <v>128</v>
      </c>
      <c r="E4" s="27" t="s">
        <v>112</v>
      </c>
      <c r="F4" s="31"/>
    </row>
    <row r="5" spans="1:6" ht="215.25" customHeight="1">
      <c r="A5" s="39" t="s">
        <v>2</v>
      </c>
      <c r="B5" s="123" t="s">
        <v>336</v>
      </c>
      <c r="C5" s="11" t="s">
        <v>241</v>
      </c>
      <c r="D5" s="27" t="s">
        <v>128</v>
      </c>
      <c r="E5" s="27" t="s">
        <v>114</v>
      </c>
      <c r="F5" s="31"/>
    </row>
    <row r="6" spans="1:6" ht="205.5" customHeight="1">
      <c r="A6" s="39" t="s">
        <v>41</v>
      </c>
      <c r="B6" s="118" t="s">
        <v>325</v>
      </c>
      <c r="C6" s="11" t="s">
        <v>234</v>
      </c>
      <c r="D6" s="27" t="s">
        <v>128</v>
      </c>
      <c r="E6" s="27" t="s">
        <v>115</v>
      </c>
      <c r="F6" s="31"/>
    </row>
    <row r="7" spans="1:6" ht="180" customHeight="1">
      <c r="A7" s="39" t="s">
        <v>42</v>
      </c>
      <c r="B7" s="54" t="s">
        <v>239</v>
      </c>
      <c r="C7" s="54" t="s">
        <v>238</v>
      </c>
      <c r="D7" s="27" t="s">
        <v>128</v>
      </c>
      <c r="E7" s="27" t="s">
        <v>116</v>
      </c>
      <c r="F7" s="31"/>
    </row>
    <row r="9" spans="1:6" ht="14.25">
      <c r="F9" s="32" t="s">
        <v>105</v>
      </c>
    </row>
    <row r="10" spans="1:6" ht="14.25">
      <c r="F10" s="32" t="s">
        <v>106</v>
      </c>
    </row>
    <row r="11" spans="1:6" ht="14.25">
      <c r="F11" s="32" t="s">
        <v>107</v>
      </c>
    </row>
    <row r="12" spans="1:6" ht="14.25">
      <c r="F12" s="32" t="s">
        <v>108</v>
      </c>
    </row>
    <row r="13" spans="1:6" ht="28.5">
      <c r="F13" s="32" t="s">
        <v>109</v>
      </c>
    </row>
    <row r="14" spans="1:6" ht="14.25">
      <c r="F14" s="32" t="s">
        <v>110</v>
      </c>
    </row>
  </sheetData>
  <phoneticPr fontId="3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14"/>
  <sheetViews>
    <sheetView topLeftCell="A9" workbookViewId="0">
      <selection activeCell="E17" sqref="E17"/>
    </sheetView>
  </sheetViews>
  <sheetFormatPr defaultRowHeight="13.5"/>
  <cols>
    <col min="1" max="1" width="4.125" customWidth="1"/>
    <col min="2" max="2" width="62.75" customWidth="1"/>
    <col min="3" max="3" width="46.625" customWidth="1"/>
    <col min="4" max="4" width="18.625" customWidth="1"/>
    <col min="5" max="5" width="43.875" customWidth="1"/>
    <col min="6" max="6" width="45.625" customWidth="1"/>
  </cols>
  <sheetData>
    <row r="1" spans="1:7">
      <c r="A1" s="8" t="s">
        <v>0</v>
      </c>
      <c r="B1" s="8" t="s">
        <v>1</v>
      </c>
      <c r="C1" s="8" t="s">
        <v>9</v>
      </c>
      <c r="D1" s="8" t="s">
        <v>10</v>
      </c>
      <c r="E1" s="9" t="s">
        <v>11</v>
      </c>
    </row>
    <row r="2" spans="1:7" ht="409.5">
      <c r="A2" s="37" t="s">
        <v>140</v>
      </c>
      <c r="B2" s="7" t="str">
        <f>"CommonRequest.dynamicMap.detail:=["&amp;Config!E25&amp;","&amp;Config!F25&amp;","&amp;Config!G25&amp;","&amp;Config!H25&amp;","&amp;Config!I25&amp;"
            ]"</f>
        <v>CommonRequest.dynamicMap.detail:=[{
                    'secuid': 'IGB009',
                    'stkcode': '08388',
                    'market': '0',
                    'bsflag': '0B',
                    'price': '0.8',
                    'qty': '100',
                    'ordergroup': '0'
                },{
                    'secuid': 'IGB009',
                    'stkcode': '',
                    'market': '0',
                    'bsflag': '0B',
                    'price': '',
                    'qty': '100',
                    'ordergroup': '0'
                },{
                    'secuid': 'IGB009',
                    'stkcode': '',
                    'market': '0',
                    'bsflag': '0B',
                    'price': '',
                    'qty': '100',
                    'ordergroup': '0'
                },{
                    'secuid': 'A461268403',
                    'stkcode': '600770',
                    'market': '1',
                    'bsflag': '0B',
                    'price': '14.40',
                    'qty': '100',
                    'ordergroup': '0'
                },{
                    'secuid': 'A461268403',
                    'stkcode': '600572',
                    'market': '1',
                    'bsflag': '0B',
                    'price': '15.83',
                    'qty': '200',
                    'ordergroup': '0'
                }           
            ]</v>
      </c>
      <c r="C2" s="54" t="str">
        <f>"status:=1;
message:=请求成功;
data.0.message:=None;
data.0.stkcode:="&amp;Config!E2&amp;";
data.0.success:= 1 ;
data.1.message:= None;
data.1.stkcode:= "&amp;Config!H2&amp;" ;
data.1.success:= 1 ;
data.2.message:= None ;
data.2.stkcode:= "&amp;Config!I2&amp;" ;
data.2.success:= 1 ;
data.3.message:= None ;
data.3.stkcode:= "&amp;Config!F6&amp;" ;
data.3.success:= 1 ;
data.4.message:= None ;
data.4.stkcode:= "&amp;Config!G6&amp;" ;
data.4.success:= 1 ;"</f>
        <v>status:=1;
message:=请求成功;
data.0.message:=None;
data.0.stkcode:=08388;
data.0.success:= 1 ;
data.1.message:= None;
data.1.stkcode:=  ;
data.1.success:= 1 ;
data.2.message:= None ;
data.2.stkcode:=  ;
data.2.success:= 1 ;
data.3.message:= None ;
data.3.stkcode:= 00700 ;
data.3.success:= 1 ;
data.4.message:= None ;
data.4.stkcode:= 08388 ;
data.4.success:= 1 ;</v>
      </c>
      <c r="D2" s="27" t="s">
        <v>128</v>
      </c>
      <c r="E2" s="27" t="s">
        <v>119</v>
      </c>
      <c r="F2" s="31"/>
    </row>
    <row r="3" spans="1:7" ht="409.5">
      <c r="A3" s="37" t="s">
        <v>4</v>
      </c>
      <c r="B3" s="99" t="str">
        <f>"CommonRequest.dynamicMap.sessionId:='03rdfgkjdshgwdsfffghghjhsssaa';
CommonRequest.dynamicMap.detail:=["&amp;Config!E25&amp;","&amp;Config!F25&amp;","&amp;Config!G25&amp;","&amp;Config!H25&amp;","&amp;Config!I25&amp;"
            ]
"</f>
        <v xml:space="preserve">CommonRequest.dynamicMap.sessionId:='03rdfgkjdshgwdsfffghghjhsssaa';
CommonRequest.dynamicMap.detail:=[{
                    'secuid': 'IGB009',
                    'stkcode': '08388',
                    'market': '0',
                    'bsflag': '0B',
                    'price': '0.8',
                    'qty': '100',
                    'ordergroup': '0'
                },{
                    'secuid': 'IGB009',
                    'stkcode': '',
                    'market': '0',
                    'bsflag': '0B',
                    'price': '',
                    'qty': '100',
                    'ordergroup': '0'
                },{
                    'secuid': 'IGB009',
                    'stkcode': '',
                    'market': '0',
                    'bsflag': '0B',
                    'price': '',
                    'qty': '100',
                    'ordergroup': '0'
                },{
                    'secuid': 'A461268403',
                    'stkcode': '600770',
                    'market': '1',
                    'bsflag': '0B',
                    'price': '14.40',
                    'qty': '100',
                    'ordergroup': '0'
                },{
                    'secuid': 'A461268403',
                    'stkcode': '600572',
                    'market': '1',
                    'bsflag': '0B',
                    'price': '15.83',
                    'qty': '200',
                    'ordergroup': '0'
                }           
            ]
</v>
      </c>
      <c r="C3" s="38" t="s">
        <v>142</v>
      </c>
      <c r="D3" s="27" t="s">
        <v>128</v>
      </c>
      <c r="E3" s="27" t="s">
        <v>121</v>
      </c>
      <c r="F3" s="31"/>
    </row>
    <row r="4" spans="1:7" ht="409.5">
      <c r="A4" s="37" t="s">
        <v>5</v>
      </c>
      <c r="B4" s="99" t="str">
        <f>"CommonRequest.dynamicMap.fundid:='';
CommonRequest.dynamicMap.detail:=["&amp;Config!E25&amp;","&amp;Config!F25&amp;","&amp;Config!G25&amp;","&amp;Config!H25&amp;","&amp;Config!I25&amp;"
            ]"</f>
        <v>CommonRequest.dynamicMap.fundid:='';
CommonRequest.dynamicMap.detail:=[{
                    'secuid': 'IGB009',
                    'stkcode': '08388',
                    'market': '0',
                    'bsflag': '0B',
                    'price': '0.8',
                    'qty': '100',
                    'ordergroup': '0'
                },{
                    'secuid': 'IGB009',
                    'stkcode': '',
                    'market': '0',
                    'bsflag': '0B',
                    'price': '',
                    'qty': '100',
                    'ordergroup': '0'
                },{
                    'secuid': 'IGB009',
                    'stkcode': '',
                    'market': '0',
                    'bsflag': '0B',
                    'price': '',
                    'qty': '100',
                    'ordergroup': '0'
                },{
                    'secuid': 'A461268403',
                    'stkcode': '600770',
                    'market': '1',
                    'bsflag': '0B',
                    'price': '14.40',
                    'qty': '100',
                    'ordergroup': '0'
                },{
                    'secuid': 'A461268403',
                    'stkcode': '600572',
                    'market': '1',
                    'bsflag': '0B',
                    'price': '15.83',
                    'qty': '200',
                    'ordergroup': '0'
                }           
            ]</v>
      </c>
      <c r="C4" s="100" t="str">
        <f>"status:=1;
message:=请求成功;
data.0.message:= 资金账号不存在！ ;
data.0.stkcode:= "&amp;Config!E2&amp;" ;
data.0.success:= 0 ;
data.1.message:=资金账号不存在！  ;
data.1.stkcode:= "&amp;Config!H2&amp;" ;
data.1.success:= 0 ;
data.2.message:= 资金账号不存在！ ;
data.2.stkcode:= "&amp;Config!I2&amp;" ;
data.2.success:= 0 ;
data.3.message:= 资金账号不存在！ ;
data.3.stkcode:= "&amp;Config!F6&amp;";
data.3.success:= 0 ;
data.4.message:= 资金账号不存在！ ;
data.4.stkcode:= "&amp;Config!G6&amp;";
data.4.success:= 0 ;"</f>
        <v>status:=1;
message:=请求成功;
data.0.message:= 资金账号不存在！ ;
data.0.stkcode:= 08388 ;
data.0.success:= 0 ;
data.1.message:=资金账号不存在！  ;
data.1.stkcode:=  ;
data.1.success:= 0 ;
data.2.message:= 资金账号不存在！ ;
data.2.stkcode:=  ;
data.2.success:= 0 ;
data.3.message:= 资金账号不存在！ ;
data.3.stkcode:= 00700;
data.3.success:= 0 ;
data.4.message:= 资金账号不存在！ ;
data.4.stkcode:= 08388;
data.4.success:= 0 ;</v>
      </c>
      <c r="D4" s="27" t="s">
        <v>128</v>
      </c>
      <c r="E4" s="27" t="s">
        <v>120</v>
      </c>
      <c r="F4" s="31"/>
      <c r="G4" s="31"/>
    </row>
    <row r="5" spans="1:7" ht="409.5">
      <c r="A5" s="37" t="s">
        <v>2</v>
      </c>
      <c r="B5" s="118" t="s">
        <v>328</v>
      </c>
      <c r="C5" s="11" t="str">
        <f>"status:=1;
message:=请求成功;
data.0.message:= 资金账号不存在！ ;
data.0.stkcode:= "&amp;Config!E2&amp;" ;
data.0.success:= 0 ;
data.1.message:= 资金账号不存在！ ;
data.1.stkcode:= "&amp;Config!H2&amp;" ;
data.1.success:= 0 ;
data.2.message:= 资金账号不存在！ ;
data.2.stkcode:= "&amp;Config!I2&amp;" ;
data.2.success:= 0 ;
data.3.message:= 资金账号不存在！ ;
data.3.stkcode:= "&amp;Config!F6&amp;";
data.3.success:= 0 ;
data.4.message:= 资金账号不存在！ ;
data.4.stkcode:= "&amp;Config!G6&amp;";
data.4.success:= 0 ;"</f>
        <v>status:=1;
message:=请求成功;
data.0.message:= 资金账号不存在！ ;
data.0.stkcode:= 08388 ;
data.0.success:= 0 ;
data.1.message:= 资金账号不存在！ ;
data.1.stkcode:=  ;
data.1.success:= 0 ;
data.2.message:= 资金账号不存在！ ;
data.2.stkcode:=  ;
data.2.success:= 0 ;
data.3.message:= 资金账号不存在！ ;
data.3.stkcode:= 00700;
data.3.success:= 0 ;
data.4.message:= 资金账号不存在！ ;
data.4.stkcode:= 08388;
data.4.success:= 0 ;</v>
      </c>
      <c r="D5" s="27" t="s">
        <v>128</v>
      </c>
      <c r="E5" s="34" t="s">
        <v>122</v>
      </c>
      <c r="F5" s="31"/>
    </row>
    <row r="6" spans="1:7" ht="409.5">
      <c r="A6" s="37" t="s">
        <v>41</v>
      </c>
      <c r="B6" s="126" t="s">
        <v>339</v>
      </c>
      <c r="C6" s="124" t="s">
        <v>338</v>
      </c>
      <c r="D6" s="27" t="s">
        <v>128</v>
      </c>
      <c r="E6" s="30" t="s">
        <v>123</v>
      </c>
      <c r="F6" s="31"/>
    </row>
    <row r="7" spans="1:7" ht="409.5">
      <c r="A7" s="37" t="s">
        <v>42</v>
      </c>
      <c r="B7" s="103" t="str">
        <f>"CommonRequest.dynamicMap.detail:=[
"&amp;Config!E32&amp;","&amp;Config!F32&amp;","&amp;Config!G32&amp;","&amp;Config!H32&amp;","&amp;Config!I32&amp;","&amp;Config!J32&amp;"]"</f>
        <v>CommonRequest.dynamicMap.detail:=[
{'secuid': IGB009,
'stkcode': '112197',
'market': '0',
'bsflag': '0B',
'price': '108.948',
'qty': '20',
'ordergroup': '0'
},{
 'secuid': IGB009,
 'stkcode': '112186',
'market': '0',
'bsflag': '0B',
'price': '100.3',
'qty': '10',
'ordergroup': '0'
},{
'secuid': IGB009,
'stkcode': '018001', 
'market': '1', 
'bsflag': '0B',
'price': '105.5',
'qty': '20', 
'ordergroup': '0'
},{
'secuid': IGB009,
'stkcode': '018002',
'market': '1',
'bsflag': '0B',
'price': '98.68',
'qty': '10',
'ordergroup': '0'
},{
'secuid': IGB009,
'stkcode': '122266',
'market': '1',    
'bsflag': '0B',
'price': '101.3', 
'qty': '20',  
'ordergroup': '0'
},{
'secuid': IGB009,
'stkcode': '010213',
'market': '1',
'bsflag': '0B',
'price': '98.68',
'qty': '10',
'ordergroup': '0'
}]</v>
      </c>
      <c r="C7" s="11" t="s">
        <v>141</v>
      </c>
      <c r="D7" s="27" t="s">
        <v>128</v>
      </c>
      <c r="E7" s="29" t="s">
        <v>117</v>
      </c>
      <c r="F7" s="128"/>
    </row>
    <row r="8" spans="1:7" ht="409.5">
      <c r="A8" s="37" t="s">
        <v>43</v>
      </c>
      <c r="B8" s="103" t="str">
        <f>"CommonRequest.dynamicMap.detail:=["&amp;Config!E28&amp;","&amp;Config!F28&amp;","&amp;Config!G28&amp;","&amp;Config!H28&amp;","&amp;Config!I28&amp;","&amp;Config!J28&amp;","&amp;Config!K28&amp;"
            ]"</f>
        <v>CommonRequest.dynamicMap.detail:=[{
'secuid':'IGB009',
'stkcode':'150152',
'market':'0',
'bsflag':'0B',
'price':'0.928',
'qty':'100',
'ordergroup':'0'
},{
'secuid':'IGB009',
'stkcode':'150169',
'market':'0',
'bsflag':'0B',
'price':'0.877',
'qty':'100',
'ordergroup':'0'
},{
'secuid':'IGB009',
'stkcode':'150181',
'market':'0',
'bsflag':'0B',
'price':'0.964',
'qty':'100',
'ordergroup':'0'
},{
'secuid':'IGB009',
'stkcode':'150203',
'market':'0',
'bsflag':'0B',
'price':'0.873',
'qty':'100',
'ordergroup':'0'
},{
'secuid':'IGB009',
'stkcode':'150209',
'market':'0',
'bsflag':'0B',
'price':'0.869',
'qty':'100',
'ordergroup':'0'
},{
'secuid':'IGB009',
'stkcode':'502001',
'market':'1',
'bsflag':'0B',
'price':'40.70',
'qty':'100',
'ordergroup':'0'
},{
'secuid':'IGB009',
'stkcode':'502003',
'market':'1',
'bsflag':'0B',
'price':'0.873',
'qty':'100',
'ordergroup':'0'
}
            ]</v>
      </c>
      <c r="C8" s="103" t="str">
        <f>"status:=1;
message:=请求成功;
"&amp;Config!E29&amp;""&amp;Config!F29&amp;""&amp;Config!G29&amp;""&amp;Config!H29&amp;""&amp;Config!I29&amp;""&amp;Config!J29&amp;""&amp;Config!K29&amp;"
"</f>
        <v xml:space="preserve">status:=1;
message:=请求成功;
data.0.message:=None;
data.0.stkcode:= 150152;
data.0.success:= 1 ;data.1.message:=None;
data.1.stkcode:= 150169;
data.1.success:= 1 ;data.2.message:=None;
data.2.stkcode:= 150181;
data.2.success:= 1 ;data.3.message:=None;
data.3.stkcode:= 150203;
data.3.success:= 1 ;data.4.message:=None;
data.4.stkcode:= 150209;
data.4.success:= 1 ;data.5.message:=None;
data.5.stkcode:= 502001;
data.5.success:= 1 ;data.6.message:=None;
data.6.stkcode:= 502003;
data.6.success:= 1 ;
</v>
      </c>
      <c r="D8" s="27" t="s">
        <v>128</v>
      </c>
      <c r="E8" s="29" t="s">
        <v>118</v>
      </c>
      <c r="F8" s="31"/>
    </row>
    <row r="9" spans="1:7" ht="409.5">
      <c r="A9" s="37" t="s">
        <v>44</v>
      </c>
      <c r="B9" s="103" t="str">
        <f>"CommonRequest.dynamicMap.detail:=["&amp;Config!E32&amp;","&amp;Config!E28&amp;","&amp;Config!E25&amp;","&amp;Config!F25&amp;","&amp;Config!G32&amp;","&amp;Config!J28&amp;","&amp;Config!H25&amp;","&amp;Config!J32&amp;"
            ]"</f>
        <v>CommonRequest.dynamicMap.detail:=[{'secuid': IGB009,
'stkcode': '112197',
'market': '0',
'bsflag': '0B',
'price': '108.948',
'qty': '20',
'ordergroup': '0'
},{
'secuid':'IGB009',
'stkcode':'150152',
'market':'0',
'bsflag':'0B',
'price':'0.928',
'qty':'100',
'ordergroup':'0'
},{
                    'secuid': 'IGB009',
                    'stkcode': '08388',
                    'market': '0',
                    'bsflag': '0B',
                    'price': '0.8',
                    'qty': '100',
                    'ordergroup': '0'
                },{
                    'secuid': 'IGB009',
                    'stkcode': '',
                    'market': '0',
                    'bsflag': '0B',
                    'price': '',
                    'qty': '100',
                    'ordergroup': '0'
                },{
'secuid': IGB009,
'stkcode': '018001', 
'market': '1', 
'bsflag': '0B',
'price': '105.5',
'qty': '20', 
'ordergroup': '0'
},{
'secuid':'IGB009',
'stkcode':'502001',
'market':'1',
'bsflag':'0B',
'price':'40.70',
'qty':'100',
'ordergroup':'0'
},{
                    'secuid': 'A461268403',
                    'stkcode': '600770',
                    'market': '1',
                    'bsflag': '0B',
                    'price': '14.40',
                    'qty': '100',
                    'ordergroup': '0'
                },{
'secuid': IGB009,
'stkcode': '010213',
'market': '1',
'bsflag': '0B',
'price': '98.68',
'qty': '10',
'ordergroup': '0'
}
            ]</v>
      </c>
      <c r="C9" s="124" t="s">
        <v>341</v>
      </c>
      <c r="D9" s="27" t="s">
        <v>128</v>
      </c>
      <c r="E9" s="29" t="s">
        <v>124</v>
      </c>
      <c r="F9" s="31"/>
    </row>
    <row r="10" spans="1:7">
      <c r="D10" s="27"/>
    </row>
    <row r="11" spans="1:7">
      <c r="D11" s="27"/>
    </row>
    <row r="12" spans="1:7">
      <c r="D12" s="27"/>
    </row>
    <row r="13" spans="1:7">
      <c r="D13" s="27"/>
    </row>
    <row r="14" spans="1:7">
      <c r="B14" s="127"/>
    </row>
  </sheetData>
  <phoneticPr fontId="3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39" sqref="E39"/>
    </sheetView>
  </sheetViews>
  <sheetFormatPr defaultRowHeight="13.5"/>
  <cols>
    <col min="1" max="1" width="4.25" customWidth="1"/>
    <col min="2" max="2" width="38.5" customWidth="1"/>
    <col min="3" max="4" width="29.375" customWidth="1"/>
    <col min="5" max="5" width="25.875" customWidth="1"/>
  </cols>
  <sheetData>
    <row r="1" spans="1:5">
      <c r="A1" s="8" t="s">
        <v>0</v>
      </c>
      <c r="B1" s="8" t="s">
        <v>1</v>
      </c>
      <c r="C1" s="8" t="s">
        <v>9</v>
      </c>
      <c r="D1" s="8" t="s">
        <v>10</v>
      </c>
      <c r="E1" s="9" t="s">
        <v>11</v>
      </c>
    </row>
    <row r="2" spans="1:5" ht="67.5">
      <c r="A2" s="73" t="s">
        <v>258</v>
      </c>
      <c r="B2" s="11"/>
      <c r="C2" s="11" t="s">
        <v>502</v>
      </c>
      <c r="D2" s="18" t="s">
        <v>128</v>
      </c>
      <c r="E2" s="149" t="s">
        <v>472</v>
      </c>
    </row>
    <row r="3" spans="1:5" ht="14.25">
      <c r="A3" s="73" t="s">
        <v>4</v>
      </c>
      <c r="B3" s="61"/>
      <c r="C3" s="11"/>
      <c r="D3" s="18"/>
      <c r="E3" s="57"/>
    </row>
    <row r="4" spans="1:5" ht="14.25">
      <c r="A4" s="73" t="s">
        <v>5</v>
      </c>
      <c r="B4" s="61"/>
      <c r="C4" s="11"/>
      <c r="D4" s="18"/>
      <c r="E4" s="57"/>
    </row>
    <row r="5" spans="1:5" ht="14.25">
      <c r="A5" s="73" t="s">
        <v>2</v>
      </c>
      <c r="B5" s="61"/>
      <c r="C5" s="11"/>
      <c r="D5" s="18"/>
      <c r="E5" s="57"/>
    </row>
    <row r="6" spans="1:5" ht="14.25">
      <c r="A6" s="73" t="s">
        <v>41</v>
      </c>
      <c r="B6" s="11"/>
      <c r="C6" s="123"/>
      <c r="D6" s="18"/>
      <c r="E6" s="59"/>
    </row>
    <row r="7" spans="1:5" ht="14.25">
      <c r="A7" s="73" t="s">
        <v>42</v>
      </c>
      <c r="B7" s="61"/>
      <c r="C7" s="123"/>
      <c r="D7" s="18"/>
      <c r="E7" s="57"/>
    </row>
    <row r="8" spans="1:5" ht="14.25">
      <c r="A8" s="73" t="s">
        <v>43</v>
      </c>
      <c r="B8" s="118"/>
      <c r="C8" s="123"/>
      <c r="D8" s="18"/>
      <c r="E8" s="121"/>
    </row>
    <row r="9" spans="1:5" ht="14.25">
      <c r="A9" s="73" t="s">
        <v>44</v>
      </c>
      <c r="B9" s="74"/>
      <c r="C9" s="123"/>
      <c r="D9" s="18"/>
      <c r="E9" s="59"/>
    </row>
    <row r="10" spans="1:5" ht="14.25">
      <c r="A10" s="73" t="s">
        <v>45</v>
      </c>
      <c r="B10" s="118"/>
      <c r="C10" s="118"/>
      <c r="D10" s="18"/>
      <c r="E10" s="57"/>
    </row>
  </sheetData>
  <phoneticPr fontId="21" type="noConversion"/>
  <pageMargins left="0.7" right="0.7" top="0.75" bottom="0.75" header="0.3" footer="0.3"/>
  <pageSetup paperSize="9" orientation="portrait" horizont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28" sqref="C28"/>
    </sheetView>
  </sheetViews>
  <sheetFormatPr defaultRowHeight="13.5"/>
  <cols>
    <col min="1" max="1" width="4.25" customWidth="1"/>
    <col min="2" max="2" width="38.5" customWidth="1"/>
    <col min="3" max="3" width="53.625" customWidth="1"/>
    <col min="4" max="4" width="20.375" customWidth="1"/>
    <col min="5" max="5" width="25.875" customWidth="1"/>
  </cols>
  <sheetData>
    <row r="1" spans="1:5">
      <c r="A1" s="8" t="s">
        <v>0</v>
      </c>
      <c r="B1" s="8" t="s">
        <v>1</v>
      </c>
      <c r="C1" s="8" t="s">
        <v>9</v>
      </c>
      <c r="D1" s="8" t="s">
        <v>10</v>
      </c>
      <c r="E1" s="9" t="s">
        <v>11</v>
      </c>
    </row>
    <row r="2" spans="1:5" ht="67.5">
      <c r="A2" s="75" t="s">
        <v>259</v>
      </c>
      <c r="B2" s="11" t="s">
        <v>498</v>
      </c>
      <c r="C2" s="11" t="s">
        <v>500</v>
      </c>
      <c r="D2" s="18" t="s">
        <v>128</v>
      </c>
      <c r="E2" s="146" t="s">
        <v>473</v>
      </c>
    </row>
    <row r="3" spans="1:5" ht="54">
      <c r="A3" s="75" t="s">
        <v>4</v>
      </c>
      <c r="B3" s="11" t="s">
        <v>474</v>
      </c>
      <c r="C3" s="11" t="s">
        <v>475</v>
      </c>
      <c r="D3" s="18" t="s">
        <v>128</v>
      </c>
      <c r="E3" s="146" t="s">
        <v>476</v>
      </c>
    </row>
    <row r="4" spans="1:5" ht="40.5">
      <c r="A4" s="75" t="s">
        <v>5</v>
      </c>
      <c r="B4" s="11" t="s">
        <v>499</v>
      </c>
      <c r="C4" s="11" t="s">
        <v>501</v>
      </c>
      <c r="D4" s="18" t="s">
        <v>128</v>
      </c>
      <c r="E4" s="146" t="s">
        <v>477</v>
      </c>
    </row>
    <row r="5" spans="1:5" ht="40.5">
      <c r="A5" s="2">
        <v>4</v>
      </c>
      <c r="B5" s="11" t="s">
        <v>496</v>
      </c>
      <c r="C5" s="11" t="s">
        <v>497</v>
      </c>
      <c r="D5" s="18" t="s">
        <v>128</v>
      </c>
      <c r="E5" s="146" t="s">
        <v>478</v>
      </c>
    </row>
  </sheetData>
  <phoneticPr fontId="71" type="noConversion"/>
  <pageMargins left="0.7" right="0.7" top="0.75" bottom="0.75" header="0.3" footer="0.3"/>
  <pageSetup paperSize="9" orientation="portrait" horizont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23" sqref="D23"/>
    </sheetView>
  </sheetViews>
  <sheetFormatPr defaultRowHeight="13.5"/>
  <cols>
    <col min="1" max="1" width="4.25" customWidth="1"/>
    <col min="2" max="2" width="44.25" customWidth="1"/>
    <col min="3" max="3" width="29.375" customWidth="1"/>
    <col min="4" max="4" width="20.375" customWidth="1"/>
    <col min="5" max="5" width="25.875" customWidth="1"/>
  </cols>
  <sheetData>
    <row r="1" spans="1:5">
      <c r="A1" s="8" t="s">
        <v>0</v>
      </c>
      <c r="B1" s="8" t="s">
        <v>1</v>
      </c>
      <c r="C1" s="8" t="s">
        <v>9</v>
      </c>
      <c r="D1" s="8" t="s">
        <v>10</v>
      </c>
      <c r="E1" s="9" t="s">
        <v>11</v>
      </c>
    </row>
    <row r="2" spans="1:5" ht="94.5">
      <c r="A2" s="70" t="s">
        <v>249</v>
      </c>
      <c r="B2" s="11" t="s">
        <v>465</v>
      </c>
      <c r="C2" s="11" t="str">
        <f>"status:=1;
message:=请求成功;
data.sno:=不为空;"</f>
        <v>status:=1;
message:=请求成功;
data.sno:=不为空;</v>
      </c>
      <c r="D2" s="18" t="s">
        <v>128</v>
      </c>
      <c r="E2" s="63" t="s">
        <v>248</v>
      </c>
    </row>
    <row r="3" spans="1:5" ht="14.25">
      <c r="A3" s="70"/>
      <c r="B3" s="61"/>
      <c r="C3" s="11"/>
      <c r="D3" s="18"/>
      <c r="E3" s="62"/>
    </row>
    <row r="4" spans="1:5" ht="14.25">
      <c r="A4" s="70"/>
      <c r="B4" s="61"/>
      <c r="C4" s="11"/>
      <c r="D4" s="18"/>
      <c r="E4" s="62"/>
    </row>
    <row r="5" spans="1:5" ht="14.25">
      <c r="A5" s="70"/>
      <c r="B5" s="61"/>
      <c r="C5" s="118"/>
      <c r="D5" s="18"/>
      <c r="E5" s="63"/>
    </row>
    <row r="6" spans="1:5" ht="14.25">
      <c r="A6" s="70"/>
      <c r="B6" s="61"/>
      <c r="C6" s="11"/>
      <c r="D6" s="18"/>
      <c r="E6" s="62"/>
    </row>
    <row r="7" spans="1:5" ht="14.25">
      <c r="A7" s="70"/>
      <c r="B7" s="61"/>
      <c r="C7" s="123"/>
      <c r="D7" s="18"/>
      <c r="E7" s="62"/>
    </row>
    <row r="8" spans="1:5" ht="14.25">
      <c r="A8" s="70"/>
      <c r="B8" s="61"/>
      <c r="C8" s="123"/>
      <c r="D8" s="18"/>
      <c r="E8" s="62"/>
    </row>
    <row r="9" spans="1:5" ht="14.25">
      <c r="A9" s="70"/>
      <c r="B9" s="17"/>
      <c r="C9" s="118"/>
      <c r="D9" s="18"/>
      <c r="E9" s="62"/>
    </row>
    <row r="10" spans="1:5" ht="14.25">
      <c r="A10" s="70"/>
      <c r="B10" s="17"/>
      <c r="C10" s="118"/>
      <c r="D10" s="18"/>
      <c r="E10" s="63"/>
    </row>
    <row r="11" spans="1:5" ht="14.25">
      <c r="A11" s="70"/>
      <c r="B11" s="17"/>
      <c r="C11" s="11"/>
      <c r="D11" s="18"/>
      <c r="E11" s="63"/>
    </row>
    <row r="12" spans="1:5" ht="14.25">
      <c r="A12" s="70"/>
      <c r="B12" s="17"/>
      <c r="C12" s="71"/>
      <c r="D12" s="18"/>
      <c r="E12" s="63"/>
    </row>
    <row r="13" spans="1:5" ht="14.25">
      <c r="A13" s="70"/>
      <c r="B13" s="17"/>
      <c r="C13" s="76"/>
      <c r="D13" s="18"/>
      <c r="E13" s="63"/>
    </row>
    <row r="14" spans="1:5" ht="14.25">
      <c r="A14" s="70"/>
      <c r="B14" s="17"/>
      <c r="C14" s="71"/>
      <c r="D14" s="18"/>
      <c r="E14" s="63"/>
    </row>
    <row r="15" spans="1:5" ht="14.25">
      <c r="A15" s="70"/>
      <c r="B15" s="17"/>
      <c r="C15" s="118"/>
      <c r="D15" s="18"/>
      <c r="E15" s="120"/>
    </row>
    <row r="16" spans="1:5" ht="14.25">
      <c r="A16" s="70"/>
      <c r="B16" s="17"/>
      <c r="C16" s="71"/>
      <c r="D16" s="18"/>
      <c r="E16" s="62"/>
    </row>
    <row r="17" spans="1:5" ht="14.25">
      <c r="A17" s="70"/>
      <c r="B17" s="17"/>
      <c r="C17" s="123"/>
      <c r="D17" s="18"/>
      <c r="E17" s="62"/>
    </row>
    <row r="18" spans="1:5" ht="14.25">
      <c r="A18" s="70"/>
      <c r="B18" s="17"/>
      <c r="C18" s="123"/>
      <c r="D18" s="18"/>
      <c r="E18" s="63"/>
    </row>
    <row r="19" spans="1:5" ht="14.25">
      <c r="A19" s="70"/>
      <c r="B19" s="17"/>
      <c r="C19" s="71"/>
      <c r="D19" s="18"/>
      <c r="E19" s="63"/>
    </row>
    <row r="20" spans="1:5" ht="14.25">
      <c r="A20" s="70"/>
      <c r="B20" s="17"/>
      <c r="C20" s="71"/>
      <c r="D20" s="18"/>
      <c r="E20" s="63"/>
    </row>
    <row r="21" spans="1:5" ht="14.25">
      <c r="A21" s="70"/>
      <c r="B21" s="17"/>
      <c r="C21" s="71"/>
      <c r="D21" s="18"/>
      <c r="E21" s="62"/>
    </row>
    <row r="22" spans="1:5">
      <c r="A22" s="58"/>
      <c r="B22" s="58"/>
      <c r="C22" s="58"/>
      <c r="D22" s="58"/>
    </row>
    <row r="23" spans="1:5">
      <c r="A23" s="58"/>
      <c r="B23" s="58"/>
      <c r="C23" s="58"/>
      <c r="D23" s="58"/>
    </row>
  </sheetData>
  <phoneticPr fontId="71" type="noConversion"/>
  <pageMargins left="0.7" right="0.7" top="0.75" bottom="0.75" header="0.3" footer="0.3"/>
  <pageSetup paperSize="9" orientation="portrait" horizont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A4" workbookViewId="0">
      <selection activeCell="B7" sqref="B7"/>
    </sheetView>
  </sheetViews>
  <sheetFormatPr defaultRowHeight="13.5"/>
  <cols>
    <col min="1" max="1" width="4.875" customWidth="1"/>
    <col min="2" max="2" width="93.25" customWidth="1"/>
    <col min="3" max="4" width="18.25" customWidth="1"/>
    <col min="5" max="5" width="20.375" customWidth="1"/>
  </cols>
  <sheetData>
    <row r="1" spans="1:5">
      <c r="A1" s="8" t="s">
        <v>0</v>
      </c>
      <c r="B1" s="8" t="s">
        <v>1</v>
      </c>
      <c r="C1" s="8" t="s">
        <v>9</v>
      </c>
      <c r="D1" s="8" t="s">
        <v>10</v>
      </c>
      <c r="E1" s="9" t="s">
        <v>11</v>
      </c>
    </row>
    <row r="2" spans="1:5" ht="121.5">
      <c r="A2" s="39" t="s">
        <v>3</v>
      </c>
      <c r="B2" s="7" t="s">
        <v>507</v>
      </c>
      <c r="C2" s="11" t="str">
        <f>"status:=1;
message:=请求成功;
msgok:=入金提交成功！;"</f>
        <v>status:=1;
message:=请求成功;
msgok:=入金提交成功！;</v>
      </c>
      <c r="D2" s="18" t="s">
        <v>128</v>
      </c>
      <c r="E2" s="145" t="s">
        <v>469</v>
      </c>
    </row>
    <row r="3" spans="1:5" ht="108">
      <c r="A3" s="39" t="s">
        <v>4</v>
      </c>
      <c r="B3" s="7" t="s">
        <v>506</v>
      </c>
      <c r="C3" s="11" t="str">
        <f>"status:=1;
message:=请求成功;
msgok:=入金提交成功！;"</f>
        <v>status:=1;
message:=请求成功;
msgok:=入金提交成功！;</v>
      </c>
      <c r="D3" s="18" t="s">
        <v>128</v>
      </c>
      <c r="E3" s="145" t="s">
        <v>470</v>
      </c>
    </row>
    <row r="4" spans="1:5" ht="108">
      <c r="A4" s="39" t="s">
        <v>5</v>
      </c>
      <c r="B4" s="11" t="s">
        <v>512</v>
      </c>
      <c r="C4" s="11" t="str">
        <f>"status:=1;
message:=请求成功;
msgok:=入金提交成功！;"</f>
        <v>status:=1;
message:=请求成功;
msgok:=入金提交成功！;</v>
      </c>
      <c r="D4" s="18" t="s">
        <v>128</v>
      </c>
      <c r="E4" s="145" t="s">
        <v>471</v>
      </c>
    </row>
    <row r="5" spans="1:5" ht="121.5">
      <c r="A5" s="39" t="s">
        <v>2</v>
      </c>
      <c r="B5" s="11" t="s">
        <v>513</v>
      </c>
      <c r="C5" s="11" t="str">
        <f>"status:=1;
message:=转帐金额错误;"</f>
        <v>status:=1;
message:=转帐金额错误;</v>
      </c>
      <c r="D5" s="18" t="s">
        <v>128</v>
      </c>
      <c r="E5" s="150" t="s">
        <v>495</v>
      </c>
    </row>
    <row r="6" spans="1:5" ht="121.5">
      <c r="A6" s="39" t="s">
        <v>41</v>
      </c>
      <c r="B6" s="11" t="s">
        <v>514</v>
      </c>
      <c r="C6" s="11" t="str">
        <f>"status:=1;
message:=转帐金额错误;"</f>
        <v>status:=1;
message:=转帐金额错误;</v>
      </c>
      <c r="D6" s="18" t="s">
        <v>128</v>
      </c>
      <c r="E6" s="145" t="s">
        <v>466</v>
      </c>
    </row>
    <row r="7" spans="1:5" ht="121.5">
      <c r="A7" s="39" t="s">
        <v>42</v>
      </c>
      <c r="B7" s="11" t="s">
        <v>515</v>
      </c>
      <c r="C7" s="11" t="str">
        <f>"status:=1;
message:=转帐金额错误;"</f>
        <v>status:=1;
message:=转帐金额错误;</v>
      </c>
      <c r="D7" s="18" t="s">
        <v>128</v>
      </c>
      <c r="E7" s="145" t="s">
        <v>467</v>
      </c>
    </row>
    <row r="8" spans="1:5" ht="121.5">
      <c r="A8" s="39" t="s">
        <v>43</v>
      </c>
      <c r="B8" s="11" t="s">
        <v>516</v>
      </c>
      <c r="C8" s="11" t="str">
        <f>"status:=1;
message:=转帐金额错误;"</f>
        <v>status:=1;
message:=转帐金额错误;</v>
      </c>
      <c r="D8" s="18" t="s">
        <v>128</v>
      </c>
      <c r="E8" s="145" t="s">
        <v>468</v>
      </c>
    </row>
  </sheetData>
  <phoneticPr fontId="2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8" sqref="C8"/>
    </sheetView>
  </sheetViews>
  <sheetFormatPr defaultRowHeight="13.5"/>
  <cols>
    <col min="1" max="1" width="4.25" customWidth="1"/>
    <col min="2" max="2" width="44.25" customWidth="1"/>
    <col min="3" max="3" width="29.375" customWidth="1"/>
    <col min="4" max="4" width="20.375" customWidth="1"/>
    <col min="5" max="5" width="25.875" customWidth="1"/>
  </cols>
  <sheetData>
    <row r="1" spans="1:5">
      <c r="A1" s="8" t="s">
        <v>0</v>
      </c>
      <c r="B1" s="8" t="s">
        <v>1</v>
      </c>
      <c r="C1" s="8" t="s">
        <v>9</v>
      </c>
      <c r="D1" s="8" t="s">
        <v>10</v>
      </c>
      <c r="E1" s="9" t="s">
        <v>11</v>
      </c>
    </row>
    <row r="2" spans="1:5" ht="54">
      <c r="A2" s="39" t="s">
        <v>249</v>
      </c>
      <c r="B2" s="147" t="s">
        <v>479</v>
      </c>
      <c r="C2" s="147" t="s">
        <v>480</v>
      </c>
      <c r="D2" s="18" t="s">
        <v>128</v>
      </c>
      <c r="E2" s="146" t="s">
        <v>490</v>
      </c>
    </row>
    <row r="3" spans="1:5" ht="54">
      <c r="A3" s="39" t="s">
        <v>4</v>
      </c>
      <c r="B3" s="147" t="s">
        <v>488</v>
      </c>
      <c r="C3" s="147" t="s">
        <v>480</v>
      </c>
      <c r="D3" s="18" t="s">
        <v>128</v>
      </c>
      <c r="E3" s="146" t="s">
        <v>491</v>
      </c>
    </row>
    <row r="4" spans="1:5" ht="54">
      <c r="A4" s="39" t="s">
        <v>5</v>
      </c>
      <c r="B4" s="147" t="s">
        <v>489</v>
      </c>
      <c r="C4" s="147" t="s">
        <v>480</v>
      </c>
      <c r="D4" s="18" t="s">
        <v>128</v>
      </c>
      <c r="E4" s="146" t="s">
        <v>492</v>
      </c>
    </row>
    <row r="5" spans="1:5" ht="54">
      <c r="A5" s="39" t="s">
        <v>2</v>
      </c>
      <c r="B5" s="147" t="s">
        <v>482</v>
      </c>
      <c r="C5" s="147" t="s">
        <v>484</v>
      </c>
      <c r="D5" s="18" t="s">
        <v>128</v>
      </c>
      <c r="E5" s="146" t="s">
        <v>481</v>
      </c>
    </row>
    <row r="6" spans="1:5" ht="54">
      <c r="A6" s="39" t="s">
        <v>41</v>
      </c>
      <c r="B6" s="147" t="s">
        <v>483</v>
      </c>
      <c r="C6" s="147" t="s">
        <v>484</v>
      </c>
      <c r="D6" s="18" t="s">
        <v>128</v>
      </c>
      <c r="E6" s="146" t="s">
        <v>485</v>
      </c>
    </row>
    <row r="7" spans="1:5" ht="67.5">
      <c r="A7" s="39" t="s">
        <v>42</v>
      </c>
      <c r="B7" s="147" t="s">
        <v>487</v>
      </c>
      <c r="C7" s="147" t="s">
        <v>484</v>
      </c>
      <c r="D7" s="18" t="s">
        <v>128</v>
      </c>
      <c r="E7" s="146" t="s">
        <v>486</v>
      </c>
    </row>
    <row r="8" spans="1:5" ht="14.25">
      <c r="A8" s="39"/>
      <c r="B8" s="126"/>
      <c r="C8" s="126"/>
      <c r="D8" s="18"/>
      <c r="E8" s="63"/>
    </row>
    <row r="9" spans="1:5" ht="14.25">
      <c r="A9" s="39"/>
      <c r="B9" s="126"/>
      <c r="C9" s="126"/>
      <c r="D9" s="18"/>
      <c r="E9" s="63"/>
    </row>
    <row r="10" spans="1:5" ht="14.25">
      <c r="A10" s="2"/>
      <c r="B10" s="61"/>
      <c r="C10" s="61"/>
      <c r="D10" s="65"/>
      <c r="E10" s="63"/>
    </row>
    <row r="11" spans="1:5" ht="14.25">
      <c r="A11" s="2"/>
      <c r="B11" s="61"/>
      <c r="C11" s="61"/>
      <c r="D11" s="65"/>
      <c r="E11" s="63"/>
    </row>
    <row r="12" spans="1:5" ht="14.25">
      <c r="A12" s="17"/>
      <c r="B12" s="17"/>
      <c r="C12" s="61"/>
      <c r="D12" s="65"/>
      <c r="E12" s="63"/>
    </row>
    <row r="13" spans="1:5" ht="14.25">
      <c r="A13" s="17"/>
      <c r="B13" s="17"/>
      <c r="C13" s="61"/>
      <c r="D13" s="65"/>
      <c r="E13" s="63"/>
    </row>
    <row r="14" spans="1:5" ht="14.25">
      <c r="A14" s="17"/>
      <c r="B14" s="17"/>
      <c r="C14" s="61"/>
      <c r="D14" s="65"/>
      <c r="E14" s="63"/>
    </row>
    <row r="15" spans="1:5" ht="14.25">
      <c r="A15" s="17"/>
      <c r="B15" s="17"/>
      <c r="C15" s="61"/>
      <c r="D15" s="65"/>
      <c r="E15" s="63"/>
    </row>
    <row r="16" spans="1:5" ht="14.25">
      <c r="A16" s="17"/>
      <c r="B16" s="17"/>
      <c r="C16" s="61"/>
      <c r="D16" s="65"/>
      <c r="E16" s="64"/>
    </row>
    <row r="17" spans="1:5" ht="14.25">
      <c r="A17" s="17"/>
      <c r="B17" s="17"/>
      <c r="C17" s="61"/>
      <c r="D17" s="65"/>
      <c r="E17" s="63"/>
    </row>
    <row r="18" spans="1:5" ht="14.25">
      <c r="A18" s="17"/>
      <c r="B18" s="17"/>
      <c r="C18" s="61"/>
      <c r="D18" s="65"/>
      <c r="E18" s="63"/>
    </row>
    <row r="19" spans="1:5" ht="14.25">
      <c r="A19" s="17"/>
      <c r="B19" s="17"/>
      <c r="C19" s="61"/>
      <c r="D19" s="65"/>
      <c r="E19" s="62"/>
    </row>
    <row r="20" spans="1:5" ht="14.25">
      <c r="A20" s="17"/>
      <c r="B20" s="17"/>
      <c r="C20" s="61"/>
      <c r="D20" s="65"/>
      <c r="E20" s="62"/>
    </row>
    <row r="21" spans="1:5" ht="14.25">
      <c r="A21" s="17"/>
      <c r="B21" s="17"/>
      <c r="C21" s="61"/>
      <c r="D21" s="65"/>
      <c r="E21" s="62"/>
    </row>
    <row r="22" spans="1:5" ht="14.25">
      <c r="A22" s="17"/>
      <c r="B22" s="17"/>
      <c r="C22" s="61"/>
      <c r="D22" s="65"/>
      <c r="E22" s="63"/>
    </row>
    <row r="23" spans="1:5" ht="14.25">
      <c r="A23" s="17"/>
      <c r="B23" s="17"/>
      <c r="C23" s="61"/>
      <c r="D23" s="65"/>
      <c r="E23" s="63"/>
    </row>
    <row r="24" spans="1:5" ht="14.25">
      <c r="A24" s="17"/>
      <c r="B24" s="17"/>
      <c r="C24" s="61"/>
      <c r="D24" s="65"/>
      <c r="E24" s="63"/>
    </row>
    <row r="25" spans="1:5" ht="14.25">
      <c r="A25" s="17"/>
      <c r="B25" s="17"/>
      <c r="C25" s="61"/>
      <c r="D25" s="65"/>
      <c r="E25" s="62"/>
    </row>
    <row r="26" spans="1:5">
      <c r="A26" s="58"/>
      <c r="B26" s="58"/>
      <c r="C26" s="58"/>
      <c r="D26" s="58"/>
    </row>
    <row r="27" spans="1:5">
      <c r="A27" s="58"/>
      <c r="B27" s="58"/>
      <c r="C27" s="58"/>
      <c r="D27" s="58"/>
    </row>
  </sheetData>
  <phoneticPr fontId="71" type="noConversion"/>
  <pageMargins left="0.7" right="0.7" top="0.75" bottom="0.75" header="0.3" footer="0.3"/>
  <pageSetup paperSize="9" orientation="portrait" horizont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11"/>
  <sheetViews>
    <sheetView workbookViewId="0">
      <selection activeCell="C16" sqref="C16"/>
    </sheetView>
  </sheetViews>
  <sheetFormatPr defaultRowHeight="13.5"/>
  <cols>
    <col min="1" max="1" width="4" customWidth="1"/>
    <col min="2" max="2" width="42.625" customWidth="1"/>
    <col min="3" max="3" width="56" customWidth="1"/>
    <col min="4" max="4" width="16.125" customWidth="1"/>
    <col min="5" max="5" width="33.5" customWidth="1"/>
  </cols>
  <sheetData>
    <row r="1" spans="1:5">
      <c r="A1" s="8" t="s">
        <v>0</v>
      </c>
      <c r="B1" s="8" t="s">
        <v>1</v>
      </c>
      <c r="C1" s="8" t="s">
        <v>9</v>
      </c>
      <c r="D1" s="8" t="s">
        <v>10</v>
      </c>
      <c r="E1" s="9" t="s">
        <v>11</v>
      </c>
    </row>
    <row r="2" spans="1:5" ht="81">
      <c r="A2" s="39" t="s">
        <v>249</v>
      </c>
      <c r="B2" s="61"/>
      <c r="C2" s="11" t="s">
        <v>493</v>
      </c>
      <c r="D2" s="18" t="s">
        <v>128</v>
      </c>
      <c r="E2" s="148" t="s">
        <v>494</v>
      </c>
    </row>
    <row r="3" spans="1:5" ht="14.25">
      <c r="A3" s="39" t="s">
        <v>4</v>
      </c>
      <c r="B3" s="61"/>
      <c r="C3" s="131"/>
      <c r="D3" s="18"/>
      <c r="E3" s="130"/>
    </row>
    <row r="4" spans="1:5" ht="14.25">
      <c r="A4" s="39" t="s">
        <v>5</v>
      </c>
      <c r="B4" s="61"/>
      <c r="C4" s="131"/>
      <c r="D4" s="18"/>
      <c r="E4" s="130"/>
    </row>
    <row r="5" spans="1:5" ht="14.25">
      <c r="A5" s="39" t="s">
        <v>2</v>
      </c>
      <c r="B5" s="61"/>
      <c r="C5" s="131"/>
      <c r="D5" s="18"/>
      <c r="E5" s="130"/>
    </row>
    <row r="6" spans="1:5" ht="14.25">
      <c r="A6" s="39" t="s">
        <v>41</v>
      </c>
      <c r="B6" s="61"/>
      <c r="C6" s="11"/>
      <c r="D6" s="18"/>
      <c r="E6" s="130"/>
    </row>
    <row r="7" spans="1:5" ht="14.25">
      <c r="A7" s="39" t="s">
        <v>42</v>
      </c>
      <c r="B7" s="61"/>
      <c r="C7" s="11"/>
      <c r="D7" s="18"/>
      <c r="E7" s="130"/>
    </row>
    <row r="8" spans="1:5" ht="14.25">
      <c r="A8" s="39" t="s">
        <v>43</v>
      </c>
      <c r="B8" s="61"/>
      <c r="C8" s="11"/>
      <c r="D8" s="18"/>
      <c r="E8" s="130"/>
    </row>
    <row r="9" spans="1:5" ht="14.25">
      <c r="A9" s="39" t="s">
        <v>44</v>
      </c>
      <c r="B9" s="61"/>
      <c r="C9" s="11"/>
      <c r="D9" s="18"/>
      <c r="E9" s="130"/>
    </row>
    <row r="10" spans="1:5" ht="14.25">
      <c r="A10" s="39" t="s">
        <v>45</v>
      </c>
      <c r="B10" s="61"/>
      <c r="C10" s="11"/>
      <c r="D10" s="18"/>
      <c r="E10" s="130"/>
    </row>
    <row r="11" spans="1:5">
      <c r="E11" s="129"/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"/>
  <sheetViews>
    <sheetView workbookViewId="0">
      <selection activeCell="E2" sqref="A1:E2"/>
    </sheetView>
  </sheetViews>
  <sheetFormatPr defaultColWidth="9" defaultRowHeight="13.5"/>
  <cols>
    <col min="2" max="2" width="37.25" customWidth="1"/>
    <col min="3" max="3" width="34.5" customWidth="1"/>
    <col min="4" max="4" width="14.625" customWidth="1"/>
    <col min="5" max="5" width="12.25" customWidth="1"/>
  </cols>
  <sheetData>
    <row r="1" spans="1:5">
      <c r="A1" s="1" t="s">
        <v>0</v>
      </c>
      <c r="B1" s="1" t="s">
        <v>12</v>
      </c>
      <c r="C1" s="1" t="s">
        <v>13</v>
      </c>
      <c r="D1" s="8" t="s">
        <v>14</v>
      </c>
      <c r="E1" s="8" t="s">
        <v>7</v>
      </c>
    </row>
    <row r="2" spans="1:5">
      <c r="A2" s="3">
        <v>1</v>
      </c>
      <c r="B2" s="35"/>
      <c r="C2" s="2" t="s">
        <v>125</v>
      </c>
      <c r="D2" s="35" t="s">
        <v>126</v>
      </c>
      <c r="E2" s="10" t="s">
        <v>17</v>
      </c>
    </row>
  </sheetData>
  <phoneticPr fontId="21" type="noConversion"/>
  <pageMargins left="0.69930555555555551" right="0.69930555555555551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9" sqref="C9"/>
    </sheetView>
  </sheetViews>
  <sheetFormatPr defaultRowHeight="13.5"/>
  <cols>
    <col min="3" max="3" width="30" bestFit="1" customWidth="1"/>
    <col min="4" max="4" width="13.875" bestFit="1" customWidth="1"/>
  </cols>
  <sheetData>
    <row r="1" spans="1:5" ht="25.5">
      <c r="A1" s="1" t="s">
        <v>0</v>
      </c>
      <c r="B1" s="1" t="s">
        <v>12</v>
      </c>
      <c r="C1" s="1" t="s">
        <v>13</v>
      </c>
      <c r="D1" s="8" t="s">
        <v>14</v>
      </c>
      <c r="E1" s="8" t="s">
        <v>7</v>
      </c>
    </row>
    <row r="2" spans="1:5">
      <c r="A2" s="3">
        <v>1</v>
      </c>
      <c r="B2" s="35"/>
      <c r="C2" s="2" t="s">
        <v>125</v>
      </c>
      <c r="D2" s="35" t="s">
        <v>126</v>
      </c>
      <c r="E2" s="10" t="s">
        <v>17</v>
      </c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5"/>
  <sheetViews>
    <sheetView workbookViewId="0">
      <selection activeCell="B3" sqref="B3"/>
    </sheetView>
  </sheetViews>
  <sheetFormatPr defaultRowHeight="13.5"/>
  <cols>
    <col min="2" max="2" width="28.25" bestFit="1" customWidth="1"/>
    <col min="3" max="3" width="27.75" bestFit="1" customWidth="1"/>
    <col min="4" max="4" width="22.5" customWidth="1"/>
    <col min="5" max="5" width="17.375" customWidth="1"/>
  </cols>
  <sheetData>
    <row r="1" spans="1:5">
      <c r="A1" s="1" t="s">
        <v>0</v>
      </c>
      <c r="B1" s="1" t="s">
        <v>12</v>
      </c>
      <c r="C1" s="1" t="s">
        <v>15</v>
      </c>
      <c r="D1" s="8" t="s">
        <v>14</v>
      </c>
      <c r="E1" s="8" t="s">
        <v>7</v>
      </c>
    </row>
    <row r="2" spans="1:5">
      <c r="A2" s="5" t="s">
        <v>3</v>
      </c>
      <c r="B2" s="35"/>
      <c r="C2" s="6" t="s">
        <v>127</v>
      </c>
      <c r="D2" s="7" t="s">
        <v>128</v>
      </c>
      <c r="E2" s="4"/>
    </row>
    <row r="3" spans="1:5">
      <c r="A3" s="5" t="s">
        <v>4</v>
      </c>
      <c r="B3" s="4"/>
      <c r="C3" s="6" t="s">
        <v>129</v>
      </c>
    </row>
    <row r="4" spans="1:5">
      <c r="A4" s="5" t="s">
        <v>5</v>
      </c>
      <c r="B4" s="4" t="s">
        <v>130</v>
      </c>
      <c r="C4" s="6" t="s">
        <v>127</v>
      </c>
    </row>
    <row r="5" spans="1:5">
      <c r="A5" s="5" t="s">
        <v>2</v>
      </c>
      <c r="B5" s="4" t="s">
        <v>130</v>
      </c>
      <c r="C5" s="4" t="s">
        <v>131</v>
      </c>
    </row>
  </sheetData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1"/>
  <sheetViews>
    <sheetView topLeftCell="A4" workbookViewId="0">
      <selection activeCell="G6" sqref="G6"/>
    </sheetView>
  </sheetViews>
  <sheetFormatPr defaultRowHeight="13.5"/>
  <cols>
    <col min="1" max="1" width="4" customWidth="1"/>
    <col min="2" max="2" width="33.125" customWidth="1"/>
    <col min="3" max="3" width="25.375" customWidth="1"/>
    <col min="4" max="4" width="17.5" customWidth="1"/>
    <col min="5" max="5" width="17.375" customWidth="1"/>
  </cols>
  <sheetData>
    <row r="1" spans="1:7">
      <c r="A1" s="8" t="s">
        <v>0</v>
      </c>
      <c r="B1" s="8" t="s">
        <v>12</v>
      </c>
      <c r="C1" s="8" t="s">
        <v>16</v>
      </c>
      <c r="D1" s="8" t="s">
        <v>14</v>
      </c>
      <c r="E1" s="8" t="s">
        <v>11</v>
      </c>
    </row>
    <row r="2" spans="1:7" ht="87" customHeight="1">
      <c r="A2" s="3" t="s">
        <v>6</v>
      </c>
      <c r="B2" s="11" t="s">
        <v>150</v>
      </c>
      <c r="C2" s="43" t="str">
        <f>"status:=1;
message:=请求成功;
data.0.fundid:="&amp;Config!B2&amp;";
data.0.secuid:="&amp;Config!B4&amp;";
data.0.custid:="&amp;Config!B3&amp;";
data.0.market:=4"</f>
        <v>status:=1;
message:=请求成功;
data.0.fundid:=IGB009;
data.0.secuid:=IGB009;
data.0.custid:=IGB009;
data.0.market:=4</v>
      </c>
      <c r="D2" s="7" t="s">
        <v>342</v>
      </c>
      <c r="E2" s="12" t="s">
        <v>8</v>
      </c>
      <c r="G2" s="42"/>
    </row>
    <row r="3" spans="1:7" ht="54">
      <c r="A3" s="3" t="s">
        <v>4</v>
      </c>
      <c r="B3" s="11" t="s">
        <v>276</v>
      </c>
      <c r="C3" s="11" t="s">
        <v>357</v>
      </c>
      <c r="D3" s="7" t="s">
        <v>343</v>
      </c>
      <c r="E3" s="13" t="s">
        <v>18</v>
      </c>
    </row>
    <row r="4" spans="1:7" ht="54">
      <c r="A4" s="3" t="s">
        <v>5</v>
      </c>
      <c r="B4" s="41" t="s">
        <v>156</v>
      </c>
      <c r="C4" s="11" t="s">
        <v>357</v>
      </c>
      <c r="D4" s="7" t="s">
        <v>343</v>
      </c>
      <c r="E4" s="13" t="s">
        <v>19</v>
      </c>
    </row>
    <row r="5" spans="1:7" ht="40.5">
      <c r="A5" s="3" t="s">
        <v>2</v>
      </c>
      <c r="B5" s="41" t="s">
        <v>154</v>
      </c>
      <c r="C5" s="11" t="s">
        <v>462</v>
      </c>
      <c r="D5" s="7" t="s">
        <v>343</v>
      </c>
      <c r="E5" s="14" t="s">
        <v>20</v>
      </c>
    </row>
    <row r="6" spans="1:7" ht="40.5">
      <c r="A6" s="3" t="s">
        <v>41</v>
      </c>
      <c r="B6" s="41" t="s">
        <v>155</v>
      </c>
      <c r="C6" s="11" t="s">
        <v>462</v>
      </c>
      <c r="D6" s="7" t="s">
        <v>343</v>
      </c>
      <c r="E6" s="14" t="s">
        <v>21</v>
      </c>
    </row>
    <row r="7" spans="1:7" ht="40.5">
      <c r="A7" s="3" t="s">
        <v>42</v>
      </c>
      <c r="B7" s="11" t="s">
        <v>149</v>
      </c>
      <c r="C7" s="11" t="s">
        <v>462</v>
      </c>
      <c r="D7" s="7" t="s">
        <v>343</v>
      </c>
      <c r="E7" s="14" t="s">
        <v>22</v>
      </c>
    </row>
    <row r="8" spans="1:7" ht="54">
      <c r="A8" s="3" t="s">
        <v>43</v>
      </c>
      <c r="B8" s="41" t="s">
        <v>212</v>
      </c>
      <c r="C8" s="11" t="s">
        <v>164</v>
      </c>
      <c r="D8" s="7" t="s">
        <v>343</v>
      </c>
      <c r="E8" s="14" t="s">
        <v>25</v>
      </c>
    </row>
    <row r="9" spans="1:7" ht="40.5">
      <c r="A9" s="3" t="s">
        <v>44</v>
      </c>
      <c r="B9" s="41" t="s">
        <v>157</v>
      </c>
      <c r="C9" s="11" t="s">
        <v>163</v>
      </c>
      <c r="D9" s="7" t="s">
        <v>343</v>
      </c>
      <c r="E9" s="14" t="s">
        <v>24</v>
      </c>
    </row>
    <row r="10" spans="1:7" ht="27">
      <c r="A10" s="3" t="s">
        <v>45</v>
      </c>
      <c r="B10" s="41" t="s">
        <v>158</v>
      </c>
      <c r="C10" s="11" t="s">
        <v>162</v>
      </c>
      <c r="D10" s="7" t="s">
        <v>343</v>
      </c>
      <c r="E10" s="14" t="s">
        <v>23</v>
      </c>
    </row>
    <row r="11" spans="1:7" ht="40.5">
      <c r="A11" s="3" t="s">
        <v>46</v>
      </c>
      <c r="B11" s="41" t="s">
        <v>159</v>
      </c>
      <c r="C11" s="11" t="s">
        <v>160</v>
      </c>
      <c r="D11" s="7" t="s">
        <v>343</v>
      </c>
      <c r="E11" s="14" t="s">
        <v>161</v>
      </c>
    </row>
  </sheetData>
  <protectedRanges>
    <protectedRange sqref="E3:E4" name="区域2"/>
  </protectedRanges>
  <phoneticPr fontId="21" type="noConversion"/>
  <pageMargins left="0.7" right="0.7" top="0.75" bottom="0.75" header="0.3" footer="0.3"/>
  <pageSetup paperSize="9" orientation="portrait" horizont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RowHeight="13.5"/>
  <cols>
    <col min="3" max="3" width="21.875" customWidth="1"/>
  </cols>
  <sheetData>
    <row r="1" spans="1:5" ht="25.5">
      <c r="A1" s="8" t="s">
        <v>0</v>
      </c>
      <c r="B1" s="8" t="s">
        <v>12</v>
      </c>
      <c r="C1" s="8" t="s">
        <v>15</v>
      </c>
      <c r="D1" s="8" t="s">
        <v>14</v>
      </c>
      <c r="E1" s="8" t="s">
        <v>11</v>
      </c>
    </row>
    <row r="2" spans="1:5" ht="40.5">
      <c r="A2" s="3" t="s">
        <v>3</v>
      </c>
      <c r="B2" s="11" t="s">
        <v>150</v>
      </c>
      <c r="C2" s="153" t="s">
        <v>517</v>
      </c>
      <c r="D2" s="7" t="s">
        <v>128</v>
      </c>
      <c r="E2" s="26" t="s">
        <v>311</v>
      </c>
    </row>
  </sheetData>
  <phoneticPr fontId="2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8"/>
  <sheetViews>
    <sheetView workbookViewId="0">
      <selection activeCell="B22" sqref="B22"/>
    </sheetView>
  </sheetViews>
  <sheetFormatPr defaultRowHeight="13.5"/>
  <cols>
    <col min="1" max="1" width="3.75" customWidth="1"/>
    <col min="2" max="2" width="56.875" customWidth="1"/>
    <col min="3" max="3" width="62.875" customWidth="1"/>
    <col min="4" max="4" width="14.25" customWidth="1"/>
    <col min="5" max="5" width="16.875" customWidth="1"/>
  </cols>
  <sheetData>
    <row r="1" spans="1:6">
      <c r="A1" s="8" t="s">
        <v>0</v>
      </c>
      <c r="B1" s="8" t="s">
        <v>1</v>
      </c>
      <c r="C1" s="8" t="s">
        <v>9</v>
      </c>
      <c r="D1" s="8" t="s">
        <v>10</v>
      </c>
      <c r="E1" s="9" t="s">
        <v>11</v>
      </c>
    </row>
    <row r="2" spans="1:6" ht="121.5" customHeight="1">
      <c r="A2" s="3" t="s">
        <v>134</v>
      </c>
      <c r="B2" s="77" t="str">
        <f>"CommonRequest.dynamicMap.bsflag:='0B';
CommonRequest.dynamicMap.secuid:='"&amp;Config!B4&amp;"';
CommonRequest.dynamicMap.market:=4;
CommonRequest.dynamicMap.stkcode:='"&amp;Config!E6&amp;"';
CommonRequest.dynamicMap.price:="&amp;Config!E7&amp;";
CommonRequest.dynamicMap.qty:=2000"</f>
        <v>CommonRequest.dynamicMap.bsflag:='0B';
CommonRequest.dynamicMap.secuid:='IGB009';
CommonRequest.dynamicMap.market:=4;
CommonRequest.dynamicMap.stkcode:='03330';
CommonRequest.dynamicMap.price:=1.43;
CommonRequest.dynamicMap.qty:=2000</v>
      </c>
      <c r="C2" s="11" t="s">
        <v>358</v>
      </c>
      <c r="D2" s="4" t="s">
        <v>128</v>
      </c>
      <c r="E2" s="139" t="s">
        <v>353</v>
      </c>
      <c r="F2">
        <f>'Confirm-Trans'!C317</f>
        <v>0</v>
      </c>
    </row>
    <row r="3" spans="1:6" ht="143.25" customHeight="1">
      <c r="A3" s="3" t="s">
        <v>4</v>
      </c>
      <c r="B3" s="77" t="str">
        <f>"CommonRequest.dynamicMap.bsflag:='0S';
CommonRequest.dynamicMap.secuid:='"&amp;Config!B4&amp;"';
CommonRequest.dynamicMap.market:=4;
CommonRequest.dynamicMap.stkcode:='"&amp;Config!E6&amp;"';
CommonRequest.dynamicMap.price:="&amp;Config!E7&amp;";
CommonRequest.dynamicMap.qty:=2000"</f>
        <v>CommonRequest.dynamicMap.bsflag:='0S';
CommonRequest.dynamicMap.secuid:='IGB009';
CommonRequest.dynamicMap.market:=4;
CommonRequest.dynamicMap.stkcode:='03330';
CommonRequest.dynamicMap.price:=1.43;
CommonRequest.dynamicMap.qty:=2000</v>
      </c>
      <c r="C3" s="16" t="s">
        <v>133</v>
      </c>
      <c r="D3" s="4" t="s">
        <v>128</v>
      </c>
      <c r="E3" s="26" t="s">
        <v>354</v>
      </c>
    </row>
    <row r="4" spans="1:6" ht="116.25" customHeight="1">
      <c r="A4" s="3" t="s">
        <v>5</v>
      </c>
      <c r="B4" s="77" t="str">
        <f>"CommonRequest.dynamicMap.bsflag:='0B';
CommonRequest.dynamicMap.secuid:='"&amp;Config!B3&amp;"';
CommonRequest.dynamicMap.market:=4;
CommonRequest.dynamicMap.stkcode:='"&amp;Config!F2&amp;"';
CommonRequest.dynamicMap.price:="&amp;Config!F3&amp;";
CommonRequest.dynamicMap.qty:=4000"</f>
        <v>CommonRequest.dynamicMap.bsflag:='0B';
CommonRequest.dynamicMap.secuid:='IGB009';
CommonRequest.dynamicMap.market:=4;
CommonRequest.dynamicMap.stkcode:='08279';
CommonRequest.dynamicMap.price:=1.89;
CommonRequest.dynamicMap.qty:=4000</v>
      </c>
      <c r="C4" s="16" t="s">
        <v>132</v>
      </c>
      <c r="D4" s="4" t="s">
        <v>128</v>
      </c>
      <c r="E4" s="26" t="s">
        <v>355</v>
      </c>
    </row>
    <row r="5" spans="1:6" ht="88.5" customHeight="1">
      <c r="A5" s="3" t="s">
        <v>2</v>
      </c>
      <c r="B5" s="77" t="str">
        <f>"CommonRequest.dynamicMap.bsflag:='0S';
CommonRequest.dynamicMap.secuid:='"&amp;Config!B3&amp;"';
CommonRequest.dynamicMap.market:=4;
CommonRequest.dynamicMap.stkcode:='"&amp;Config!F2&amp;"';
CommonRequest.dynamicMap.price:="&amp;Config!F3&amp;";
CommonRequest.dynamicMap.qty:=4000"</f>
        <v>CommonRequest.dynamicMap.bsflag:='0S';
CommonRequest.dynamicMap.secuid:='IGB009';
CommonRequest.dynamicMap.market:=4;
CommonRequest.dynamicMap.stkcode:='08279';
CommonRequest.dynamicMap.price:=1.89;
CommonRequest.dynamicMap.qty:=4000</v>
      </c>
      <c r="C5" s="21" t="s">
        <v>133</v>
      </c>
      <c r="D5" s="4" t="s">
        <v>128</v>
      </c>
      <c r="E5" s="26" t="s">
        <v>356</v>
      </c>
    </row>
    <row r="6" spans="1:6" ht="116.25" customHeight="1">
      <c r="A6" s="3" t="s">
        <v>41</v>
      </c>
      <c r="B6" s="77" t="str">
        <f>"CommonRequest.dynamicMap.fundid:='';
CommonRequest.dynamicMap.bsflag:='0B';
CommonRequest.dynamicMap.secuid:='"&amp;Config!B4&amp;"';
CommonRequest.dynamicMap.market:=4;
CommonRequest.dynamicMap.stkcode:='"&amp;Config!F2&amp;"';
CommonRequest.dynamicMap.price:='"&amp;Config!F3&amp;"';
CommonRequest.dynamicMap.qty:=4000"</f>
        <v>CommonRequest.dynamicMap.fundid:='';
CommonRequest.dynamicMap.bsflag:='0B';
CommonRequest.dynamicMap.secuid:='IGB009';
CommonRequest.dynamicMap.market:=4;
CommonRequest.dynamicMap.stkcode:='08279';
CommonRequest.dynamicMap.price:='1.89';
CommonRequest.dynamicMap.qty:=4000</v>
      </c>
      <c r="C6" s="11" t="s">
        <v>397</v>
      </c>
      <c r="D6" s="4" t="s">
        <v>128</v>
      </c>
      <c r="E6" s="78" t="s">
        <v>26</v>
      </c>
    </row>
    <row r="7" spans="1:6" ht="135.75" customHeight="1">
      <c r="A7" s="3" t="s">
        <v>42</v>
      </c>
      <c r="B7" s="11" t="str">
        <f>"CommonRequest.dynamicMap.fundid:=11000234010;
CommonRequest.dynamicMap.bsflag:='0B';
CommonRequest.dynamicMap.secuid:='"&amp;Config!B4&amp;"';
CommonRequest.dynamicMap.market:=4;
CommonRequest.dynamicMap.stkcode:='"&amp;Config!F2&amp;"';
CommonRequest.dynamicMap.price:='"&amp;Config!F3&amp;"';
CommonRequest.dynamicMap.qty:=1000"</f>
        <v>CommonRequest.dynamicMap.fundid:=11000234010;
CommonRequest.dynamicMap.bsflag:='0B';
CommonRequest.dynamicMap.secuid:='IGB009';
CommonRequest.dynamicMap.market:=4;
CommonRequest.dynamicMap.stkcode:='08279';
CommonRequest.dynamicMap.price:='1.89';
CommonRequest.dynamicMap.qty:=1000</v>
      </c>
      <c r="C7" s="11" t="s">
        <v>397</v>
      </c>
      <c r="D7" s="46" t="s">
        <v>128</v>
      </c>
      <c r="E7" s="33" t="s">
        <v>27</v>
      </c>
    </row>
    <row r="8" spans="1:6" ht="81">
      <c r="A8" s="3" t="s">
        <v>43</v>
      </c>
      <c r="B8" s="77" t="str">
        <f>"CommonRequest.dynamicMap.bsflag:='0B';
CommonRequest.dynamicMap.secuid:='"&amp;Config!B4&amp;"';
CommonRequest.dynamicMap.market:=4;
CommonRequest.dynamicMap.stkcode:='';
CommonRequest.dynamicMap.price:=0.375;
CommonRequest.dynamicMap.qty:=1000"</f>
        <v>CommonRequest.dynamicMap.bsflag:='0B';
CommonRequest.dynamicMap.secuid:='IGB009';
CommonRequest.dynamicMap.market:=4;
CommonRequest.dynamicMap.stkcode:='';
CommonRequest.dynamicMap.price:=0.375;
CommonRequest.dynamicMap.qty:=1000</v>
      </c>
      <c r="C8" s="11" t="s">
        <v>398</v>
      </c>
      <c r="D8" s="46" t="s">
        <v>128</v>
      </c>
      <c r="E8" s="15" t="s">
        <v>28</v>
      </c>
    </row>
    <row r="9" spans="1:6" ht="81">
      <c r="A9" s="3" t="s">
        <v>44</v>
      </c>
      <c r="B9" s="77" t="str">
        <f>"CommonRequest.dynamicMap.bsflag:='0B';
CommonRequest.dynamicMap.secuid:='"&amp;Config!B4&amp;"';
CommonRequest.dynamicMap.market:=4;
CommonRequest.dynamicMap.stkcode:='666666';
CommonRequest.dynamicMap.price:=0.375;
CommonRequest.dynamicMap.qty:=1000"</f>
        <v>CommonRequest.dynamicMap.bsflag:='0B';
CommonRequest.dynamicMap.secuid:='IGB009';
CommonRequest.dynamicMap.market:=4;
CommonRequest.dynamicMap.stkcode:='666666';
CommonRequest.dynamicMap.price:=0.375;
CommonRequest.dynamicMap.qty:=1000</v>
      </c>
      <c r="C9" s="11" t="s">
        <v>464</v>
      </c>
      <c r="D9" s="46" t="s">
        <v>128</v>
      </c>
      <c r="E9" s="15" t="s">
        <v>29</v>
      </c>
    </row>
    <row r="10" spans="1:6" ht="81">
      <c r="A10" s="3" t="s">
        <v>45</v>
      </c>
      <c r="B10" s="50" t="str">
        <f>"CommonRequest.dynamicMap.bsflag:='0B';
CommonRequest.dynamicMap.secuid:='"&amp;Config!B4&amp;"';
CommonRequest.dynamicMap.market:='1';
CommonRequest.dynamicMap.stkcode:=03330;
CommonRequest.dynamicMap.price:='';
CommonRequest.dynamicMap.qty:=100"</f>
        <v>CommonRequest.dynamicMap.bsflag:='0B';
CommonRequest.dynamicMap.secuid:='IGB009';
CommonRequest.dynamicMap.market:='1';
CommonRequest.dynamicMap.stkcode:=03330;
CommonRequest.dynamicMap.price:='';
CommonRequest.dynamicMap.qty:=100</v>
      </c>
      <c r="C10" s="11" t="s">
        <v>399</v>
      </c>
      <c r="D10" s="46" t="s">
        <v>128</v>
      </c>
      <c r="E10" s="15" t="s">
        <v>30</v>
      </c>
    </row>
    <row r="11" spans="1:6" ht="81">
      <c r="A11" s="3" t="s">
        <v>46</v>
      </c>
      <c r="B11" s="77" t="str">
        <f>"CommonRequest.dynamicMap.bsflag:='0B';
CommonRequest.dynamicMap.secuid:='"&amp;Config!B4&amp;"';
CommonRequest.dynamicMap.market:='1';
CommonRequest.dynamicMap.stkcode:=03330;
CommonRequest.dynamicMap.price:=0;
CommonRequest.dynamicMap.qty:=100"</f>
        <v>CommonRequest.dynamicMap.bsflag:='0B';
CommonRequest.dynamicMap.secuid:='IGB009';
CommonRequest.dynamicMap.market:='1';
CommonRequest.dynamicMap.stkcode:=03330;
CommonRequest.dynamicMap.price:=0;
CommonRequest.dynamicMap.qty:=100</v>
      </c>
      <c r="C11" s="11" t="s">
        <v>400</v>
      </c>
      <c r="D11" s="46" t="s">
        <v>128</v>
      </c>
      <c r="E11" s="15" t="s">
        <v>31</v>
      </c>
    </row>
    <row r="12" spans="1:6" ht="81">
      <c r="A12" s="3" t="s">
        <v>47</v>
      </c>
      <c r="B12" s="21" t="str">
        <f>"CommonRequest.dynamicMap.bsflag:='0B';
CommonRequest.dynamicMap.secuid:='"&amp;Config!B4&amp;"';
CommonRequest.dynamicMap.market:='1';
CommonRequest.dynamicMap.stkcode:='"&amp;Config!E6&amp;"';
CommonRequest.dynamicMap.price:='ww@';
CommonRequest.dynamicMap.qty:=100"</f>
        <v>CommonRequest.dynamicMap.bsflag:='0B';
CommonRequest.dynamicMap.secuid:='IGB009';
CommonRequest.dynamicMap.market:='1';
CommonRequest.dynamicMap.stkcode:='03330';
CommonRequest.dynamicMap.price:='ww@';
CommonRequest.dynamicMap.qty:=100</v>
      </c>
      <c r="C12" s="11" t="s">
        <v>401</v>
      </c>
      <c r="D12" s="46" t="s">
        <v>128</v>
      </c>
      <c r="E12" s="15" t="s">
        <v>32</v>
      </c>
    </row>
    <row r="13" spans="1:6" ht="81">
      <c r="A13" s="3" t="s">
        <v>48</v>
      </c>
      <c r="B13" s="11" t="str">
        <f>"CommonRequest.dynamicMap.bsflag:='0B';
CommonRequest.dynamicMap.secuid:='"&amp;Config!B4&amp;"';
CommonRequest.dynamicMap.market:='1';
CommonRequest.dynamicMap.stkcode:='"&amp;Config!E6&amp;"';
CommonRequest.dynamicMap.price:=-111;
CommonRequest.dynamicMap.qty:=100"</f>
        <v>CommonRequest.dynamicMap.bsflag:='0B';
CommonRequest.dynamicMap.secuid:='IGB009';
CommonRequest.dynamicMap.market:='1';
CommonRequest.dynamicMap.stkcode:='03330';
CommonRequest.dynamicMap.price:=-111;
CommonRequest.dynamicMap.qty:=100</v>
      </c>
      <c r="C13" s="11" t="s">
        <v>399</v>
      </c>
      <c r="D13" s="46" t="s">
        <v>128</v>
      </c>
      <c r="E13" s="15" t="s">
        <v>33</v>
      </c>
    </row>
    <row r="14" spans="1:6" ht="81">
      <c r="A14" s="3" t="s">
        <v>49</v>
      </c>
      <c r="B14" s="77" t="str">
        <f>"CommonRequest.dynamicMap.bsflag:='0B';
CommonRequest.dynamicMap.secuid:='"&amp;Config!B4&amp;"';
CommonRequest.dynamicMap.market:='1';
CommonRequest.dynamicMap.stkcode:='"&amp;Config!E6&amp;"';
CommonRequest.dynamicMap.price:="&amp;Config!E7&amp;";
CommonRequest.dynamicMap.qty:='' "</f>
        <v xml:space="preserve">CommonRequest.dynamicMap.bsflag:='0B';
CommonRequest.dynamicMap.secuid:='IGB009';
CommonRequest.dynamicMap.market:='1';
CommonRequest.dynamicMap.stkcode:='03330';
CommonRequest.dynamicMap.price:=1.43;
CommonRequest.dynamicMap.qty:='' </v>
      </c>
      <c r="C14" s="11" t="s">
        <v>402</v>
      </c>
      <c r="D14" s="46" t="s">
        <v>128</v>
      </c>
      <c r="E14" s="15" t="s">
        <v>34</v>
      </c>
    </row>
    <row r="15" spans="1:6" ht="81">
      <c r="A15" s="3" t="s">
        <v>50</v>
      </c>
      <c r="B15" s="21" t="str">
        <f>"CommonRequest.dynamicMap.bsflag:='0B';
CommonRequest.dynamicMap.secuid:='"&amp;Config!B4&amp;"';
CommonRequest.dynamicMap.market:='1';
CommonRequest.dynamicMap.stkcode:='"&amp;Config!E6&amp;"';
CommonRequest.dynamicMap.price:="&amp;Config!E7&amp;";
CommonRequest.dynamicMap.qty:=0"</f>
        <v>CommonRequest.dynamicMap.bsflag:='0B';
CommonRequest.dynamicMap.secuid:='IGB009';
CommonRequest.dynamicMap.market:='1';
CommonRequest.dynamicMap.stkcode:='03330';
CommonRequest.dynamicMap.price:=1.43;
CommonRequest.dynamicMap.qty:=0</v>
      </c>
      <c r="C15" s="11" t="s">
        <v>402</v>
      </c>
      <c r="D15" s="46" t="s">
        <v>128</v>
      </c>
      <c r="E15" s="15" t="s">
        <v>35</v>
      </c>
    </row>
    <row r="16" spans="1:6" ht="81">
      <c r="A16" s="3" t="s">
        <v>51</v>
      </c>
      <c r="B16" s="11" t="str">
        <f>"CommonRequest.dynamicMap.bsflag:='0B';
CommonRequest.dynamicMap.secuid:='"&amp;Config!B4&amp;"';
CommonRequest.dynamicMap.market:='1';
CommonRequest.dynamicMap.stkcode:='"&amp;Config!E6&amp;"';
CommonRequest.dynamicMap.price:="&amp;Config!E7&amp;";
CommonRequest.dynamicMap.qty:='ww'"</f>
        <v>CommonRequest.dynamicMap.bsflag:='0B';
CommonRequest.dynamicMap.secuid:='IGB009';
CommonRequest.dynamicMap.market:='1';
CommonRequest.dynamicMap.stkcode:='03330';
CommonRequest.dynamicMap.price:=1.43;
CommonRequest.dynamicMap.qty:='ww'</v>
      </c>
      <c r="C16" s="11" t="s">
        <v>402</v>
      </c>
      <c r="D16" s="46" t="s">
        <v>128</v>
      </c>
      <c r="E16" s="15" t="s">
        <v>36</v>
      </c>
    </row>
    <row r="17" spans="1:5" ht="81">
      <c r="A17" s="3" t="s">
        <v>518</v>
      </c>
      <c r="B17" s="16" t="str">
        <f>"CommonRequest.dynamicMap.bsflag:='0B';
CommonRequest.dynamicMap.secuid:='"&amp;Config!B4&amp;"';
CommonRequest.dynamicMap.market:='1';
CommonRequest.dynamicMap.stkcode:='"&amp;Config!E6&amp;"';
CommonRequest.dynamicMap.price:="&amp;Config!E7&amp;";
CommonRequest.dynamicMap.qty:=45"</f>
        <v>CommonRequest.dynamicMap.bsflag:='0B';
CommonRequest.dynamicMap.secuid:='IGB009';
CommonRequest.dynamicMap.market:='1';
CommonRequest.dynamicMap.stkcode:='03330';
CommonRequest.dynamicMap.price:=1.43;
CommonRequest.dynamicMap.qty:=45</v>
      </c>
      <c r="C17" s="11" t="s">
        <v>463</v>
      </c>
      <c r="D17" s="46" t="s">
        <v>128</v>
      </c>
      <c r="E17" s="15" t="s">
        <v>37</v>
      </c>
    </row>
    <row r="18" spans="1:5">
      <c r="B18" s="117"/>
    </row>
  </sheetData>
  <phoneticPr fontId="21" type="noConversion"/>
  <pageMargins left="0.7" right="0.7" top="0.75" bottom="0.75" header="0.3" footer="0.3"/>
  <pageSetup paperSize="9"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7"/>
  <sheetViews>
    <sheetView workbookViewId="0">
      <selection activeCell="D29" sqref="D29"/>
    </sheetView>
  </sheetViews>
  <sheetFormatPr defaultRowHeight="13.5"/>
  <cols>
    <col min="1" max="1" width="4" customWidth="1"/>
    <col min="2" max="2" width="49" customWidth="1"/>
    <col min="3" max="3" width="50.875" customWidth="1"/>
    <col min="4" max="4" width="20.875" customWidth="1"/>
    <col min="5" max="5" width="24.25" customWidth="1"/>
  </cols>
  <sheetData>
    <row r="1" spans="1:5">
      <c r="A1" s="8" t="s">
        <v>0</v>
      </c>
      <c r="B1" s="8" t="s">
        <v>1</v>
      </c>
      <c r="C1" s="8" t="s">
        <v>9</v>
      </c>
      <c r="D1" s="8" t="s">
        <v>10</v>
      </c>
      <c r="E1" s="9" t="s">
        <v>11</v>
      </c>
    </row>
    <row r="2" spans="1:5" ht="40.5">
      <c r="A2" s="39" t="s">
        <v>237</v>
      </c>
      <c r="B2" s="11" t="s">
        <v>440</v>
      </c>
      <c r="C2" s="11" t="s">
        <v>360</v>
      </c>
      <c r="D2" s="18" t="s">
        <v>128</v>
      </c>
      <c r="E2" s="15" t="s">
        <v>359</v>
      </c>
    </row>
    <row r="3" spans="1:5" ht="54">
      <c r="A3" s="39" t="s">
        <v>4</v>
      </c>
      <c r="B3" s="11" t="s">
        <v>438</v>
      </c>
      <c r="C3" s="11" t="s">
        <v>417</v>
      </c>
      <c r="D3" s="18" t="s">
        <v>128</v>
      </c>
      <c r="E3" s="15" t="s">
        <v>26</v>
      </c>
    </row>
    <row r="4" spans="1:5" ht="54">
      <c r="A4" s="39" t="s">
        <v>5</v>
      </c>
      <c r="B4" s="11" t="s">
        <v>439</v>
      </c>
      <c r="C4" s="11" t="s">
        <v>416</v>
      </c>
      <c r="D4" s="18" t="s">
        <v>128</v>
      </c>
      <c r="E4" s="15" t="s">
        <v>361</v>
      </c>
    </row>
    <row r="5" spans="1:5" ht="40.5">
      <c r="A5" s="39" t="s">
        <v>2</v>
      </c>
      <c r="B5" s="11" t="s">
        <v>362</v>
      </c>
      <c r="C5" s="11" t="s">
        <v>418</v>
      </c>
      <c r="D5" s="2"/>
      <c r="E5" s="19" t="s">
        <v>38</v>
      </c>
    </row>
    <row r="6" spans="1:5" ht="40.5">
      <c r="A6" s="39" t="s">
        <v>41</v>
      </c>
      <c r="B6" s="11" t="s">
        <v>363</v>
      </c>
      <c r="C6" s="11" t="s">
        <v>420</v>
      </c>
      <c r="D6" s="2"/>
      <c r="E6" s="19" t="s">
        <v>39</v>
      </c>
    </row>
    <row r="7" spans="1:5" ht="40.5">
      <c r="A7" s="39" t="s">
        <v>42</v>
      </c>
      <c r="B7" s="11" t="s">
        <v>364</v>
      </c>
      <c r="C7" s="11" t="s">
        <v>419</v>
      </c>
      <c r="D7" s="2"/>
      <c r="E7" s="19" t="s">
        <v>40</v>
      </c>
    </row>
  </sheetData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Config</vt:lpstr>
      <vt:lpstr>Sheet1</vt:lpstr>
      <vt:lpstr>Verification-Code</vt:lpstr>
      <vt:lpstr>Verfy-Login</vt:lpstr>
      <vt:lpstr>Show-Agreement</vt:lpstr>
      <vt:lpstr>login</vt:lpstr>
      <vt:lpstr>logout</vt:lpstr>
      <vt:lpstr>Confirm-Trans</vt:lpstr>
      <vt:lpstr>Cancel-Trans</vt:lpstr>
      <vt:lpstr>Change-Trans</vt:lpstr>
      <vt:lpstr>Query-Fund</vt:lpstr>
      <vt:lpstr>Query-Stock</vt:lpstr>
      <vt:lpstr>Query-Orders</vt:lpstr>
      <vt:lpstr>Query-Done</vt:lpstr>
      <vt:lpstr>Get-MaxTranse-Count</vt:lpstr>
      <vt:lpstr>Query-Match</vt:lpstr>
      <vt:lpstr>Query-AvailableFund</vt:lpstr>
      <vt:lpstr>Query-Match-Exact</vt:lpstr>
      <vt:lpstr>Query-Market</vt:lpstr>
      <vt:lpstr>Query-Stock-Combinat</vt:lpstr>
      <vt:lpstr>Confirm-Combination</vt:lpstr>
      <vt:lpstr>user-queryUserInfo</vt:lpstr>
      <vt:lpstr>user-modifyUserInfo</vt:lpstr>
      <vt:lpstr>user-forgotPassword</vt:lpstr>
      <vt:lpstr>bank-tranferBankToSecurity</vt:lpstr>
      <vt:lpstr>bank-transferSecurityToBank</vt:lpstr>
      <vt:lpstr>bank-queryBankSecuTrans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</dc:creator>
  <cp:lastModifiedBy>Fiona</cp:lastModifiedBy>
  <cp:revision/>
  <dcterms:created xsi:type="dcterms:W3CDTF">2006-09-13T11:21:51Z</dcterms:created>
  <dcterms:modified xsi:type="dcterms:W3CDTF">2016-06-01T08:24:54Z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2052-9.1.0.5113</vt:lpwstr>
  </property>
</Properties>
</file>