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100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9" i="1" l="1"/>
  <c r="AE17" i="1"/>
  <c r="AE16" i="1"/>
  <c r="AB16" i="1"/>
  <c r="AB12" i="1"/>
  <c r="AE12" i="1"/>
  <c r="AE13" i="1"/>
  <c r="AB14" i="1"/>
  <c r="AE14" i="1"/>
  <c r="AB15" i="1"/>
  <c r="AE15" i="1"/>
  <c r="Z9" i="1"/>
  <c r="AE9" i="1"/>
  <c r="AB9" i="1"/>
  <c r="AE8" i="1"/>
  <c r="AB8" i="1"/>
  <c r="AE7" i="1"/>
  <c r="AB7" i="1"/>
  <c r="AE6" i="1"/>
  <c r="AB6" i="1"/>
  <c r="AE5" i="1"/>
  <c r="AB5" i="1"/>
  <c r="AE4" i="1"/>
  <c r="AB4" i="1"/>
  <c r="AE3" i="1"/>
  <c r="AE10" i="1"/>
  <c r="AB3" i="1"/>
  <c r="Q39" i="1"/>
  <c r="Q38" i="1"/>
  <c r="N38" i="1"/>
  <c r="Q37" i="1"/>
  <c r="N37" i="1"/>
  <c r="Q36" i="1"/>
  <c r="N36" i="1"/>
  <c r="Q35" i="1"/>
  <c r="N35" i="1"/>
  <c r="Q34" i="1"/>
  <c r="N34" i="1"/>
  <c r="Q33" i="1"/>
  <c r="N33" i="1"/>
  <c r="Q32" i="1"/>
  <c r="N32" i="1"/>
  <c r="Q29" i="1"/>
  <c r="N29" i="1"/>
  <c r="Q28" i="1"/>
  <c r="N28" i="1"/>
  <c r="Q27" i="1"/>
  <c r="N27" i="1"/>
  <c r="Q26" i="1"/>
  <c r="N26" i="1"/>
  <c r="Q25" i="1"/>
  <c r="N25" i="1"/>
  <c r="Q24" i="1"/>
  <c r="N24" i="1"/>
  <c r="Q23" i="1"/>
  <c r="N23" i="1"/>
  <c r="R4" i="1"/>
  <c r="R6" i="1"/>
  <c r="Q19" i="1"/>
  <c r="N19" i="1"/>
  <c r="Q18" i="1"/>
  <c r="N18" i="1"/>
  <c r="Q17" i="1"/>
  <c r="N17" i="1"/>
  <c r="Q16" i="1"/>
  <c r="N16" i="1"/>
  <c r="Q15" i="1"/>
  <c r="N15" i="1"/>
  <c r="Q14" i="1"/>
  <c r="N14" i="1"/>
  <c r="Q13" i="1"/>
  <c r="N13" i="1"/>
  <c r="Q4" i="1"/>
  <c r="Q5" i="1"/>
  <c r="R5" i="1"/>
  <c r="Q6" i="1"/>
  <c r="Q7" i="1"/>
  <c r="R7" i="1"/>
  <c r="Q8" i="1"/>
  <c r="R8" i="1"/>
  <c r="Q9" i="1"/>
  <c r="R9" i="1"/>
  <c r="Q3" i="1"/>
  <c r="R3" i="1"/>
  <c r="N4" i="1"/>
  <c r="N5" i="1"/>
  <c r="N6" i="1"/>
  <c r="N7" i="1"/>
  <c r="N8" i="1"/>
  <c r="N9" i="1"/>
  <c r="N3" i="1"/>
  <c r="Q30" i="1"/>
  <c r="Q20" i="1"/>
  <c r="Q10" i="1"/>
  <c r="S10" i="1"/>
</calcChain>
</file>

<file path=xl/sharedStrings.xml><?xml version="1.0" encoding="utf-8"?>
<sst xmlns="http://schemas.openxmlformats.org/spreadsheetml/2006/main" count="161" uniqueCount="80">
  <si>
    <t>器件</t>
    <phoneticPr fontId="1" type="noConversion"/>
  </si>
  <si>
    <t xml:space="preserve">电流 </t>
    <phoneticPr fontId="1" type="noConversion"/>
  </si>
  <si>
    <t>电压</t>
    <phoneticPr fontId="1" type="noConversion"/>
  </si>
  <si>
    <t>数量</t>
    <phoneticPr fontId="1" type="noConversion"/>
  </si>
  <si>
    <t>SI8640BD-B-IS（数据隔离器）</t>
    <phoneticPr fontId="1" type="noConversion"/>
  </si>
  <si>
    <t>22.8mA</t>
    <phoneticPr fontId="1" type="noConversion"/>
  </si>
  <si>
    <t>5mA</t>
    <phoneticPr fontId="1" type="noConversion"/>
  </si>
  <si>
    <t>2.5V</t>
    <phoneticPr fontId="1" type="noConversion"/>
  </si>
  <si>
    <t>AD9231</t>
    <phoneticPr fontId="1" type="noConversion"/>
  </si>
  <si>
    <t>部位</t>
    <phoneticPr fontId="1" type="noConversion"/>
  </si>
  <si>
    <t>Iavdd</t>
    <phoneticPr fontId="1" type="noConversion"/>
  </si>
  <si>
    <t>1.8V</t>
    <phoneticPr fontId="1" type="noConversion"/>
  </si>
  <si>
    <t>IDRVDD</t>
    <phoneticPr fontId="1" type="noConversion"/>
  </si>
  <si>
    <t>10mA</t>
    <phoneticPr fontId="1" type="noConversion"/>
  </si>
  <si>
    <t>72.4mA</t>
    <phoneticPr fontId="1" type="noConversion"/>
  </si>
  <si>
    <t>adum141（spi端隔离器）</t>
    <phoneticPr fontId="1" type="noConversion"/>
  </si>
  <si>
    <t>adc端</t>
    <phoneticPr fontId="1" type="noConversion"/>
  </si>
  <si>
    <t>FPGA端</t>
    <phoneticPr fontId="1" type="noConversion"/>
  </si>
  <si>
    <t>fpga端</t>
    <phoneticPr fontId="1" type="noConversion"/>
  </si>
  <si>
    <t>eeprom</t>
    <phoneticPr fontId="1" type="noConversion"/>
  </si>
  <si>
    <t>3mA</t>
    <phoneticPr fontId="1" type="noConversion"/>
  </si>
  <si>
    <t>3.3V</t>
    <phoneticPr fontId="1" type="noConversion"/>
  </si>
  <si>
    <t>FPGA</t>
    <phoneticPr fontId="1" type="noConversion"/>
  </si>
  <si>
    <t>FX3</t>
    <phoneticPr fontId="1" type="noConversion"/>
  </si>
  <si>
    <t>540mW</t>
    <phoneticPr fontId="1" type="noConversion"/>
  </si>
  <si>
    <t>1.5W</t>
    <phoneticPr fontId="1" type="noConversion"/>
  </si>
  <si>
    <t>功耗</t>
  </si>
  <si>
    <t>PCA9535A</t>
  </si>
  <si>
    <t>200mW</t>
    <phoneticPr fontId="1" type="noConversion"/>
  </si>
  <si>
    <t>由LDO部分转换，功耗：3.3x5x8=132mW</t>
    <phoneticPr fontId="1" type="noConversion"/>
  </si>
  <si>
    <t>由3370部分转换，功耗：2.5x22.8x8=456mW</t>
    <phoneticPr fontId="1" type="noConversion"/>
  </si>
  <si>
    <t>由LDO部分转换，功耗：3.3x72.4=238.92mW</t>
    <phoneticPr fontId="1" type="noConversion"/>
  </si>
  <si>
    <t>由3370部分转换，功耗：3.3x3=9.9mW</t>
    <phoneticPr fontId="1" type="noConversion"/>
  </si>
  <si>
    <t>THS4552</t>
    <phoneticPr fontId="1" type="noConversion"/>
  </si>
  <si>
    <t>1.84(单通道)</t>
    <phoneticPr fontId="1" type="noConversion"/>
  </si>
  <si>
    <t>总功耗为：2.81W。该部分由3370直接转换，转换效率按80%计算，
功耗为（1.5+0.54+0.2+0.01）/0.8=2.81W</t>
    <phoneticPr fontId="1" type="noConversion"/>
  </si>
  <si>
    <t>由LDO部分转换，功耗：2.5x10=25mW</t>
    <phoneticPr fontId="1" type="noConversion"/>
  </si>
  <si>
    <t>方案一，使用单绕阻及4通道隔离器</t>
    <phoneticPr fontId="1" type="noConversion"/>
  </si>
  <si>
    <t>方案二，使用双绕阻及6通道隔离器</t>
    <phoneticPr fontId="1" type="noConversion"/>
  </si>
  <si>
    <t>ADUM160(数据隔离器）</t>
    <phoneticPr fontId="1" type="noConversion"/>
  </si>
  <si>
    <t>27.4mA</t>
    <phoneticPr fontId="1" type="noConversion"/>
  </si>
  <si>
    <t>1.8V</t>
    <phoneticPr fontId="1" type="noConversion"/>
  </si>
  <si>
    <t>由LDO部分转换，功耗：2.2x5x27.4=301mW</t>
    <phoneticPr fontId="1" type="noConversion"/>
  </si>
  <si>
    <t>4.6mA</t>
    <phoneticPr fontId="1" type="noConversion"/>
  </si>
  <si>
    <t>16.5mA</t>
    <phoneticPr fontId="1" type="noConversion"/>
  </si>
  <si>
    <t>9.6mA</t>
    <phoneticPr fontId="1" type="noConversion"/>
  </si>
  <si>
    <t>16.6mA</t>
    <phoneticPr fontId="1" type="noConversion"/>
  </si>
  <si>
    <t>9.67mA</t>
    <phoneticPr fontId="1" type="noConversion"/>
  </si>
  <si>
    <t>由LDO部分转换，功耗：3.3x16.6=54.78mW</t>
    <phoneticPr fontId="1" type="noConversion"/>
  </si>
  <si>
    <t>由3370部分转换，功耗：2.5x9.67=24.175mW</t>
    <phoneticPr fontId="1" type="noConversion"/>
  </si>
  <si>
    <t>由LDO部分转换，功耗：2.2x16.5=36.3mW</t>
    <phoneticPr fontId="1" type="noConversion"/>
  </si>
  <si>
    <t>由LDO部分转换，功耗：2.2x10=22mW</t>
    <phoneticPr fontId="1" type="noConversion"/>
  </si>
  <si>
    <t>3V</t>
    <phoneticPr fontId="1" type="noConversion"/>
  </si>
  <si>
    <t>由LDO部分转换，功耗：4x1.84X2=14.72mW</t>
    <phoneticPr fontId="1" type="noConversion"/>
  </si>
  <si>
    <t>由LDO部分转换，功耗：3.3x1.84X2=11.88mW</t>
    <phoneticPr fontId="1" type="noConversion"/>
  </si>
  <si>
    <t>总功耗为1.369+2.81=4.179W</t>
    <phoneticPr fontId="1" type="noConversion"/>
  </si>
  <si>
    <t>由LDO部分转换，功耗：2.2x72.4=159.28mW</t>
    <phoneticPr fontId="1" type="noConversion"/>
  </si>
  <si>
    <t>总功耗为：1.369W
LDO部分转换效率按60%计算，（132+54.78+238.92+25+11.88）/0.6=769.5mW
3370部分按照80%计算，（456+24.175）/0.8=600mW，
769.5+600=1.369W</t>
    <phoneticPr fontId="1" type="noConversion"/>
  </si>
  <si>
    <t>由3370部分转换，功耗：1.8x4.6x5=41.4mW</t>
    <phoneticPr fontId="1" type="noConversion"/>
  </si>
  <si>
    <t>由3370部分转换，功耗：1.8x9.6=17.28mW</t>
    <phoneticPr fontId="1" type="noConversion"/>
  </si>
  <si>
    <t>总功耗为：0.606W
LDO部分转换效率按65%计算，（301+36.3+159.28+22+14.72）/0.6=533mW
3370部分按照80%计算，（41.4+17.28）/0.8=73.35mW，
533+73.35=0.606W</t>
    <phoneticPr fontId="1" type="noConversion"/>
  </si>
  <si>
    <t>总功耗为0.606+2.81=3.416W</t>
    <phoneticPr fontId="1" type="noConversion"/>
  </si>
  <si>
    <t>自身功耗</t>
    <phoneticPr fontId="1" type="noConversion"/>
  </si>
  <si>
    <t>电流 mA</t>
    <phoneticPr fontId="1" type="noConversion"/>
  </si>
  <si>
    <t>电压 V</t>
    <phoneticPr fontId="1" type="noConversion"/>
  </si>
  <si>
    <t>效率</t>
    <phoneticPr fontId="1" type="noConversion"/>
  </si>
  <si>
    <t>VDD1</t>
    <phoneticPr fontId="1" type="noConversion"/>
  </si>
  <si>
    <t>VDD2</t>
    <phoneticPr fontId="1" type="noConversion"/>
  </si>
  <si>
    <t>供电电源</t>
    <phoneticPr fontId="1" type="noConversion"/>
  </si>
  <si>
    <t>PCA9535A</t>
    <phoneticPr fontId="1" type="noConversion"/>
  </si>
  <si>
    <t>IO接口</t>
    <phoneticPr fontId="1" type="noConversion"/>
  </si>
  <si>
    <t>模拟部分</t>
    <phoneticPr fontId="1" type="noConversion"/>
  </si>
  <si>
    <t>合计</t>
    <phoneticPr fontId="1" type="noConversion"/>
  </si>
  <si>
    <t>数量</t>
    <phoneticPr fontId="1" type="noConversion"/>
  </si>
  <si>
    <t>供电电流</t>
    <phoneticPr fontId="1" type="noConversion"/>
  </si>
  <si>
    <t>芯片供电电压</t>
    <phoneticPr fontId="1" type="noConversion"/>
  </si>
  <si>
    <t>自身功耗</t>
    <phoneticPr fontId="1" type="noConversion"/>
  </si>
  <si>
    <t>线性转换电源</t>
    <phoneticPr fontId="1" type="noConversion"/>
  </si>
  <si>
    <t>转换效率</t>
    <phoneticPr fontId="1" type="noConversion"/>
  </si>
  <si>
    <t>对5V电源的实际功耗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</si>
</sst>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2771588</xdr:colOff>
      <xdr:row>34</xdr:row>
      <xdr:rowOff>112059</xdr:rowOff>
    </xdr:from>
    <xdr:to>
      <xdr:col>9</xdr:col>
      <xdr:colOff>521532</xdr:colOff>
      <xdr:row>50</xdr:row>
      <xdr:rowOff>37353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8353" y="6223000"/>
          <a:ext cx="4974003" cy="2794000"/>
        </a:xfrm>
        <a:prstGeom prst="rect">
          <a:avLst/>
        </a:prstGeom>
      </xdr:spPr>
    </xdr:pic>
    <xdr:clientData/>
  </xdr:twoCellAnchor>
  <xdr:twoCellAnchor editAs="oneCell">
    <xdr:from>
      <xdr:col>0</xdr:col>
      <xdr:colOff>37354</xdr:colOff>
      <xdr:row>34</xdr:row>
      <xdr:rowOff>67235</xdr:rowOff>
    </xdr:from>
    <xdr:to>
      <xdr:col>4</xdr:col>
      <xdr:colOff>933823</xdr:colOff>
      <xdr:row>49</xdr:row>
      <xdr:rowOff>126455</xdr:rowOff>
    </xdr:to>
    <xdr:pic>
      <xdr:nvPicPr>
        <xdr:cNvPr id="98" name="图片 97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54" y="6178176"/>
          <a:ext cx="4893234" cy="2748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tabSelected="1" topLeftCell="N1" zoomScale="85" zoomScaleNormal="85" workbookViewId="0">
      <selection activeCell="AE20" sqref="AE20"/>
    </sheetView>
  </sheetViews>
  <sheetFormatPr defaultRowHeight="14" x14ac:dyDescent="0.3"/>
  <cols>
    <col min="1" max="1" width="21.4140625" customWidth="1"/>
    <col min="3" max="3" width="13.83203125" customWidth="1"/>
    <col min="5" max="5" width="39.25" customWidth="1"/>
    <col min="7" max="7" width="29.58203125" customWidth="1"/>
    <col min="23" max="23" width="32.25" customWidth="1"/>
  </cols>
  <sheetData>
    <row r="1" spans="1:31" s="3" customFormat="1" x14ac:dyDescent="0.3">
      <c r="A1" s="3" t="s">
        <v>37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</row>
    <row r="2" spans="1:31" x14ac:dyDescent="0.3">
      <c r="A2" t="s">
        <v>0</v>
      </c>
      <c r="B2" t="s">
        <v>3</v>
      </c>
      <c r="C2" t="s">
        <v>1</v>
      </c>
      <c r="D2" t="s">
        <v>2</v>
      </c>
      <c r="E2" t="s">
        <v>26</v>
      </c>
      <c r="F2" t="s">
        <v>9</v>
      </c>
      <c r="K2" t="s">
        <v>3</v>
      </c>
      <c r="L2" t="s">
        <v>63</v>
      </c>
      <c r="M2" t="s">
        <v>64</v>
      </c>
      <c r="N2" t="s">
        <v>62</v>
      </c>
      <c r="O2" t="s">
        <v>68</v>
      </c>
      <c r="P2" t="s">
        <v>65</v>
      </c>
      <c r="Q2" s="2"/>
    </row>
    <row r="3" spans="1:31" s="2" customFormat="1" x14ac:dyDescent="0.3">
      <c r="A3" s="2" t="s">
        <v>4</v>
      </c>
      <c r="B3" s="2">
        <v>8</v>
      </c>
      <c r="C3" s="2" t="s">
        <v>6</v>
      </c>
      <c r="D3" s="2" t="s">
        <v>7</v>
      </c>
      <c r="E3" s="2" t="s">
        <v>29</v>
      </c>
      <c r="F3" s="2" t="s">
        <v>16</v>
      </c>
      <c r="G3" s="8" t="s">
        <v>57</v>
      </c>
      <c r="J3" s="2" t="s">
        <v>66</v>
      </c>
      <c r="K3" s="2">
        <v>8</v>
      </c>
      <c r="L3" s="5">
        <v>5</v>
      </c>
      <c r="M3" s="2">
        <v>2.5</v>
      </c>
      <c r="N3" s="2">
        <f>K3*L3*M3</f>
        <v>100</v>
      </c>
      <c r="O3" s="2">
        <v>3.3</v>
      </c>
      <c r="P3" s="2">
        <v>0.6</v>
      </c>
      <c r="Q3" s="2">
        <f>K3*L3*O3/P3</f>
        <v>220</v>
      </c>
      <c r="R3" s="2">
        <f>Q3-N3</f>
        <v>120</v>
      </c>
      <c r="W3" s="2" t="s">
        <v>4</v>
      </c>
      <c r="X3" s="2" t="s">
        <v>66</v>
      </c>
      <c r="Y3" s="2">
        <v>8</v>
      </c>
      <c r="Z3" s="5">
        <v>5</v>
      </c>
      <c r="AA3" s="2">
        <v>2.5</v>
      </c>
      <c r="AB3" s="2">
        <f>Y3*Z3*AA3</f>
        <v>100</v>
      </c>
      <c r="AC3" s="2">
        <v>3.3</v>
      </c>
      <c r="AD3" s="2">
        <v>0.6</v>
      </c>
      <c r="AE3" s="2">
        <f>Y3*Z3*AC3/AD3</f>
        <v>220</v>
      </c>
    </row>
    <row r="4" spans="1:31" s="2" customFormat="1" x14ac:dyDescent="0.3">
      <c r="B4" s="2">
        <v>8</v>
      </c>
      <c r="C4" s="2" t="s">
        <v>5</v>
      </c>
      <c r="D4" s="2" t="s">
        <v>7</v>
      </c>
      <c r="E4" s="2" t="s">
        <v>30</v>
      </c>
      <c r="F4" s="2" t="s">
        <v>18</v>
      </c>
      <c r="G4" s="9"/>
      <c r="J4" s="2" t="s">
        <v>67</v>
      </c>
      <c r="K4" s="2">
        <v>8</v>
      </c>
      <c r="L4" s="5">
        <v>15.9</v>
      </c>
      <c r="M4" s="2">
        <v>2.5</v>
      </c>
      <c r="N4" s="2">
        <f t="shared" ref="N4:N9" si="0">K4*L4*M4</f>
        <v>318</v>
      </c>
      <c r="O4" s="2">
        <v>2.5</v>
      </c>
      <c r="P4" s="2">
        <v>0.8</v>
      </c>
      <c r="Q4" s="2">
        <f t="shared" ref="Q4:Q9" si="1">K4*L4*O4/P4</f>
        <v>397.5</v>
      </c>
      <c r="R4" s="2">
        <f t="shared" ref="R4:R9" si="2">Q4-N4</f>
        <v>79.5</v>
      </c>
      <c r="X4" s="2" t="s">
        <v>67</v>
      </c>
      <c r="Y4" s="2">
        <v>8</v>
      </c>
      <c r="Z4" s="5">
        <v>15.9</v>
      </c>
      <c r="AA4" s="2">
        <v>2.5</v>
      </c>
      <c r="AB4" s="2">
        <f t="shared" ref="AB4:AB9" si="3">Y4*Z4*AA4</f>
        <v>318</v>
      </c>
      <c r="AC4" s="2">
        <v>2.5</v>
      </c>
      <c r="AD4" s="2">
        <v>0.8</v>
      </c>
      <c r="AE4" s="2">
        <f t="shared" ref="AE4:AE9" si="4">Y4*Z4*AC4/AD4</f>
        <v>397.5</v>
      </c>
    </row>
    <row r="5" spans="1:31" s="2" customFormat="1" x14ac:dyDescent="0.3">
      <c r="A5" s="2" t="s">
        <v>15</v>
      </c>
      <c r="B5" s="2">
        <v>1</v>
      </c>
      <c r="C5" s="2" t="s">
        <v>46</v>
      </c>
      <c r="D5" s="2" t="s">
        <v>7</v>
      </c>
      <c r="E5" s="2" t="s">
        <v>48</v>
      </c>
      <c r="F5" s="2" t="s">
        <v>16</v>
      </c>
      <c r="G5" s="9"/>
      <c r="K5" s="2">
        <v>1</v>
      </c>
      <c r="L5" s="2">
        <v>15.5</v>
      </c>
      <c r="M5" s="2">
        <v>2.5</v>
      </c>
      <c r="N5" s="2">
        <f t="shared" si="0"/>
        <v>38.75</v>
      </c>
      <c r="O5" s="2">
        <v>3.3</v>
      </c>
      <c r="P5" s="2">
        <v>0.6</v>
      </c>
      <c r="Q5" s="2">
        <f t="shared" si="1"/>
        <v>85.25</v>
      </c>
      <c r="R5" s="2">
        <f t="shared" si="2"/>
        <v>46.5</v>
      </c>
      <c r="W5" s="2" t="s">
        <v>15</v>
      </c>
      <c r="X5" s="2" t="s">
        <v>66</v>
      </c>
      <c r="Y5" s="2">
        <v>1</v>
      </c>
      <c r="Z5" s="2">
        <v>15.5</v>
      </c>
      <c r="AA5" s="2">
        <v>2.5</v>
      </c>
      <c r="AB5" s="2">
        <f t="shared" si="3"/>
        <v>38.75</v>
      </c>
      <c r="AC5" s="2">
        <v>3.3</v>
      </c>
      <c r="AD5" s="2">
        <v>0.6</v>
      </c>
      <c r="AE5" s="2">
        <f t="shared" si="4"/>
        <v>85.25</v>
      </c>
    </row>
    <row r="6" spans="1:31" s="2" customFormat="1" x14ac:dyDescent="0.3">
      <c r="B6" s="2">
        <v>1</v>
      </c>
      <c r="C6" s="2" t="s">
        <v>47</v>
      </c>
      <c r="D6" s="2" t="s">
        <v>7</v>
      </c>
      <c r="E6" s="2" t="s">
        <v>49</v>
      </c>
      <c r="F6" s="2" t="s">
        <v>17</v>
      </c>
      <c r="G6" s="9"/>
      <c r="K6" s="2">
        <v>1</v>
      </c>
      <c r="L6" s="2">
        <v>10.199999999999999</v>
      </c>
      <c r="M6" s="2">
        <v>2.5</v>
      </c>
      <c r="N6" s="2">
        <f t="shared" si="0"/>
        <v>25.5</v>
      </c>
      <c r="O6" s="2">
        <v>2.5</v>
      </c>
      <c r="P6" s="2">
        <v>0.8</v>
      </c>
      <c r="Q6" s="2">
        <f t="shared" si="1"/>
        <v>31.875</v>
      </c>
      <c r="R6" s="2">
        <f t="shared" si="2"/>
        <v>6.375</v>
      </c>
      <c r="X6" s="2" t="s">
        <v>67</v>
      </c>
      <c r="Y6" s="2">
        <v>1</v>
      </c>
      <c r="Z6" s="2">
        <v>10.199999999999999</v>
      </c>
      <c r="AA6" s="2">
        <v>2.5</v>
      </c>
      <c r="AB6" s="2">
        <f t="shared" si="3"/>
        <v>25.5</v>
      </c>
      <c r="AC6" s="2">
        <v>2.5</v>
      </c>
      <c r="AD6" s="2">
        <v>0.8</v>
      </c>
      <c r="AE6" s="2">
        <f t="shared" si="4"/>
        <v>31.875</v>
      </c>
    </row>
    <row r="7" spans="1:31" s="2" customFormat="1" x14ac:dyDescent="0.3">
      <c r="A7" s="2" t="s">
        <v>8</v>
      </c>
      <c r="B7" s="2">
        <v>1</v>
      </c>
      <c r="C7" s="2" t="s">
        <v>14</v>
      </c>
      <c r="D7" s="2" t="s">
        <v>11</v>
      </c>
      <c r="E7" s="2" t="s">
        <v>31</v>
      </c>
      <c r="F7" s="2" t="s">
        <v>10</v>
      </c>
      <c r="G7" s="9"/>
      <c r="K7" s="2">
        <v>1</v>
      </c>
      <c r="L7" s="2">
        <v>72.400000000000006</v>
      </c>
      <c r="M7" s="2">
        <v>1.8</v>
      </c>
      <c r="N7" s="2">
        <f t="shared" si="0"/>
        <v>130.32000000000002</v>
      </c>
      <c r="O7" s="2">
        <v>3.3</v>
      </c>
      <c r="P7" s="2">
        <v>0.6</v>
      </c>
      <c r="Q7" s="2">
        <f t="shared" si="1"/>
        <v>398.20000000000005</v>
      </c>
      <c r="R7" s="2">
        <f t="shared" si="2"/>
        <v>267.88</v>
      </c>
      <c r="W7" s="2" t="s">
        <v>8</v>
      </c>
      <c r="X7" s="2" t="s">
        <v>71</v>
      </c>
      <c r="Y7" s="2">
        <v>1</v>
      </c>
      <c r="Z7" s="2">
        <v>72.400000000000006</v>
      </c>
      <c r="AA7" s="2">
        <v>1.8</v>
      </c>
      <c r="AB7" s="2">
        <f t="shared" si="3"/>
        <v>130.32000000000002</v>
      </c>
      <c r="AC7" s="2">
        <v>3.3</v>
      </c>
      <c r="AD7" s="2">
        <v>0.6</v>
      </c>
      <c r="AE7" s="2">
        <f t="shared" si="4"/>
        <v>398.20000000000005</v>
      </c>
    </row>
    <row r="8" spans="1:31" s="2" customFormat="1" x14ac:dyDescent="0.3">
      <c r="B8" s="2">
        <v>1</v>
      </c>
      <c r="C8" s="2" t="s">
        <v>13</v>
      </c>
      <c r="D8" s="2" t="s">
        <v>7</v>
      </c>
      <c r="E8" s="2" t="s">
        <v>36</v>
      </c>
      <c r="F8" s="2" t="s">
        <v>12</v>
      </c>
      <c r="G8" s="9"/>
      <c r="K8" s="2">
        <v>1</v>
      </c>
      <c r="L8" s="2">
        <v>14.9</v>
      </c>
      <c r="M8" s="2">
        <v>2.5</v>
      </c>
      <c r="N8" s="2">
        <f t="shared" si="0"/>
        <v>37.25</v>
      </c>
      <c r="O8" s="2">
        <v>3.3</v>
      </c>
      <c r="P8" s="2">
        <v>0.8</v>
      </c>
      <c r="Q8" s="2">
        <f t="shared" si="1"/>
        <v>61.462499999999999</v>
      </c>
      <c r="R8" s="2">
        <f t="shared" si="2"/>
        <v>24.212499999999999</v>
      </c>
      <c r="X8" s="2" t="s">
        <v>70</v>
      </c>
      <c r="Y8" s="2">
        <v>1</v>
      </c>
      <c r="Z8" s="2">
        <v>14.9</v>
      </c>
      <c r="AA8" s="2">
        <v>2.5</v>
      </c>
      <c r="AB8" s="2">
        <f t="shared" si="3"/>
        <v>37.25</v>
      </c>
      <c r="AC8" s="2">
        <v>3.3</v>
      </c>
      <c r="AD8" s="2">
        <v>0.8</v>
      </c>
      <c r="AE8" s="2">
        <f t="shared" si="4"/>
        <v>61.462499999999999</v>
      </c>
    </row>
    <row r="9" spans="1:31" s="2" customFormat="1" x14ac:dyDescent="0.3">
      <c r="A9" s="2" t="s">
        <v>33</v>
      </c>
      <c r="B9" s="2">
        <v>1</v>
      </c>
      <c r="C9" s="2" t="s">
        <v>34</v>
      </c>
      <c r="D9" s="2" t="s">
        <v>52</v>
      </c>
      <c r="E9" s="2" t="s">
        <v>54</v>
      </c>
      <c r="K9" s="2">
        <v>2</v>
      </c>
      <c r="L9" s="2">
        <v>1.84</v>
      </c>
      <c r="M9" s="2">
        <v>3</v>
      </c>
      <c r="N9" s="2">
        <f t="shared" si="0"/>
        <v>11.040000000000001</v>
      </c>
      <c r="O9" s="2">
        <v>3.3</v>
      </c>
      <c r="P9" s="2">
        <v>0.6</v>
      </c>
      <c r="Q9" s="2">
        <f t="shared" si="1"/>
        <v>20.240000000000002</v>
      </c>
      <c r="R9" s="2">
        <f t="shared" si="2"/>
        <v>9.2000000000000011</v>
      </c>
      <c r="W9" s="2" t="s">
        <v>33</v>
      </c>
      <c r="Y9" s="2">
        <v>1</v>
      </c>
      <c r="Z9" s="2">
        <f>1.84*2</f>
        <v>3.68</v>
      </c>
      <c r="AA9" s="2">
        <v>3</v>
      </c>
      <c r="AB9" s="2">
        <f t="shared" si="3"/>
        <v>11.040000000000001</v>
      </c>
      <c r="AC9" s="2">
        <v>3.3</v>
      </c>
      <c r="AD9" s="2">
        <v>0.6</v>
      </c>
      <c r="AE9" s="2">
        <f t="shared" si="4"/>
        <v>20.240000000000002</v>
      </c>
    </row>
    <row r="10" spans="1:31" x14ac:dyDescent="0.3">
      <c r="Q10" s="2">
        <f>SUM(Q3:Q9)</f>
        <v>1214.5275000000001</v>
      </c>
      <c r="R10">
        <v>1351</v>
      </c>
      <c r="S10">
        <f>Q10-R10</f>
        <v>-136.47249999999985</v>
      </c>
      <c r="AE10" s="2">
        <f>SUM(AE3:AE9)</f>
        <v>1214.5275000000001</v>
      </c>
    </row>
    <row r="11" spans="1:31" x14ac:dyDescent="0.3">
      <c r="A11" t="s">
        <v>19</v>
      </c>
      <c r="B11">
        <v>2</v>
      </c>
      <c r="C11" t="s">
        <v>20</v>
      </c>
      <c r="D11" t="s">
        <v>21</v>
      </c>
      <c r="E11" t="s">
        <v>32</v>
      </c>
      <c r="G11" s="6" t="s">
        <v>35</v>
      </c>
      <c r="Z11" s="2"/>
      <c r="AA11" s="2"/>
      <c r="AB11" s="2"/>
      <c r="AC11" s="2"/>
      <c r="AD11" s="2"/>
      <c r="AE11" s="2"/>
    </row>
    <row r="12" spans="1:31" x14ac:dyDescent="0.3">
      <c r="A12" t="s">
        <v>22</v>
      </c>
      <c r="B12">
        <v>1</v>
      </c>
      <c r="C12" t="s">
        <v>25</v>
      </c>
      <c r="G12" s="7"/>
      <c r="W12" t="s">
        <v>19</v>
      </c>
      <c r="Y12">
        <v>2</v>
      </c>
      <c r="Z12" s="2">
        <v>3</v>
      </c>
      <c r="AA12" s="2">
        <v>3.3</v>
      </c>
      <c r="AB12" s="2">
        <f t="shared" ref="AB12" si="5">Y12*Z12*AA12</f>
        <v>19.799999999999997</v>
      </c>
      <c r="AC12" s="2">
        <v>3.3</v>
      </c>
      <c r="AD12" s="2">
        <v>0.8</v>
      </c>
      <c r="AE12" s="2">
        <f t="shared" ref="AE12:AE16" si="6">Y12*Z12*AC12/AD12</f>
        <v>24.749999999999996</v>
      </c>
    </row>
    <row r="13" spans="1:31" x14ac:dyDescent="0.3">
      <c r="A13" t="s">
        <v>23</v>
      </c>
      <c r="B13">
        <v>1</v>
      </c>
      <c r="C13" t="s">
        <v>24</v>
      </c>
      <c r="G13" s="7"/>
      <c r="J13" s="2" t="s">
        <v>66</v>
      </c>
      <c r="K13" s="2">
        <v>5</v>
      </c>
      <c r="L13" s="5">
        <v>15.9</v>
      </c>
      <c r="M13" s="2">
        <v>1.8</v>
      </c>
      <c r="N13" s="2">
        <f>K13*L13*M13</f>
        <v>143.1</v>
      </c>
      <c r="O13" s="2">
        <v>2.2000000000000002</v>
      </c>
      <c r="P13" s="2">
        <v>0.6</v>
      </c>
      <c r="Q13" s="2">
        <f>K13*L13*O13/P13</f>
        <v>291.5</v>
      </c>
      <c r="W13" t="s">
        <v>22</v>
      </c>
      <c r="Y13">
        <v>1</v>
      </c>
      <c r="Z13">
        <v>500</v>
      </c>
      <c r="AC13" s="2">
        <v>3</v>
      </c>
      <c r="AD13" s="2">
        <v>0.8</v>
      </c>
      <c r="AE13" s="2">
        <f t="shared" si="6"/>
        <v>1875</v>
      </c>
    </row>
    <row r="14" spans="1:31" ht="14.5" x14ac:dyDescent="0.35">
      <c r="A14" s="1" t="s">
        <v>69</v>
      </c>
      <c r="B14">
        <v>1</v>
      </c>
      <c r="C14" t="s">
        <v>28</v>
      </c>
      <c r="G14" s="7"/>
      <c r="J14" s="2" t="s">
        <v>67</v>
      </c>
      <c r="K14" s="2">
        <v>5</v>
      </c>
      <c r="L14" s="5">
        <v>9.8000000000000007</v>
      </c>
      <c r="M14" s="2">
        <v>1.8</v>
      </c>
      <c r="N14" s="2">
        <f t="shared" ref="N14:N19" si="7">K14*L14*M14</f>
        <v>88.2</v>
      </c>
      <c r="O14" s="2">
        <v>1.8</v>
      </c>
      <c r="P14" s="2">
        <v>0.8</v>
      </c>
      <c r="Q14" s="2">
        <f t="shared" ref="Q14:Q19" si="8">K14*L14*O14/P14</f>
        <v>110.25</v>
      </c>
      <c r="W14" t="s">
        <v>23</v>
      </c>
      <c r="Y14">
        <v>1</v>
      </c>
      <c r="Z14">
        <v>200</v>
      </c>
      <c r="AA14">
        <v>1.2</v>
      </c>
      <c r="AB14">
        <f>Z14*AA14</f>
        <v>240</v>
      </c>
      <c r="AC14">
        <v>1.2</v>
      </c>
      <c r="AD14">
        <v>0.8</v>
      </c>
      <c r="AE14" s="2">
        <f t="shared" si="6"/>
        <v>300</v>
      </c>
    </row>
    <row r="15" spans="1:31" x14ac:dyDescent="0.3">
      <c r="J15" s="2"/>
      <c r="K15" s="2">
        <v>1</v>
      </c>
      <c r="L15" s="2">
        <v>15.5</v>
      </c>
      <c r="M15" s="2">
        <v>1.8</v>
      </c>
      <c r="N15" s="2">
        <f t="shared" si="7"/>
        <v>27.900000000000002</v>
      </c>
      <c r="O15" s="2">
        <v>2.2000000000000002</v>
      </c>
      <c r="P15" s="2">
        <v>0.6</v>
      </c>
      <c r="Q15" s="2">
        <f t="shared" si="8"/>
        <v>56.833333333333336</v>
      </c>
      <c r="Y15">
        <v>1</v>
      </c>
      <c r="Z15">
        <v>60</v>
      </c>
      <c r="AA15">
        <v>5</v>
      </c>
      <c r="AB15">
        <f>Z15*AA15</f>
        <v>300</v>
      </c>
      <c r="AC15">
        <v>5</v>
      </c>
      <c r="AD15">
        <v>1</v>
      </c>
      <c r="AE15" s="2">
        <f t="shared" si="6"/>
        <v>300</v>
      </c>
    </row>
    <row r="16" spans="1:31" ht="14.5" x14ac:dyDescent="0.35">
      <c r="G16" s="2" t="s">
        <v>55</v>
      </c>
      <c r="J16" s="2"/>
      <c r="K16" s="2">
        <v>1</v>
      </c>
      <c r="L16" s="2">
        <v>10.199999999999999</v>
      </c>
      <c r="M16" s="2">
        <v>1.8</v>
      </c>
      <c r="N16" s="2">
        <f t="shared" si="7"/>
        <v>18.36</v>
      </c>
      <c r="O16" s="2">
        <v>1.8</v>
      </c>
      <c r="P16" s="2">
        <v>0.8</v>
      </c>
      <c r="Q16" s="2">
        <f t="shared" si="8"/>
        <v>22.95</v>
      </c>
      <c r="W16" s="1" t="s">
        <v>69</v>
      </c>
      <c r="Y16">
        <v>1</v>
      </c>
      <c r="Z16">
        <v>20</v>
      </c>
      <c r="AA16">
        <v>3.3</v>
      </c>
      <c r="AB16">
        <f>Z16*AA16</f>
        <v>66</v>
      </c>
      <c r="AC16" s="2">
        <v>3.3</v>
      </c>
      <c r="AD16" s="2">
        <v>0.8</v>
      </c>
      <c r="AE16" s="2">
        <f t="shared" si="6"/>
        <v>82.5</v>
      </c>
    </row>
    <row r="17" spans="1:31" s="3" customFormat="1" x14ac:dyDescent="0.3">
      <c r="A17" s="4" t="s">
        <v>38</v>
      </c>
      <c r="B17" s="4"/>
      <c r="C17" s="4"/>
      <c r="D17" s="4"/>
      <c r="E17" s="4"/>
      <c r="F17" s="4"/>
      <c r="G17" s="4"/>
      <c r="J17" s="2"/>
      <c r="K17" s="2">
        <v>1</v>
      </c>
      <c r="L17" s="2">
        <v>72.400000000000006</v>
      </c>
      <c r="M17" s="2">
        <v>1.8</v>
      </c>
      <c r="N17" s="2">
        <f t="shared" si="7"/>
        <v>130.32000000000002</v>
      </c>
      <c r="O17" s="2">
        <v>2.2000000000000002</v>
      </c>
      <c r="P17" s="2">
        <v>0.6</v>
      </c>
      <c r="Q17" s="2">
        <f t="shared" si="8"/>
        <v>265.46666666666675</v>
      </c>
      <c r="AE17" s="3">
        <f>SUM(AE12:AE16)</f>
        <v>2582.25</v>
      </c>
    </row>
    <row r="18" spans="1:31" x14ac:dyDescent="0.3">
      <c r="A18" t="s">
        <v>0</v>
      </c>
      <c r="B18" t="s">
        <v>3</v>
      </c>
      <c r="C18" t="s">
        <v>1</v>
      </c>
      <c r="D18" t="s">
        <v>2</v>
      </c>
      <c r="E18" t="s">
        <v>26</v>
      </c>
      <c r="F18" t="s">
        <v>9</v>
      </c>
      <c r="J18" s="2"/>
      <c r="K18" s="2">
        <v>1</v>
      </c>
      <c r="L18" s="2">
        <v>14.9</v>
      </c>
      <c r="M18" s="2">
        <v>1.8</v>
      </c>
      <c r="N18" s="2">
        <f t="shared" si="7"/>
        <v>26.82</v>
      </c>
      <c r="O18" s="2">
        <v>2.5</v>
      </c>
      <c r="P18" s="2">
        <v>0.8</v>
      </c>
      <c r="Q18" s="2">
        <f t="shared" si="8"/>
        <v>46.5625</v>
      </c>
    </row>
    <row r="19" spans="1:31" s="2" customFormat="1" x14ac:dyDescent="0.3">
      <c r="A19" s="2" t="s">
        <v>39</v>
      </c>
      <c r="B19" s="2">
        <v>5</v>
      </c>
      <c r="C19" s="2" t="s">
        <v>40</v>
      </c>
      <c r="D19" s="2" t="s">
        <v>41</v>
      </c>
      <c r="E19" s="2" t="s">
        <v>42</v>
      </c>
      <c r="F19" s="2" t="s">
        <v>16</v>
      </c>
      <c r="G19" s="8" t="s">
        <v>60</v>
      </c>
      <c r="K19" s="2">
        <v>2</v>
      </c>
      <c r="L19" s="2">
        <v>1.84</v>
      </c>
      <c r="M19" s="2">
        <v>3</v>
      </c>
      <c r="N19" s="2">
        <f t="shared" si="7"/>
        <v>11.040000000000001</v>
      </c>
      <c r="O19" s="2">
        <v>4</v>
      </c>
      <c r="P19" s="2">
        <v>0.6</v>
      </c>
      <c r="Q19" s="2">
        <f t="shared" si="8"/>
        <v>24.533333333333335</v>
      </c>
      <c r="AD19" s="2" t="s">
        <v>72</v>
      </c>
      <c r="AE19" s="2">
        <f>AE10+AE17</f>
        <v>3796.7775000000001</v>
      </c>
    </row>
    <row r="20" spans="1:31" s="2" customFormat="1" x14ac:dyDescent="0.3">
      <c r="B20" s="2">
        <v>5</v>
      </c>
      <c r="C20" s="2" t="s">
        <v>43</v>
      </c>
      <c r="D20" s="2" t="s">
        <v>41</v>
      </c>
      <c r="E20" s="2" t="s">
        <v>58</v>
      </c>
      <c r="F20" s="2" t="s">
        <v>18</v>
      </c>
      <c r="G20" s="9"/>
      <c r="J20"/>
      <c r="K20"/>
      <c r="L20"/>
      <c r="M20"/>
      <c r="N20"/>
      <c r="O20"/>
      <c r="P20"/>
      <c r="Q20" s="2">
        <f>SUM(Q13:Q19)</f>
        <v>818.0958333333333</v>
      </c>
    </row>
    <row r="21" spans="1:31" s="2" customFormat="1" x14ac:dyDescent="0.3">
      <c r="A21" s="2" t="s">
        <v>15</v>
      </c>
      <c r="B21" s="2">
        <v>1</v>
      </c>
      <c r="C21" s="2" t="s">
        <v>44</v>
      </c>
      <c r="D21" s="2" t="s">
        <v>41</v>
      </c>
      <c r="E21" s="2" t="s">
        <v>50</v>
      </c>
      <c r="F21" s="2" t="s">
        <v>16</v>
      </c>
      <c r="G21" s="9"/>
    </row>
    <row r="22" spans="1:31" s="2" customFormat="1" x14ac:dyDescent="0.3">
      <c r="B22" s="2">
        <v>1</v>
      </c>
      <c r="C22" s="2" t="s">
        <v>45</v>
      </c>
      <c r="D22" s="2" t="s">
        <v>41</v>
      </c>
      <c r="E22" s="2" t="s">
        <v>59</v>
      </c>
      <c r="F22" s="2" t="s">
        <v>17</v>
      </c>
      <c r="G22" s="9"/>
    </row>
    <row r="23" spans="1:31" s="2" customFormat="1" x14ac:dyDescent="0.3">
      <c r="A23" s="2" t="s">
        <v>8</v>
      </c>
      <c r="B23" s="2">
        <v>1</v>
      </c>
      <c r="C23" s="2" t="s">
        <v>14</v>
      </c>
      <c r="D23" s="2" t="s">
        <v>11</v>
      </c>
      <c r="E23" s="2" t="s">
        <v>56</v>
      </c>
      <c r="F23" s="2" t="s">
        <v>10</v>
      </c>
      <c r="G23" s="9"/>
      <c r="J23" s="2" t="s">
        <v>66</v>
      </c>
      <c r="K23" s="2">
        <v>8</v>
      </c>
      <c r="L23" s="5">
        <v>15.2</v>
      </c>
      <c r="M23" s="2">
        <v>1.8</v>
      </c>
      <c r="N23" s="2">
        <f>K23*L23*M23</f>
        <v>218.88</v>
      </c>
      <c r="O23" s="2">
        <v>2.2000000000000002</v>
      </c>
      <c r="P23" s="2">
        <v>0.6</v>
      </c>
      <c r="Q23" s="2">
        <f>K23*L23*O23/P23</f>
        <v>445.86666666666667</v>
      </c>
    </row>
    <row r="24" spans="1:31" s="2" customFormat="1" x14ac:dyDescent="0.3">
      <c r="B24" s="2">
        <v>1</v>
      </c>
      <c r="C24" s="2" t="s">
        <v>13</v>
      </c>
      <c r="D24" s="2" t="s">
        <v>41</v>
      </c>
      <c r="E24" s="2" t="s">
        <v>51</v>
      </c>
      <c r="F24" s="2" t="s">
        <v>12</v>
      </c>
      <c r="G24" s="9"/>
      <c r="J24" s="2" t="s">
        <v>67</v>
      </c>
      <c r="K24" s="2">
        <v>8</v>
      </c>
      <c r="L24" s="5">
        <v>10</v>
      </c>
      <c r="M24" s="2">
        <v>1.8</v>
      </c>
      <c r="N24" s="2">
        <f t="shared" ref="N24:N29" si="9">K24*L24*M24</f>
        <v>144</v>
      </c>
      <c r="O24" s="2">
        <v>1.8</v>
      </c>
      <c r="P24" s="2">
        <v>0.8</v>
      </c>
      <c r="Q24" s="2">
        <f t="shared" ref="Q24:Q29" si="10">K24*L24*O24/P24</f>
        <v>180</v>
      </c>
    </row>
    <row r="25" spans="1:31" s="2" customFormat="1" x14ac:dyDescent="0.3">
      <c r="A25" s="2" t="s">
        <v>33</v>
      </c>
      <c r="B25" s="2">
        <v>1</v>
      </c>
      <c r="C25" s="2" t="s">
        <v>34</v>
      </c>
      <c r="D25" s="2" t="s">
        <v>21</v>
      </c>
      <c r="E25" s="2" t="s">
        <v>53</v>
      </c>
      <c r="K25" s="2">
        <v>1</v>
      </c>
      <c r="L25" s="2">
        <v>15.5</v>
      </c>
      <c r="M25" s="2">
        <v>1.8</v>
      </c>
      <c r="N25" s="2">
        <f t="shared" si="9"/>
        <v>27.900000000000002</v>
      </c>
      <c r="O25" s="2">
        <v>2.2000000000000002</v>
      </c>
      <c r="P25" s="2">
        <v>0.6</v>
      </c>
      <c r="Q25" s="2">
        <f t="shared" si="10"/>
        <v>56.833333333333336</v>
      </c>
    </row>
    <row r="26" spans="1:31" x14ac:dyDescent="0.3">
      <c r="J26" s="2"/>
      <c r="K26" s="2">
        <v>1</v>
      </c>
      <c r="L26" s="2">
        <v>10.199999999999999</v>
      </c>
      <c r="M26" s="2">
        <v>1.8</v>
      </c>
      <c r="N26" s="2">
        <f t="shared" si="9"/>
        <v>18.36</v>
      </c>
      <c r="O26" s="2">
        <v>1.8</v>
      </c>
      <c r="P26" s="2">
        <v>0.8</v>
      </c>
      <c r="Q26" s="2">
        <f t="shared" si="10"/>
        <v>22.95</v>
      </c>
    </row>
    <row r="27" spans="1:31" x14ac:dyDescent="0.3">
      <c r="A27" t="s">
        <v>19</v>
      </c>
      <c r="B27">
        <v>2</v>
      </c>
      <c r="C27" t="s">
        <v>20</v>
      </c>
      <c r="D27" t="s">
        <v>21</v>
      </c>
      <c r="E27" t="s">
        <v>32</v>
      </c>
      <c r="G27" s="6" t="s">
        <v>35</v>
      </c>
      <c r="J27" s="2"/>
      <c r="K27" s="2">
        <v>1</v>
      </c>
      <c r="L27" s="2">
        <v>72.400000000000006</v>
      </c>
      <c r="M27" s="2">
        <v>1.8</v>
      </c>
      <c r="N27" s="2">
        <f t="shared" si="9"/>
        <v>130.32000000000002</v>
      </c>
      <c r="O27" s="2">
        <v>2.2000000000000002</v>
      </c>
      <c r="P27" s="2">
        <v>0.6</v>
      </c>
      <c r="Q27" s="2">
        <f t="shared" si="10"/>
        <v>265.46666666666675</v>
      </c>
    </row>
    <row r="28" spans="1:31" x14ac:dyDescent="0.3">
      <c r="A28" t="s">
        <v>22</v>
      </c>
      <c r="B28">
        <v>1</v>
      </c>
      <c r="C28" t="s">
        <v>25</v>
      </c>
      <c r="G28" s="7"/>
      <c r="J28" s="2"/>
      <c r="K28" s="2">
        <v>1</v>
      </c>
      <c r="L28" s="2">
        <v>14.9</v>
      </c>
      <c r="M28" s="2">
        <v>1.8</v>
      </c>
      <c r="N28" s="2">
        <f t="shared" si="9"/>
        <v>26.82</v>
      </c>
      <c r="O28" s="2">
        <v>2.5</v>
      </c>
      <c r="P28" s="2">
        <v>0.8</v>
      </c>
      <c r="Q28" s="2">
        <f t="shared" si="10"/>
        <v>46.5625</v>
      </c>
    </row>
    <row r="29" spans="1:31" x14ac:dyDescent="0.3">
      <c r="A29" t="s">
        <v>23</v>
      </c>
      <c r="B29">
        <v>1</v>
      </c>
      <c r="C29" t="s">
        <v>24</v>
      </c>
      <c r="G29" s="7"/>
      <c r="J29" s="2"/>
      <c r="K29" s="2">
        <v>2</v>
      </c>
      <c r="L29" s="2">
        <v>1.84</v>
      </c>
      <c r="M29" s="2">
        <v>3</v>
      </c>
      <c r="N29" s="2">
        <f t="shared" si="9"/>
        <v>11.040000000000001</v>
      </c>
      <c r="O29" s="2">
        <v>4</v>
      </c>
      <c r="P29" s="2">
        <v>0.6</v>
      </c>
      <c r="Q29" s="2">
        <f t="shared" si="10"/>
        <v>24.533333333333335</v>
      </c>
    </row>
    <row r="30" spans="1:31" ht="14.5" x14ac:dyDescent="0.35">
      <c r="A30" s="1" t="s">
        <v>27</v>
      </c>
      <c r="B30">
        <v>1</v>
      </c>
      <c r="C30" t="s">
        <v>28</v>
      </c>
      <c r="G30" s="7"/>
      <c r="Q30" s="2">
        <f>SUM(Q23:Q29)</f>
        <v>1042.2125000000001</v>
      </c>
    </row>
    <row r="32" spans="1:31" x14ac:dyDescent="0.3">
      <c r="G32" s="2" t="s">
        <v>61</v>
      </c>
      <c r="K32" s="2">
        <v>5</v>
      </c>
      <c r="L32" s="5">
        <v>15.9</v>
      </c>
      <c r="M32" s="2">
        <v>1.8</v>
      </c>
      <c r="N32" s="2">
        <f>K32*L32*M32</f>
        <v>143.1</v>
      </c>
      <c r="O32" s="2">
        <v>3.3</v>
      </c>
      <c r="P32" s="2">
        <v>0.6</v>
      </c>
      <c r="Q32" s="2">
        <f>K32*L32*O32/P32</f>
        <v>437.24999999999994</v>
      </c>
    </row>
    <row r="33" spans="11:17" x14ac:dyDescent="0.3">
      <c r="K33" s="2">
        <v>5</v>
      </c>
      <c r="L33" s="5">
        <v>9.8000000000000007</v>
      </c>
      <c r="M33" s="2">
        <v>1.8</v>
      </c>
      <c r="N33" s="2">
        <f t="shared" ref="N33:N38" si="11">K33*L33*M33</f>
        <v>88.2</v>
      </c>
      <c r="O33" s="2">
        <v>1.8</v>
      </c>
      <c r="P33" s="2">
        <v>0.8</v>
      </c>
      <c r="Q33" s="2">
        <f t="shared" ref="Q33:Q38" si="12">K33*L33*O33/P33</f>
        <v>110.25</v>
      </c>
    </row>
    <row r="34" spans="11:17" x14ac:dyDescent="0.3">
      <c r="K34" s="2">
        <v>1</v>
      </c>
      <c r="L34" s="2">
        <v>15.5</v>
      </c>
      <c r="M34" s="2">
        <v>1.8</v>
      </c>
      <c r="N34" s="2">
        <f t="shared" si="11"/>
        <v>27.900000000000002</v>
      </c>
      <c r="O34" s="2">
        <v>3.3</v>
      </c>
      <c r="P34" s="2">
        <v>0.6</v>
      </c>
      <c r="Q34" s="2">
        <f t="shared" si="12"/>
        <v>85.25</v>
      </c>
    </row>
    <row r="35" spans="11:17" x14ac:dyDescent="0.3">
      <c r="K35" s="2">
        <v>1</v>
      </c>
      <c r="L35" s="2">
        <v>10.199999999999999</v>
      </c>
      <c r="M35" s="2">
        <v>1.8</v>
      </c>
      <c r="N35" s="2">
        <f t="shared" si="11"/>
        <v>18.36</v>
      </c>
      <c r="O35" s="2">
        <v>1.8</v>
      </c>
      <c r="P35" s="2">
        <v>0.8</v>
      </c>
      <c r="Q35" s="2">
        <f t="shared" si="12"/>
        <v>22.95</v>
      </c>
    </row>
    <row r="36" spans="11:17" x14ac:dyDescent="0.3">
      <c r="K36" s="2">
        <v>1</v>
      </c>
      <c r="L36" s="2">
        <v>72.400000000000006</v>
      </c>
      <c r="M36" s="2">
        <v>1.8</v>
      </c>
      <c r="N36" s="2">
        <f t="shared" si="11"/>
        <v>130.32000000000002</v>
      </c>
      <c r="O36" s="2">
        <v>3.3</v>
      </c>
      <c r="P36" s="2">
        <v>0.6</v>
      </c>
      <c r="Q36" s="2">
        <f t="shared" si="12"/>
        <v>398.20000000000005</v>
      </c>
    </row>
    <row r="37" spans="11:17" x14ac:dyDescent="0.3">
      <c r="K37" s="2">
        <v>1</v>
      </c>
      <c r="L37" s="2">
        <v>14.9</v>
      </c>
      <c r="M37" s="2">
        <v>1.8</v>
      </c>
      <c r="N37" s="2">
        <f t="shared" si="11"/>
        <v>26.82</v>
      </c>
      <c r="O37" s="2">
        <v>3.3</v>
      </c>
      <c r="P37" s="2">
        <v>0.8</v>
      </c>
      <c r="Q37" s="2">
        <f t="shared" si="12"/>
        <v>61.462499999999999</v>
      </c>
    </row>
    <row r="38" spans="11:17" x14ac:dyDescent="0.3">
      <c r="K38" s="2">
        <v>2</v>
      </c>
      <c r="L38" s="2">
        <v>1.84</v>
      </c>
      <c r="M38" s="2">
        <v>3</v>
      </c>
      <c r="N38" s="2">
        <f t="shared" si="11"/>
        <v>11.040000000000001</v>
      </c>
      <c r="O38" s="2">
        <v>4</v>
      </c>
      <c r="P38" s="2">
        <v>0.6</v>
      </c>
      <c r="Q38" s="2">
        <f t="shared" si="12"/>
        <v>24.533333333333335</v>
      </c>
    </row>
    <row r="39" spans="11:17" x14ac:dyDescent="0.3">
      <c r="Q39" s="2">
        <f>SUM(Q32:Q38)</f>
        <v>1139.8958333333335</v>
      </c>
    </row>
    <row r="56" spans="1:5" x14ac:dyDescent="0.3">
      <c r="A56" s="2" t="s">
        <v>39</v>
      </c>
      <c r="B56" s="2">
        <v>5</v>
      </c>
      <c r="C56" s="2" t="s">
        <v>40</v>
      </c>
      <c r="D56" s="2" t="s">
        <v>11</v>
      </c>
      <c r="E56" s="2" t="s">
        <v>42</v>
      </c>
    </row>
    <row r="57" spans="1:5" x14ac:dyDescent="0.3">
      <c r="A57" s="2"/>
      <c r="B57" s="2">
        <v>5</v>
      </c>
      <c r="C57" s="2" t="s">
        <v>43</v>
      </c>
      <c r="D57" s="2" t="s">
        <v>11</v>
      </c>
      <c r="E57" s="2" t="s">
        <v>58</v>
      </c>
    </row>
    <row r="58" spans="1:5" x14ac:dyDescent="0.3">
      <c r="A58" s="2" t="s">
        <v>15</v>
      </c>
      <c r="B58" s="2">
        <v>1</v>
      </c>
      <c r="C58" s="2" t="s">
        <v>44</v>
      </c>
      <c r="D58" s="2" t="s">
        <v>11</v>
      </c>
      <c r="E58" s="2" t="s">
        <v>50</v>
      </c>
    </row>
    <row r="59" spans="1:5" x14ac:dyDescent="0.3">
      <c r="A59" s="2"/>
      <c r="B59" s="2">
        <v>1</v>
      </c>
      <c r="C59" s="2" t="s">
        <v>45</v>
      </c>
      <c r="D59" s="2" t="s">
        <v>11</v>
      </c>
      <c r="E59" s="2" t="s">
        <v>59</v>
      </c>
    </row>
    <row r="60" spans="1:5" x14ac:dyDescent="0.3">
      <c r="A60" s="2" t="s">
        <v>8</v>
      </c>
      <c r="B60" s="2">
        <v>1</v>
      </c>
      <c r="C60" s="2" t="s">
        <v>14</v>
      </c>
      <c r="D60" s="2" t="s">
        <v>11</v>
      </c>
      <c r="E60" s="2" t="s">
        <v>56</v>
      </c>
    </row>
    <row r="61" spans="1:5" x14ac:dyDescent="0.3">
      <c r="A61" s="2"/>
      <c r="B61" s="2">
        <v>1</v>
      </c>
      <c r="C61" s="2" t="s">
        <v>13</v>
      </c>
      <c r="D61" s="2" t="s">
        <v>11</v>
      </c>
      <c r="E61" s="2" t="s">
        <v>51</v>
      </c>
    </row>
    <row r="62" spans="1:5" x14ac:dyDescent="0.3">
      <c r="A62" s="2" t="s">
        <v>33</v>
      </c>
      <c r="B62" s="2">
        <v>1</v>
      </c>
      <c r="C62" s="2" t="s">
        <v>34</v>
      </c>
      <c r="D62" s="2" t="s">
        <v>21</v>
      </c>
      <c r="E62" s="2" t="s">
        <v>53</v>
      </c>
    </row>
  </sheetData>
  <mergeCells count="4">
    <mergeCell ref="G11:G14"/>
    <mergeCell ref="G3:G8"/>
    <mergeCell ref="G19:G24"/>
    <mergeCell ref="G27:G3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2018-12-19T11:56:20Z</dcterms:modified>
</cp:coreProperties>
</file>