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23040" windowHeight="9192" activeTab="1"/>
  </bookViews>
  <sheets>
    <sheet name="Hasil Pengujian Data Baru" sheetId="1" r:id="rId1"/>
    <sheet name="Perbandingan awal dgn tescampur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D26" i="2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M42" i="1"/>
  <c r="M41" i="1"/>
  <c r="M40" i="1"/>
  <c r="M39" i="1"/>
  <c r="M22" i="1"/>
  <c r="M21" i="1"/>
  <c r="M20" i="1"/>
  <c r="M19" i="1"/>
  <c r="M38" i="1"/>
  <c r="M37" i="1"/>
  <c r="M36" i="1"/>
  <c r="M35" i="1"/>
  <c r="M18" i="1"/>
  <c r="M17" i="1"/>
  <c r="M16" i="1"/>
  <c r="M15" i="1"/>
  <c r="M34" i="1"/>
  <c r="M33" i="1"/>
  <c r="M32" i="1"/>
  <c r="M31" i="1"/>
  <c r="M14" i="1"/>
  <c r="M13" i="1"/>
  <c r="M12" i="1"/>
  <c r="M11" i="1"/>
  <c r="X39" i="1"/>
  <c r="W39" i="1"/>
  <c r="U39" i="1"/>
  <c r="S39" i="1"/>
  <c r="Q39" i="1"/>
  <c r="O39" i="1"/>
  <c r="X35" i="1"/>
  <c r="W35" i="1"/>
  <c r="U35" i="1"/>
  <c r="S35" i="1"/>
  <c r="Q35" i="1"/>
  <c r="O35" i="1"/>
  <c r="X31" i="1"/>
  <c r="W31" i="1"/>
  <c r="U31" i="1"/>
  <c r="S31" i="1"/>
  <c r="Q31" i="1"/>
  <c r="O31" i="1"/>
  <c r="X27" i="1"/>
  <c r="W27" i="1"/>
  <c r="U27" i="1"/>
  <c r="S27" i="1"/>
  <c r="Q27" i="1"/>
  <c r="O27" i="1"/>
  <c r="X23" i="1"/>
  <c r="W23" i="1"/>
  <c r="U23" i="1"/>
  <c r="S23" i="1"/>
  <c r="Q23" i="1"/>
  <c r="O23" i="1"/>
  <c r="X19" i="1"/>
  <c r="W19" i="1"/>
  <c r="U19" i="1"/>
  <c r="S19" i="1"/>
  <c r="Q19" i="1"/>
  <c r="O19" i="1"/>
  <c r="X15" i="1"/>
  <c r="W15" i="1"/>
  <c r="U15" i="1"/>
  <c r="S15" i="1"/>
  <c r="Q15" i="1"/>
  <c r="O15" i="1"/>
  <c r="X11" i="1"/>
  <c r="W11" i="1"/>
  <c r="U11" i="1"/>
  <c r="S11" i="1"/>
  <c r="Q11" i="1"/>
  <c r="O11" i="1"/>
  <c r="X7" i="1"/>
  <c r="W7" i="1"/>
  <c r="U7" i="1"/>
  <c r="S7" i="1"/>
  <c r="Q7" i="1"/>
  <c r="O7" i="1"/>
  <c r="X3" i="1"/>
  <c r="W3" i="1"/>
  <c r="U3" i="1"/>
  <c r="S3" i="1"/>
  <c r="Q3" i="1"/>
  <c r="O3" i="1"/>
</calcChain>
</file>

<file path=xl/sharedStrings.xml><?xml version="1.0" encoding="utf-8"?>
<sst xmlns="http://schemas.openxmlformats.org/spreadsheetml/2006/main" count="115" uniqueCount="37">
  <si>
    <t>Kecerdasan Buatan</t>
  </si>
  <si>
    <t>Decision Tree</t>
  </si>
  <si>
    <t>kNN</t>
  </si>
  <si>
    <t>Random Forest</t>
  </si>
  <si>
    <t>SVM</t>
  </si>
  <si>
    <t>Basofil</t>
  </si>
  <si>
    <t>Eosinofil</t>
  </si>
  <si>
    <t>Limfosit</t>
  </si>
  <si>
    <t>Monosit</t>
  </si>
  <si>
    <t>Netrofil</t>
  </si>
  <si>
    <t>Preparat</t>
  </si>
  <si>
    <t>1G</t>
  </si>
  <si>
    <t>%B</t>
  </si>
  <si>
    <t>%E</t>
  </si>
  <si>
    <t>%L</t>
  </si>
  <si>
    <t>%M</t>
  </si>
  <si>
    <t>%N</t>
  </si>
  <si>
    <t>2G</t>
  </si>
  <si>
    <t>3G</t>
  </si>
  <si>
    <t>4G</t>
  </si>
  <si>
    <t>5G</t>
  </si>
  <si>
    <t>1W</t>
  </si>
  <si>
    <t>2W</t>
  </si>
  <si>
    <t>3W</t>
  </si>
  <si>
    <t>4W</t>
  </si>
  <si>
    <t>5W</t>
  </si>
  <si>
    <t>Prediksi</t>
  </si>
  <si>
    <t>Kenyataan</t>
  </si>
  <si>
    <t>Total</t>
  </si>
  <si>
    <t>Disilang, karena dijadikan bahan untuk pelatihan kecerdasan buatan</t>
  </si>
  <si>
    <t>Akurasi (Confusion Matrix)</t>
  </si>
  <si>
    <t>Akurasi Awal</t>
  </si>
  <si>
    <t>Akurasi TesCampur</t>
  </si>
  <si>
    <t>Peningkatan Akurasi</t>
  </si>
  <si>
    <t>Awal = Data pelatihan hanya menggunakan 30 sampel studio</t>
  </si>
  <si>
    <t>TesCampur = Data 30 sampel studio + 4 set data tes (1G, 2G, 1W, dan 2W)</t>
  </si>
  <si>
    <t>Rerata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</si>
</sst>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sqref="A1:A2"/>
    </sheetView>
  </sheetViews>
  <sheetFormatPr defaultRowHeight="14.4" x14ac:dyDescent="0.3"/>
  <cols>
    <col min="2" max="2" width="17.33203125" customWidth="1"/>
    <col min="13" max="13" width="22.5546875" customWidth="1"/>
    <col min="15" max="15" width="10.5546875" bestFit="1" customWidth="1"/>
    <col min="17" max="17" width="9.5546875" bestFit="1" customWidth="1"/>
  </cols>
  <sheetData>
    <row r="1" spans="1:25" x14ac:dyDescent="0.3">
      <c r="A1" s="6" t="s">
        <v>10</v>
      </c>
      <c r="B1" s="6" t="s">
        <v>0</v>
      </c>
      <c r="C1" s="10" t="s">
        <v>26</v>
      </c>
      <c r="D1" s="10"/>
      <c r="E1" s="10"/>
      <c r="F1" s="10"/>
      <c r="G1" s="10"/>
      <c r="H1" s="10"/>
      <c r="I1" s="10"/>
      <c r="J1" s="10"/>
      <c r="K1" s="10"/>
      <c r="L1" s="10"/>
      <c r="M1" s="1"/>
      <c r="N1" s="10" t="s">
        <v>27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5" x14ac:dyDescent="0.3">
      <c r="A2" s="6"/>
      <c r="B2" s="6"/>
      <c r="C2" t="s">
        <v>5</v>
      </c>
      <c r="D2" t="s">
        <v>12</v>
      </c>
      <c r="E2" t="s">
        <v>6</v>
      </c>
      <c r="F2" t="s">
        <v>13</v>
      </c>
      <c r="G2" t="s">
        <v>7</v>
      </c>
      <c r="H2" t="s">
        <v>14</v>
      </c>
      <c r="I2" t="s">
        <v>8</v>
      </c>
      <c r="J2" t="s">
        <v>15</v>
      </c>
      <c r="K2" t="s">
        <v>9</v>
      </c>
      <c r="L2" t="s">
        <v>16</v>
      </c>
      <c r="M2" t="s">
        <v>30</v>
      </c>
      <c r="N2" t="s">
        <v>5</v>
      </c>
      <c r="O2" t="s">
        <v>12</v>
      </c>
      <c r="P2" t="s">
        <v>6</v>
      </c>
      <c r="Q2" t="s">
        <v>13</v>
      </c>
      <c r="R2" t="s">
        <v>7</v>
      </c>
      <c r="S2" t="s">
        <v>14</v>
      </c>
      <c r="T2" t="s">
        <v>8</v>
      </c>
      <c r="U2" t="s">
        <v>15</v>
      </c>
      <c r="V2" t="s">
        <v>9</v>
      </c>
      <c r="W2" t="s">
        <v>16</v>
      </c>
      <c r="X2" t="s">
        <v>28</v>
      </c>
    </row>
    <row r="3" spans="1:25" x14ac:dyDescent="0.3">
      <c r="A3" s="8" t="s">
        <v>11</v>
      </c>
      <c r="B3" s="2" t="s">
        <v>1</v>
      </c>
      <c r="C3" s="2">
        <v>6</v>
      </c>
      <c r="D3" s="2">
        <v>5.77</v>
      </c>
      <c r="E3" s="2">
        <v>16</v>
      </c>
      <c r="F3" s="2">
        <v>15.38</v>
      </c>
      <c r="G3" s="2">
        <v>31</v>
      </c>
      <c r="H3" s="2">
        <v>29.81</v>
      </c>
      <c r="I3" s="2">
        <v>24</v>
      </c>
      <c r="J3" s="2">
        <v>23.08</v>
      </c>
      <c r="K3" s="2">
        <v>27</v>
      </c>
      <c r="L3" s="2">
        <v>25.96</v>
      </c>
      <c r="M3" s="2"/>
      <c r="N3" s="8">
        <v>0</v>
      </c>
      <c r="O3" s="9">
        <f>N3*100/X3</f>
        <v>0</v>
      </c>
      <c r="P3" s="8">
        <v>2</v>
      </c>
      <c r="Q3" s="9">
        <f>P3*100/X3</f>
        <v>1.9230769230769231</v>
      </c>
      <c r="R3" s="8">
        <v>35</v>
      </c>
      <c r="S3" s="9">
        <f>R3*100/X3</f>
        <v>33.653846153846153</v>
      </c>
      <c r="T3" s="8">
        <v>5</v>
      </c>
      <c r="U3" s="9">
        <f>T3*100/X3</f>
        <v>4.8076923076923075</v>
      </c>
      <c r="V3" s="8">
        <v>62</v>
      </c>
      <c r="W3" s="9">
        <f>V3*100/X3</f>
        <v>59.615384615384613</v>
      </c>
      <c r="X3" s="8">
        <f>N3+P3+R3+T3+V3</f>
        <v>104</v>
      </c>
      <c r="Y3" t="s">
        <v>29</v>
      </c>
    </row>
    <row r="4" spans="1:25" x14ac:dyDescent="0.3">
      <c r="A4" s="8"/>
      <c r="B4" s="2" t="s">
        <v>2</v>
      </c>
      <c r="C4" s="2">
        <v>5</v>
      </c>
      <c r="D4" s="2">
        <v>4.8099999999999996</v>
      </c>
      <c r="E4" s="2">
        <v>17</v>
      </c>
      <c r="F4" s="2">
        <v>16.350000000000001</v>
      </c>
      <c r="G4" s="2">
        <v>32</v>
      </c>
      <c r="H4" s="2">
        <v>30.77</v>
      </c>
      <c r="I4" s="2">
        <v>22</v>
      </c>
      <c r="J4" s="2">
        <v>21.15</v>
      </c>
      <c r="K4" s="2">
        <v>28</v>
      </c>
      <c r="L4" s="2">
        <v>26.92</v>
      </c>
      <c r="M4" s="2"/>
      <c r="N4" s="8"/>
      <c r="O4" s="9"/>
      <c r="P4" s="8"/>
      <c r="Q4" s="9"/>
      <c r="R4" s="8"/>
      <c r="S4" s="9"/>
      <c r="T4" s="8"/>
      <c r="U4" s="9"/>
      <c r="V4" s="8"/>
      <c r="W4" s="9"/>
      <c r="X4" s="8"/>
    </row>
    <row r="5" spans="1:25" x14ac:dyDescent="0.3">
      <c r="A5" s="8"/>
      <c r="B5" s="2" t="s">
        <v>3</v>
      </c>
      <c r="C5" s="2">
        <v>3</v>
      </c>
      <c r="D5" s="2">
        <v>2.88</v>
      </c>
      <c r="E5" s="2">
        <v>17</v>
      </c>
      <c r="F5" s="2">
        <v>16.350000000000001</v>
      </c>
      <c r="G5" s="2">
        <v>31</v>
      </c>
      <c r="H5" s="2">
        <v>29.81</v>
      </c>
      <c r="I5" s="2">
        <v>15</v>
      </c>
      <c r="J5" s="2">
        <v>14.42</v>
      </c>
      <c r="K5" s="2">
        <v>38</v>
      </c>
      <c r="L5" s="2">
        <v>36.54</v>
      </c>
      <c r="M5" s="2"/>
      <c r="N5" s="8"/>
      <c r="O5" s="9"/>
      <c r="P5" s="8"/>
      <c r="Q5" s="9"/>
      <c r="R5" s="8"/>
      <c r="S5" s="9"/>
      <c r="T5" s="8"/>
      <c r="U5" s="9"/>
      <c r="V5" s="8"/>
      <c r="W5" s="9"/>
      <c r="X5" s="8"/>
    </row>
    <row r="6" spans="1:25" x14ac:dyDescent="0.3">
      <c r="A6" s="8"/>
      <c r="B6" s="2" t="s">
        <v>4</v>
      </c>
      <c r="C6" s="2">
        <v>3</v>
      </c>
      <c r="D6" s="2">
        <v>2.88</v>
      </c>
      <c r="E6" s="2">
        <v>43</v>
      </c>
      <c r="F6" s="2">
        <v>41.35</v>
      </c>
      <c r="G6" s="2">
        <v>34</v>
      </c>
      <c r="H6" s="2">
        <v>32.69</v>
      </c>
      <c r="I6" s="2">
        <v>7</v>
      </c>
      <c r="J6" s="2">
        <v>6.73</v>
      </c>
      <c r="K6" s="2">
        <v>17</v>
      </c>
      <c r="L6" s="2">
        <v>16.350000000000001</v>
      </c>
      <c r="M6" s="2"/>
      <c r="N6" s="8"/>
      <c r="O6" s="9"/>
      <c r="P6" s="8"/>
      <c r="Q6" s="9"/>
      <c r="R6" s="8"/>
      <c r="S6" s="9"/>
      <c r="T6" s="8"/>
      <c r="U6" s="9"/>
      <c r="V6" s="8"/>
      <c r="W6" s="9"/>
      <c r="X6" s="8"/>
    </row>
    <row r="7" spans="1:25" x14ac:dyDescent="0.3">
      <c r="A7" s="8" t="s">
        <v>17</v>
      </c>
      <c r="B7" s="2" t="s">
        <v>1</v>
      </c>
      <c r="C7" s="2">
        <v>10</v>
      </c>
      <c r="D7" s="2">
        <v>9.43</v>
      </c>
      <c r="E7" s="2">
        <v>24</v>
      </c>
      <c r="F7" s="2">
        <v>22.64</v>
      </c>
      <c r="G7" s="2">
        <v>12</v>
      </c>
      <c r="H7" s="2">
        <v>11.32</v>
      </c>
      <c r="I7" s="2">
        <v>26</v>
      </c>
      <c r="J7" s="2">
        <v>24.53</v>
      </c>
      <c r="K7" s="2">
        <v>34</v>
      </c>
      <c r="L7" s="2">
        <v>32.08</v>
      </c>
      <c r="M7" s="2"/>
      <c r="N7" s="8">
        <v>0</v>
      </c>
      <c r="O7" s="9">
        <f>N7*100/X7</f>
        <v>0</v>
      </c>
      <c r="P7" s="8">
        <v>0</v>
      </c>
      <c r="Q7" s="9">
        <f>P7*100/X7</f>
        <v>0</v>
      </c>
      <c r="R7" s="8">
        <v>11</v>
      </c>
      <c r="S7" s="9">
        <f>R7*100/X7</f>
        <v>10.377358490566039</v>
      </c>
      <c r="T7" s="8">
        <v>4</v>
      </c>
      <c r="U7" s="9">
        <f>T7*100/X7</f>
        <v>3.7735849056603774</v>
      </c>
      <c r="V7" s="8">
        <v>91</v>
      </c>
      <c r="W7" s="9">
        <f>V7*100/X7</f>
        <v>85.84905660377359</v>
      </c>
      <c r="X7" s="8">
        <f>N7+P7+R7+T7+V7</f>
        <v>106</v>
      </c>
    </row>
    <row r="8" spans="1:25" x14ac:dyDescent="0.3">
      <c r="A8" s="8"/>
      <c r="B8" s="2" t="s">
        <v>2</v>
      </c>
      <c r="C8" s="2">
        <v>16</v>
      </c>
      <c r="D8" s="2">
        <v>15.09</v>
      </c>
      <c r="E8" s="2">
        <v>54</v>
      </c>
      <c r="F8" s="2">
        <v>50.94</v>
      </c>
      <c r="G8" s="2">
        <v>7</v>
      </c>
      <c r="H8" s="2">
        <v>6.6</v>
      </c>
      <c r="I8" s="2">
        <v>11</v>
      </c>
      <c r="J8" s="2">
        <v>10.38</v>
      </c>
      <c r="K8" s="2">
        <v>18</v>
      </c>
      <c r="L8" s="2">
        <v>16.98</v>
      </c>
      <c r="M8" s="2"/>
      <c r="N8" s="8"/>
      <c r="O8" s="9"/>
      <c r="P8" s="8"/>
      <c r="Q8" s="9"/>
      <c r="R8" s="8"/>
      <c r="S8" s="9"/>
      <c r="T8" s="8"/>
      <c r="U8" s="9"/>
      <c r="V8" s="8"/>
      <c r="W8" s="9"/>
      <c r="X8" s="8"/>
    </row>
    <row r="9" spans="1:25" x14ac:dyDescent="0.3">
      <c r="A9" s="8"/>
      <c r="B9" s="2" t="s">
        <v>3</v>
      </c>
      <c r="C9" s="2">
        <v>6</v>
      </c>
      <c r="D9" s="2">
        <v>5.66</v>
      </c>
      <c r="E9" s="2">
        <v>43</v>
      </c>
      <c r="F9" s="2">
        <v>40.57</v>
      </c>
      <c r="G9" s="2">
        <v>8</v>
      </c>
      <c r="H9" s="2">
        <v>7.55</v>
      </c>
      <c r="I9" s="2">
        <v>7</v>
      </c>
      <c r="J9" s="2">
        <v>6.6</v>
      </c>
      <c r="K9" s="2">
        <v>42</v>
      </c>
      <c r="L9" s="2">
        <v>39.619999999999997</v>
      </c>
      <c r="M9" s="2"/>
      <c r="N9" s="8"/>
      <c r="O9" s="9"/>
      <c r="P9" s="8"/>
      <c r="Q9" s="9"/>
      <c r="R9" s="8"/>
      <c r="S9" s="9"/>
      <c r="T9" s="8"/>
      <c r="U9" s="9"/>
      <c r="V9" s="8"/>
      <c r="W9" s="9"/>
      <c r="X9" s="8"/>
    </row>
    <row r="10" spans="1:25" x14ac:dyDescent="0.3">
      <c r="A10" s="8"/>
      <c r="B10" s="2" t="s">
        <v>4</v>
      </c>
      <c r="C10" s="2">
        <v>10</v>
      </c>
      <c r="D10" s="2">
        <v>9.43</v>
      </c>
      <c r="E10" s="2">
        <v>71</v>
      </c>
      <c r="F10" s="2">
        <v>66.98</v>
      </c>
      <c r="G10" s="2">
        <v>8</v>
      </c>
      <c r="H10" s="2">
        <v>7.55</v>
      </c>
      <c r="I10" s="2">
        <v>4</v>
      </c>
      <c r="J10" s="2">
        <v>3.77</v>
      </c>
      <c r="K10" s="2">
        <v>13</v>
      </c>
      <c r="L10" s="2">
        <v>12.26</v>
      </c>
      <c r="M10" s="2"/>
      <c r="N10" s="8"/>
      <c r="O10" s="9"/>
      <c r="P10" s="8"/>
      <c r="Q10" s="9"/>
      <c r="R10" s="8"/>
      <c r="S10" s="9"/>
      <c r="T10" s="8"/>
      <c r="U10" s="9"/>
      <c r="V10" s="8"/>
      <c r="W10" s="9"/>
      <c r="X10" s="8"/>
    </row>
    <row r="11" spans="1:25" x14ac:dyDescent="0.3">
      <c r="A11" s="6" t="s">
        <v>18</v>
      </c>
      <c r="B11" t="s">
        <v>1</v>
      </c>
      <c r="C11">
        <v>2</v>
      </c>
      <c r="D11">
        <v>1.74</v>
      </c>
      <c r="E11">
        <v>3</v>
      </c>
      <c r="F11">
        <v>2.61</v>
      </c>
      <c r="G11">
        <v>33</v>
      </c>
      <c r="H11">
        <v>28.7</v>
      </c>
      <c r="I11">
        <v>7</v>
      </c>
      <c r="J11">
        <v>6.09</v>
      </c>
      <c r="K11">
        <v>70</v>
      </c>
      <c r="L11">
        <v>60.87</v>
      </c>
      <c r="M11" s="3">
        <f>50*100/$X$11</f>
        <v>43.478260869565219</v>
      </c>
      <c r="N11" s="6">
        <v>0</v>
      </c>
      <c r="O11" s="7">
        <f>N11*100/X11</f>
        <v>0</v>
      </c>
      <c r="P11" s="6">
        <v>0</v>
      </c>
      <c r="Q11" s="7">
        <f>P11*100/X11</f>
        <v>0</v>
      </c>
      <c r="R11" s="6">
        <v>51</v>
      </c>
      <c r="S11" s="7">
        <f>R11*100/X11</f>
        <v>44.347826086956523</v>
      </c>
      <c r="T11" s="6">
        <v>7</v>
      </c>
      <c r="U11" s="7">
        <f>T11*100/X11</f>
        <v>6.0869565217391308</v>
      </c>
      <c r="V11" s="6">
        <v>57</v>
      </c>
      <c r="W11" s="7">
        <f>V11*100/X11</f>
        <v>49.565217391304351</v>
      </c>
      <c r="X11" s="6">
        <f>N11+P11+R11+T11+V11</f>
        <v>115</v>
      </c>
    </row>
    <row r="12" spans="1:25" x14ac:dyDescent="0.3">
      <c r="A12" s="6"/>
      <c r="B12" t="s">
        <v>2</v>
      </c>
      <c r="C12">
        <v>1</v>
      </c>
      <c r="D12">
        <v>0.87</v>
      </c>
      <c r="E12">
        <v>0</v>
      </c>
      <c r="F12">
        <v>0</v>
      </c>
      <c r="G12">
        <v>41</v>
      </c>
      <c r="H12">
        <v>35.65</v>
      </c>
      <c r="I12">
        <v>2</v>
      </c>
      <c r="J12">
        <v>1.74</v>
      </c>
      <c r="K12">
        <v>71</v>
      </c>
      <c r="L12">
        <v>61.74</v>
      </c>
      <c r="M12" s="3">
        <f>57*100/$X$11</f>
        <v>49.565217391304351</v>
      </c>
      <c r="N12" s="6"/>
      <c r="O12" s="7"/>
      <c r="P12" s="6"/>
      <c r="Q12" s="7"/>
      <c r="R12" s="6"/>
      <c r="S12" s="7"/>
      <c r="T12" s="6"/>
      <c r="U12" s="7"/>
      <c r="V12" s="6"/>
      <c r="W12" s="7"/>
      <c r="X12" s="6"/>
    </row>
    <row r="13" spans="1:25" x14ac:dyDescent="0.3">
      <c r="A13" s="6"/>
      <c r="B13" t="s">
        <v>3</v>
      </c>
      <c r="C13">
        <v>0</v>
      </c>
      <c r="D13">
        <v>0</v>
      </c>
      <c r="E13">
        <v>2</v>
      </c>
      <c r="F13">
        <v>1.74</v>
      </c>
      <c r="G13">
        <v>35</v>
      </c>
      <c r="H13">
        <v>30.43</v>
      </c>
      <c r="I13">
        <v>8</v>
      </c>
      <c r="J13">
        <v>6.96</v>
      </c>
      <c r="K13">
        <v>70</v>
      </c>
      <c r="L13">
        <v>60.87</v>
      </c>
      <c r="M13" s="3">
        <f>51*100/$X$11</f>
        <v>44.347826086956523</v>
      </c>
      <c r="N13" s="6"/>
      <c r="O13" s="7"/>
      <c r="P13" s="6"/>
      <c r="Q13" s="7"/>
      <c r="R13" s="6"/>
      <c r="S13" s="7"/>
      <c r="T13" s="6"/>
      <c r="U13" s="7"/>
      <c r="V13" s="6"/>
      <c r="W13" s="7"/>
      <c r="X13" s="6"/>
    </row>
    <row r="14" spans="1:25" x14ac:dyDescent="0.3">
      <c r="A14" s="6"/>
      <c r="B14" t="s">
        <v>4</v>
      </c>
      <c r="C14">
        <v>0</v>
      </c>
      <c r="D14">
        <v>0</v>
      </c>
      <c r="E14">
        <v>0</v>
      </c>
      <c r="F14">
        <v>0</v>
      </c>
      <c r="G14">
        <v>35</v>
      </c>
      <c r="H14">
        <v>30.43</v>
      </c>
      <c r="I14">
        <v>5</v>
      </c>
      <c r="J14">
        <v>4.3499999999999996</v>
      </c>
      <c r="K14">
        <v>75</v>
      </c>
      <c r="L14">
        <v>65.22</v>
      </c>
      <c r="M14" s="3">
        <f>50*100/$X$11</f>
        <v>43.478260869565219</v>
      </c>
      <c r="N14" s="6"/>
      <c r="O14" s="7"/>
      <c r="P14" s="6"/>
      <c r="Q14" s="7"/>
      <c r="R14" s="6"/>
      <c r="S14" s="7"/>
      <c r="T14" s="6"/>
      <c r="U14" s="7"/>
      <c r="V14" s="6"/>
      <c r="W14" s="7"/>
      <c r="X14" s="6"/>
    </row>
    <row r="15" spans="1:25" x14ac:dyDescent="0.3">
      <c r="A15" s="6" t="s">
        <v>19</v>
      </c>
      <c r="B15" t="s">
        <v>1</v>
      </c>
      <c r="C15">
        <v>8</v>
      </c>
      <c r="D15">
        <v>6.4</v>
      </c>
      <c r="E15">
        <v>30</v>
      </c>
      <c r="F15">
        <v>24</v>
      </c>
      <c r="G15">
        <v>16</v>
      </c>
      <c r="H15">
        <v>12.8</v>
      </c>
      <c r="I15">
        <v>0</v>
      </c>
      <c r="J15">
        <v>0</v>
      </c>
      <c r="K15">
        <v>71</v>
      </c>
      <c r="L15">
        <v>56.8</v>
      </c>
      <c r="M15" s="3">
        <f>57*100/$X$15</f>
        <v>45.6</v>
      </c>
      <c r="N15" s="6">
        <v>0</v>
      </c>
      <c r="O15" s="7">
        <f>N15*100/X15</f>
        <v>0</v>
      </c>
      <c r="P15" s="6">
        <v>3</v>
      </c>
      <c r="Q15" s="7">
        <f>P15*100/X15</f>
        <v>2.4</v>
      </c>
      <c r="R15" s="6">
        <v>36</v>
      </c>
      <c r="S15" s="7">
        <f>R15*100/X15</f>
        <v>28.8</v>
      </c>
      <c r="T15" s="6">
        <v>6</v>
      </c>
      <c r="U15" s="7">
        <f>T15*100/X15</f>
        <v>4.8</v>
      </c>
      <c r="V15" s="6">
        <v>80</v>
      </c>
      <c r="W15" s="7">
        <f>V15*100/X15</f>
        <v>64</v>
      </c>
      <c r="X15" s="6">
        <f>N15+P15+R15+T15+V15</f>
        <v>125</v>
      </c>
    </row>
    <row r="16" spans="1:25" x14ac:dyDescent="0.3">
      <c r="A16" s="6"/>
      <c r="B16" t="s">
        <v>2</v>
      </c>
      <c r="C16">
        <v>3</v>
      </c>
      <c r="D16">
        <v>2.4</v>
      </c>
      <c r="E16">
        <v>1</v>
      </c>
      <c r="F16">
        <v>0.8</v>
      </c>
      <c r="G16">
        <v>27</v>
      </c>
      <c r="H16">
        <v>21.6</v>
      </c>
      <c r="I16">
        <v>5</v>
      </c>
      <c r="J16">
        <v>4</v>
      </c>
      <c r="K16">
        <v>89</v>
      </c>
      <c r="L16">
        <v>71.2</v>
      </c>
      <c r="M16" s="3">
        <f>70*100/$X$15</f>
        <v>56</v>
      </c>
      <c r="N16" s="6"/>
      <c r="O16" s="7"/>
      <c r="P16" s="6"/>
      <c r="Q16" s="7"/>
      <c r="R16" s="6"/>
      <c r="S16" s="7"/>
      <c r="T16" s="6"/>
      <c r="U16" s="7"/>
      <c r="V16" s="6"/>
      <c r="W16" s="7"/>
      <c r="X16" s="6"/>
    </row>
    <row r="17" spans="1:24" x14ac:dyDescent="0.3">
      <c r="A17" s="6"/>
      <c r="B17" t="s">
        <v>3</v>
      </c>
      <c r="C17">
        <v>6</v>
      </c>
      <c r="D17">
        <v>4.8</v>
      </c>
      <c r="E17">
        <v>3</v>
      </c>
      <c r="F17">
        <v>2.4</v>
      </c>
      <c r="G17">
        <v>23</v>
      </c>
      <c r="H17">
        <v>18.399999999999999</v>
      </c>
      <c r="I17">
        <v>3</v>
      </c>
      <c r="J17">
        <v>2.4</v>
      </c>
      <c r="K17">
        <v>90</v>
      </c>
      <c r="L17">
        <v>72</v>
      </c>
      <c r="M17" s="3">
        <f>74*100/$X$15</f>
        <v>59.2</v>
      </c>
      <c r="N17" s="6"/>
      <c r="O17" s="7"/>
      <c r="P17" s="6"/>
      <c r="Q17" s="7"/>
      <c r="R17" s="6"/>
      <c r="S17" s="7"/>
      <c r="T17" s="6"/>
      <c r="U17" s="7"/>
      <c r="V17" s="6"/>
      <c r="W17" s="7"/>
      <c r="X17" s="6"/>
    </row>
    <row r="18" spans="1:24" x14ac:dyDescent="0.3">
      <c r="A18" s="6"/>
      <c r="B18" t="s">
        <v>4</v>
      </c>
      <c r="C18">
        <v>0</v>
      </c>
      <c r="D18">
        <v>0</v>
      </c>
      <c r="E18">
        <v>1</v>
      </c>
      <c r="F18">
        <v>0.8</v>
      </c>
      <c r="G18">
        <v>24</v>
      </c>
      <c r="H18">
        <v>19.2</v>
      </c>
      <c r="I18">
        <v>1</v>
      </c>
      <c r="J18">
        <v>0.8</v>
      </c>
      <c r="K18">
        <v>99</v>
      </c>
      <c r="L18">
        <v>79.2</v>
      </c>
      <c r="M18" s="3">
        <f>77*100/$X$15</f>
        <v>61.6</v>
      </c>
      <c r="N18" s="6"/>
      <c r="O18" s="7"/>
      <c r="P18" s="6"/>
      <c r="Q18" s="7"/>
      <c r="R18" s="6"/>
      <c r="S18" s="7"/>
      <c r="T18" s="6"/>
      <c r="U18" s="7"/>
      <c r="V18" s="6"/>
      <c r="W18" s="7"/>
      <c r="X18" s="6"/>
    </row>
    <row r="19" spans="1:24" x14ac:dyDescent="0.3">
      <c r="A19" s="6" t="s">
        <v>20</v>
      </c>
      <c r="B19" t="s">
        <v>1</v>
      </c>
      <c r="C19">
        <v>19</v>
      </c>
      <c r="D19">
        <v>17.12</v>
      </c>
      <c r="E19">
        <v>3</v>
      </c>
      <c r="F19">
        <v>2.7</v>
      </c>
      <c r="G19">
        <v>42</v>
      </c>
      <c r="H19">
        <v>37.840000000000003</v>
      </c>
      <c r="I19">
        <v>1</v>
      </c>
      <c r="J19">
        <v>0.9</v>
      </c>
      <c r="K19">
        <v>46</v>
      </c>
      <c r="L19">
        <v>41.44</v>
      </c>
      <c r="M19" s="3">
        <f>43*100/$X$19</f>
        <v>38.738738738738739</v>
      </c>
      <c r="N19" s="6">
        <v>0</v>
      </c>
      <c r="O19" s="7">
        <f>N19*100/X19</f>
        <v>0</v>
      </c>
      <c r="P19" s="6">
        <v>7</v>
      </c>
      <c r="Q19" s="7">
        <f>P19*100/X19</f>
        <v>6.3063063063063067</v>
      </c>
      <c r="R19" s="6">
        <v>25</v>
      </c>
      <c r="S19" s="7">
        <f>R19*100/X19</f>
        <v>22.522522522522522</v>
      </c>
      <c r="T19" s="6">
        <v>2</v>
      </c>
      <c r="U19" s="7">
        <f>T19*100/X19</f>
        <v>1.8018018018018018</v>
      </c>
      <c r="V19" s="6">
        <v>77</v>
      </c>
      <c r="W19" s="7">
        <f>V19*100/X19</f>
        <v>69.369369369369366</v>
      </c>
      <c r="X19" s="6">
        <f>N19+P19+R19+T19+V19</f>
        <v>111</v>
      </c>
    </row>
    <row r="20" spans="1:24" x14ac:dyDescent="0.3">
      <c r="A20" s="6"/>
      <c r="B20" t="s">
        <v>2</v>
      </c>
      <c r="C20">
        <v>40</v>
      </c>
      <c r="D20">
        <v>36.4</v>
      </c>
      <c r="E20">
        <v>3</v>
      </c>
      <c r="F20">
        <v>2.7</v>
      </c>
      <c r="G20">
        <v>29</v>
      </c>
      <c r="H20">
        <v>26.13</v>
      </c>
      <c r="I20">
        <v>0</v>
      </c>
      <c r="J20">
        <v>0</v>
      </c>
      <c r="K20">
        <v>39</v>
      </c>
      <c r="L20">
        <v>35.14</v>
      </c>
      <c r="M20" s="3">
        <f>36*100/$X$19</f>
        <v>32.432432432432435</v>
      </c>
      <c r="N20" s="6"/>
      <c r="O20" s="7"/>
      <c r="P20" s="6"/>
      <c r="Q20" s="7"/>
      <c r="R20" s="6"/>
      <c r="S20" s="7"/>
      <c r="T20" s="6"/>
      <c r="U20" s="7"/>
      <c r="V20" s="6"/>
      <c r="W20" s="7"/>
      <c r="X20" s="6"/>
    </row>
    <row r="21" spans="1:24" x14ac:dyDescent="0.3">
      <c r="A21" s="6"/>
      <c r="B21" t="s">
        <v>3</v>
      </c>
      <c r="C21">
        <v>13</v>
      </c>
      <c r="D21">
        <v>11.71</v>
      </c>
      <c r="E21">
        <v>5</v>
      </c>
      <c r="F21">
        <v>4.5</v>
      </c>
      <c r="G21">
        <v>18</v>
      </c>
      <c r="H21">
        <v>16.22</v>
      </c>
      <c r="I21">
        <v>0</v>
      </c>
      <c r="J21">
        <v>0</v>
      </c>
      <c r="K21">
        <v>75</v>
      </c>
      <c r="L21">
        <v>67.569999999999993</v>
      </c>
      <c r="M21" s="3">
        <f>60*100/$X$19</f>
        <v>54.054054054054056</v>
      </c>
      <c r="N21" s="6"/>
      <c r="O21" s="7"/>
      <c r="P21" s="6"/>
      <c r="Q21" s="7"/>
      <c r="R21" s="6"/>
      <c r="S21" s="7"/>
      <c r="T21" s="6"/>
      <c r="U21" s="7"/>
      <c r="V21" s="6"/>
      <c r="W21" s="7"/>
      <c r="X21" s="6"/>
    </row>
    <row r="22" spans="1:24" x14ac:dyDescent="0.3">
      <c r="A22" s="6"/>
      <c r="B22" t="s">
        <v>4</v>
      </c>
      <c r="C22">
        <v>14</v>
      </c>
      <c r="D22">
        <v>12.61</v>
      </c>
      <c r="E22">
        <v>5</v>
      </c>
      <c r="F22">
        <v>4.5</v>
      </c>
      <c r="G22">
        <v>15</v>
      </c>
      <c r="H22">
        <v>13.51</v>
      </c>
      <c r="I22">
        <v>0</v>
      </c>
      <c r="J22">
        <v>0</v>
      </c>
      <c r="K22">
        <v>77</v>
      </c>
      <c r="L22">
        <v>69.37</v>
      </c>
      <c r="M22" s="3">
        <f>66*100/$X$19</f>
        <v>59.45945945945946</v>
      </c>
      <c r="N22" s="6"/>
      <c r="O22" s="7"/>
      <c r="P22" s="6"/>
      <c r="Q22" s="7"/>
      <c r="R22" s="6"/>
      <c r="S22" s="7"/>
      <c r="T22" s="6"/>
      <c r="U22" s="7"/>
      <c r="V22" s="6"/>
      <c r="W22" s="7"/>
      <c r="X22" s="6"/>
    </row>
    <row r="23" spans="1:24" x14ac:dyDescent="0.3">
      <c r="A23" s="8" t="s">
        <v>21</v>
      </c>
      <c r="B23" s="2" t="s">
        <v>1</v>
      </c>
      <c r="C23" s="2">
        <v>4</v>
      </c>
      <c r="D23" s="2">
        <v>4.17</v>
      </c>
      <c r="E23" s="2">
        <v>39</v>
      </c>
      <c r="F23" s="2">
        <v>40.619999999999997</v>
      </c>
      <c r="G23" s="2">
        <v>14</v>
      </c>
      <c r="H23" s="2">
        <v>14.58</v>
      </c>
      <c r="I23" s="2">
        <v>9</v>
      </c>
      <c r="J23" s="2">
        <v>9.3800000000000008</v>
      </c>
      <c r="K23" s="2">
        <v>30</v>
      </c>
      <c r="L23" s="2">
        <v>31.25</v>
      </c>
      <c r="M23" s="2"/>
      <c r="N23" s="8">
        <v>0</v>
      </c>
      <c r="O23" s="9">
        <f>N23*100/X23</f>
        <v>0</v>
      </c>
      <c r="P23" s="8">
        <v>2</v>
      </c>
      <c r="Q23" s="9">
        <f>P23*100/X23</f>
        <v>2.0833333333333335</v>
      </c>
      <c r="R23" s="8">
        <v>36</v>
      </c>
      <c r="S23" s="9">
        <f>R23*100/X23</f>
        <v>37.5</v>
      </c>
      <c r="T23" s="8">
        <v>5</v>
      </c>
      <c r="U23" s="9">
        <f>T23*100/X23</f>
        <v>5.208333333333333</v>
      </c>
      <c r="V23" s="8">
        <v>53</v>
      </c>
      <c r="W23" s="9">
        <f>V23*100/X23</f>
        <v>55.208333333333336</v>
      </c>
      <c r="X23" s="8">
        <f>N23+P23+R23+T23+V23</f>
        <v>96</v>
      </c>
    </row>
    <row r="24" spans="1:24" x14ac:dyDescent="0.3">
      <c r="A24" s="8"/>
      <c r="B24" s="2" t="s">
        <v>2</v>
      </c>
      <c r="C24" s="2">
        <v>2</v>
      </c>
      <c r="D24" s="2">
        <v>2.08</v>
      </c>
      <c r="E24" s="2">
        <v>20</v>
      </c>
      <c r="F24" s="2">
        <v>20.83</v>
      </c>
      <c r="G24" s="2">
        <v>19</v>
      </c>
      <c r="H24" s="2">
        <v>19.79</v>
      </c>
      <c r="I24" s="2">
        <v>11</v>
      </c>
      <c r="J24" s="2">
        <v>11.46</v>
      </c>
      <c r="K24" s="2">
        <v>44</v>
      </c>
      <c r="L24" s="2">
        <v>45.83</v>
      </c>
      <c r="M24" s="2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</row>
    <row r="25" spans="1:24" x14ac:dyDescent="0.3">
      <c r="A25" s="8"/>
      <c r="B25" s="2" t="s">
        <v>3</v>
      </c>
      <c r="C25" s="2">
        <v>1</v>
      </c>
      <c r="D25" s="2">
        <v>1.04</v>
      </c>
      <c r="E25" s="2">
        <v>22</v>
      </c>
      <c r="F25" s="2">
        <v>22.92</v>
      </c>
      <c r="G25" s="2">
        <v>16</v>
      </c>
      <c r="H25" s="2">
        <v>16.670000000000002</v>
      </c>
      <c r="I25" s="2">
        <v>5</v>
      </c>
      <c r="J25" s="2">
        <v>5.21</v>
      </c>
      <c r="K25" s="2">
        <v>52</v>
      </c>
      <c r="L25" s="2">
        <v>54.17</v>
      </c>
      <c r="M25" s="2"/>
      <c r="N25" s="8"/>
      <c r="O25" s="9"/>
      <c r="P25" s="8"/>
      <c r="Q25" s="9"/>
      <c r="R25" s="8"/>
      <c r="S25" s="9"/>
      <c r="T25" s="8"/>
      <c r="U25" s="9"/>
      <c r="V25" s="8"/>
      <c r="W25" s="9"/>
      <c r="X25" s="8"/>
    </row>
    <row r="26" spans="1:24" x14ac:dyDescent="0.3">
      <c r="A26" s="8"/>
      <c r="B26" s="2" t="s">
        <v>4</v>
      </c>
      <c r="C26" s="2">
        <v>3</v>
      </c>
      <c r="D26" s="2">
        <v>3.12</v>
      </c>
      <c r="E26" s="2">
        <v>14</v>
      </c>
      <c r="F26" s="2">
        <v>14.58</v>
      </c>
      <c r="G26" s="2">
        <v>13</v>
      </c>
      <c r="H26" s="2">
        <v>13.54</v>
      </c>
      <c r="I26" s="2">
        <v>13</v>
      </c>
      <c r="J26" s="2">
        <v>13.54</v>
      </c>
      <c r="K26" s="2">
        <v>53</v>
      </c>
      <c r="L26" s="2">
        <v>55.21</v>
      </c>
      <c r="M26" s="2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</row>
    <row r="27" spans="1:24" x14ac:dyDescent="0.3">
      <c r="A27" s="8" t="s">
        <v>22</v>
      </c>
      <c r="B27" s="2" t="s">
        <v>1</v>
      </c>
      <c r="C27" s="2">
        <v>9</v>
      </c>
      <c r="D27" s="2">
        <v>7.09</v>
      </c>
      <c r="E27" s="2">
        <v>54</v>
      </c>
      <c r="F27" s="2">
        <v>42.52</v>
      </c>
      <c r="G27" s="2">
        <v>1</v>
      </c>
      <c r="H27" s="2">
        <v>0.79</v>
      </c>
      <c r="I27" s="2">
        <v>24</v>
      </c>
      <c r="J27" s="2">
        <v>18.899999999999999</v>
      </c>
      <c r="K27" s="2">
        <v>39</v>
      </c>
      <c r="L27" s="2">
        <v>30.71</v>
      </c>
      <c r="M27" s="2"/>
      <c r="N27" s="8">
        <v>1</v>
      </c>
      <c r="O27" s="9">
        <f>N27*100/X27</f>
        <v>0.78740157480314965</v>
      </c>
      <c r="P27" s="8">
        <v>0</v>
      </c>
      <c r="Q27" s="9">
        <f>P27*100/X27</f>
        <v>0</v>
      </c>
      <c r="R27" s="8">
        <v>10</v>
      </c>
      <c r="S27" s="9">
        <f>R27*100/X27</f>
        <v>7.8740157480314963</v>
      </c>
      <c r="T27" s="8">
        <v>7</v>
      </c>
      <c r="U27" s="9">
        <f>T27*100/X27</f>
        <v>5.5118110236220472</v>
      </c>
      <c r="V27" s="8">
        <v>109</v>
      </c>
      <c r="W27" s="9">
        <f>V27*100/X27</f>
        <v>85.826771653543304</v>
      </c>
      <c r="X27" s="8">
        <f>N27+P27+R27+T27+V27</f>
        <v>127</v>
      </c>
    </row>
    <row r="28" spans="1:24" x14ac:dyDescent="0.3">
      <c r="A28" s="8"/>
      <c r="B28" s="2" t="s">
        <v>2</v>
      </c>
      <c r="C28" s="2">
        <v>4</v>
      </c>
      <c r="D28" s="2">
        <v>3.15</v>
      </c>
      <c r="E28" s="2">
        <v>25</v>
      </c>
      <c r="F28" s="2">
        <v>19.690000000000001</v>
      </c>
      <c r="G28" s="2">
        <v>4</v>
      </c>
      <c r="H28" s="2">
        <v>3.15</v>
      </c>
      <c r="I28" s="2">
        <v>14</v>
      </c>
      <c r="J28" s="2">
        <v>11.02</v>
      </c>
      <c r="K28" s="2">
        <v>80</v>
      </c>
      <c r="L28" s="2">
        <v>62.99</v>
      </c>
      <c r="M28" s="2"/>
      <c r="N28" s="8"/>
      <c r="O28" s="9"/>
      <c r="P28" s="8"/>
      <c r="Q28" s="9"/>
      <c r="R28" s="8"/>
      <c r="S28" s="9"/>
      <c r="T28" s="8"/>
      <c r="U28" s="9"/>
      <c r="V28" s="8"/>
      <c r="W28" s="9"/>
      <c r="X28" s="8"/>
    </row>
    <row r="29" spans="1:24" x14ac:dyDescent="0.3">
      <c r="A29" s="8"/>
      <c r="B29" s="2" t="s">
        <v>3</v>
      </c>
      <c r="C29" s="2">
        <v>1</v>
      </c>
      <c r="D29" s="2">
        <v>0.79</v>
      </c>
      <c r="E29" s="2">
        <v>10</v>
      </c>
      <c r="F29" s="2">
        <v>7.87</v>
      </c>
      <c r="G29" s="2">
        <v>6</v>
      </c>
      <c r="H29" s="2">
        <v>4.72</v>
      </c>
      <c r="I29" s="2">
        <v>4</v>
      </c>
      <c r="J29" s="2">
        <v>3.15</v>
      </c>
      <c r="K29" s="2">
        <v>106</v>
      </c>
      <c r="L29" s="2">
        <v>83.46</v>
      </c>
      <c r="M29" s="2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</row>
    <row r="30" spans="1:24" x14ac:dyDescent="0.3">
      <c r="A30" s="8"/>
      <c r="B30" s="2" t="s">
        <v>4</v>
      </c>
      <c r="C30" s="2">
        <v>1</v>
      </c>
      <c r="D30" s="2">
        <v>0.79</v>
      </c>
      <c r="E30" s="2">
        <v>1</v>
      </c>
      <c r="F30" s="2">
        <v>0.79</v>
      </c>
      <c r="G30" s="2">
        <v>5</v>
      </c>
      <c r="H30" s="2">
        <v>3.94</v>
      </c>
      <c r="I30" s="2">
        <v>7</v>
      </c>
      <c r="J30" s="2">
        <v>5.51</v>
      </c>
      <c r="K30" s="2">
        <v>113</v>
      </c>
      <c r="L30" s="2">
        <v>88.98</v>
      </c>
      <c r="M30" s="2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</row>
    <row r="31" spans="1:24" x14ac:dyDescent="0.3">
      <c r="A31" s="6" t="s">
        <v>23</v>
      </c>
      <c r="B31" t="s">
        <v>1</v>
      </c>
      <c r="C31">
        <v>0</v>
      </c>
      <c r="D31">
        <v>0</v>
      </c>
      <c r="E31">
        <v>18</v>
      </c>
      <c r="F31">
        <v>16.510000000000002</v>
      </c>
      <c r="G31">
        <v>17</v>
      </c>
      <c r="H31">
        <v>15.6</v>
      </c>
      <c r="I31">
        <v>0</v>
      </c>
      <c r="J31">
        <v>0</v>
      </c>
      <c r="K31">
        <v>74</v>
      </c>
      <c r="L31">
        <v>67.89</v>
      </c>
      <c r="M31" s="3">
        <f>43*100/$X$31</f>
        <v>39.449541284403672</v>
      </c>
      <c r="N31" s="6">
        <v>0</v>
      </c>
      <c r="O31" s="7">
        <f>N31*100/X31</f>
        <v>0</v>
      </c>
      <c r="P31" s="6">
        <v>0</v>
      </c>
      <c r="Q31" s="7">
        <f>P31*100/X31</f>
        <v>0</v>
      </c>
      <c r="R31" s="6">
        <v>49</v>
      </c>
      <c r="S31" s="7">
        <f>R31*100/X31</f>
        <v>44.954128440366972</v>
      </c>
      <c r="T31" s="6">
        <v>8</v>
      </c>
      <c r="U31" s="7">
        <f>T31*100/X31</f>
        <v>7.3394495412844041</v>
      </c>
      <c r="V31" s="6">
        <v>52</v>
      </c>
      <c r="W31" s="7">
        <f>V31*100/X31</f>
        <v>47.706422018348626</v>
      </c>
      <c r="X31" s="6">
        <f>N31+P31+R31+T31+V31</f>
        <v>109</v>
      </c>
    </row>
    <row r="32" spans="1:24" x14ac:dyDescent="0.3">
      <c r="A32" s="6"/>
      <c r="B32" t="s">
        <v>2</v>
      </c>
      <c r="C32">
        <v>0</v>
      </c>
      <c r="D32">
        <v>0</v>
      </c>
      <c r="E32">
        <v>3</v>
      </c>
      <c r="F32">
        <v>2.75</v>
      </c>
      <c r="G32">
        <v>20</v>
      </c>
      <c r="H32">
        <v>18.350000000000001</v>
      </c>
      <c r="I32">
        <v>4</v>
      </c>
      <c r="J32">
        <v>3.67</v>
      </c>
      <c r="K32">
        <v>82</v>
      </c>
      <c r="L32">
        <v>75.23</v>
      </c>
      <c r="M32" s="3">
        <f>50*100/$X$31</f>
        <v>45.871559633027523</v>
      </c>
      <c r="N32" s="6"/>
      <c r="O32" s="7"/>
      <c r="P32" s="6"/>
      <c r="Q32" s="7"/>
      <c r="R32" s="6"/>
      <c r="S32" s="7"/>
      <c r="T32" s="6"/>
      <c r="U32" s="7"/>
      <c r="V32" s="6"/>
      <c r="W32" s="7"/>
      <c r="X32" s="6"/>
    </row>
    <row r="33" spans="1:24" x14ac:dyDescent="0.3">
      <c r="A33" s="6"/>
      <c r="B33" t="s">
        <v>3</v>
      </c>
      <c r="C33">
        <v>0</v>
      </c>
      <c r="D33">
        <v>0</v>
      </c>
      <c r="E33">
        <v>6</v>
      </c>
      <c r="F33">
        <v>5.5</v>
      </c>
      <c r="G33">
        <v>17</v>
      </c>
      <c r="H33">
        <v>15.6</v>
      </c>
      <c r="I33">
        <v>2</v>
      </c>
      <c r="J33">
        <v>1.83</v>
      </c>
      <c r="K33">
        <v>84</v>
      </c>
      <c r="L33">
        <v>77.06</v>
      </c>
      <c r="M33" s="3">
        <f>48*100/$X$31</f>
        <v>44.036697247706421</v>
      </c>
      <c r="N33" s="6"/>
      <c r="O33" s="7"/>
      <c r="P33" s="6"/>
      <c r="Q33" s="7"/>
      <c r="R33" s="6"/>
      <c r="S33" s="7"/>
      <c r="T33" s="6"/>
      <c r="U33" s="7"/>
      <c r="V33" s="6"/>
      <c r="W33" s="7"/>
      <c r="X33" s="6"/>
    </row>
    <row r="34" spans="1:24" x14ac:dyDescent="0.3">
      <c r="A34" s="6"/>
      <c r="B34" t="s">
        <v>4</v>
      </c>
      <c r="C34">
        <v>0</v>
      </c>
      <c r="D34">
        <v>0</v>
      </c>
      <c r="E34">
        <v>2</v>
      </c>
      <c r="F34">
        <v>1.83</v>
      </c>
      <c r="G34">
        <v>18</v>
      </c>
      <c r="H34">
        <v>16.510000000000002</v>
      </c>
      <c r="I34">
        <v>0</v>
      </c>
      <c r="J34">
        <v>0</v>
      </c>
      <c r="K34">
        <v>89</v>
      </c>
      <c r="L34">
        <v>81.650000000000006</v>
      </c>
      <c r="M34" s="3">
        <f>49*100/$X$31</f>
        <v>44.954128440366972</v>
      </c>
      <c r="N34" s="6"/>
      <c r="O34" s="7"/>
      <c r="P34" s="6"/>
      <c r="Q34" s="7"/>
      <c r="R34" s="6"/>
      <c r="S34" s="7"/>
      <c r="T34" s="6"/>
      <c r="U34" s="7"/>
      <c r="V34" s="6"/>
      <c r="W34" s="7"/>
      <c r="X34" s="6"/>
    </row>
    <row r="35" spans="1:24" x14ac:dyDescent="0.3">
      <c r="A35" s="6" t="s">
        <v>24</v>
      </c>
      <c r="B35" t="s">
        <v>1</v>
      </c>
      <c r="C35">
        <v>2</v>
      </c>
      <c r="D35">
        <v>1.63</v>
      </c>
      <c r="E35">
        <v>4</v>
      </c>
      <c r="F35">
        <v>3.25</v>
      </c>
      <c r="G35">
        <v>23</v>
      </c>
      <c r="H35">
        <v>18.7</v>
      </c>
      <c r="I35">
        <v>5</v>
      </c>
      <c r="J35">
        <v>4.07</v>
      </c>
      <c r="K35">
        <v>89</v>
      </c>
      <c r="L35">
        <v>72.36</v>
      </c>
      <c r="M35" s="3">
        <f>57*100/$X$35</f>
        <v>46.341463414634148</v>
      </c>
      <c r="N35" s="6">
        <v>0</v>
      </c>
      <c r="O35" s="7">
        <f>N35*100/X35</f>
        <v>0</v>
      </c>
      <c r="P35" s="6">
        <v>3</v>
      </c>
      <c r="Q35" s="7">
        <f>P35*100/X35</f>
        <v>2.4390243902439024</v>
      </c>
      <c r="R35" s="6">
        <v>45</v>
      </c>
      <c r="S35" s="7">
        <f>R35*100/X35</f>
        <v>36.585365853658537</v>
      </c>
      <c r="T35" s="6">
        <v>4</v>
      </c>
      <c r="U35" s="7">
        <f>T35*100/X35</f>
        <v>3.2520325203252032</v>
      </c>
      <c r="V35" s="6">
        <v>71</v>
      </c>
      <c r="W35" s="7">
        <f>V35*100/X35</f>
        <v>57.72357723577236</v>
      </c>
      <c r="X35" s="6">
        <f>N35+P35+R35+T35+V35</f>
        <v>123</v>
      </c>
    </row>
    <row r="36" spans="1:24" x14ac:dyDescent="0.3">
      <c r="A36" s="6"/>
      <c r="B36" t="s">
        <v>2</v>
      </c>
      <c r="C36">
        <v>0</v>
      </c>
      <c r="D36">
        <v>0</v>
      </c>
      <c r="E36">
        <v>1</v>
      </c>
      <c r="F36">
        <v>0.81</v>
      </c>
      <c r="G36">
        <v>17</v>
      </c>
      <c r="H36">
        <v>13.82</v>
      </c>
      <c r="I36">
        <v>8</v>
      </c>
      <c r="J36">
        <v>6.5</v>
      </c>
      <c r="K36">
        <v>97</v>
      </c>
      <c r="L36">
        <v>78.86</v>
      </c>
      <c r="M36" s="3">
        <f>60*100/$X$35</f>
        <v>48.780487804878049</v>
      </c>
      <c r="N36" s="6"/>
      <c r="O36" s="7"/>
      <c r="P36" s="6"/>
      <c r="Q36" s="7"/>
      <c r="R36" s="6"/>
      <c r="S36" s="7"/>
      <c r="T36" s="6"/>
      <c r="U36" s="7"/>
      <c r="V36" s="6"/>
      <c r="W36" s="7"/>
      <c r="X36" s="6"/>
    </row>
    <row r="37" spans="1:24" x14ac:dyDescent="0.3">
      <c r="A37" s="6"/>
      <c r="B37" t="s">
        <v>3</v>
      </c>
      <c r="C37">
        <v>1</v>
      </c>
      <c r="D37">
        <v>0.81</v>
      </c>
      <c r="E37">
        <v>1</v>
      </c>
      <c r="F37">
        <v>0.81</v>
      </c>
      <c r="G37">
        <v>30</v>
      </c>
      <c r="H37">
        <v>24.39</v>
      </c>
      <c r="I37">
        <v>8</v>
      </c>
      <c r="J37">
        <v>6.5</v>
      </c>
      <c r="K37">
        <v>83</v>
      </c>
      <c r="L37">
        <v>67.48</v>
      </c>
      <c r="M37" s="3">
        <f>62*100/$X$35</f>
        <v>50.40650406504065</v>
      </c>
      <c r="N37" s="6"/>
      <c r="O37" s="7"/>
      <c r="P37" s="6"/>
      <c r="Q37" s="7"/>
      <c r="R37" s="6"/>
      <c r="S37" s="7"/>
      <c r="T37" s="6"/>
      <c r="U37" s="7"/>
      <c r="V37" s="6"/>
      <c r="W37" s="7"/>
      <c r="X37" s="6"/>
    </row>
    <row r="38" spans="1:24" x14ac:dyDescent="0.3">
      <c r="A38" s="6"/>
      <c r="B38" t="s">
        <v>4</v>
      </c>
      <c r="C38">
        <v>0</v>
      </c>
      <c r="D38">
        <v>0</v>
      </c>
      <c r="E38">
        <v>0</v>
      </c>
      <c r="F38">
        <v>0</v>
      </c>
      <c r="G38">
        <v>19</v>
      </c>
      <c r="H38">
        <v>15.45</v>
      </c>
      <c r="I38">
        <v>4</v>
      </c>
      <c r="J38">
        <v>3.25</v>
      </c>
      <c r="K38">
        <v>100</v>
      </c>
      <c r="L38">
        <v>81.3</v>
      </c>
      <c r="M38" s="3">
        <f>61*100/$X$35</f>
        <v>49.59349593495935</v>
      </c>
      <c r="N38" s="6"/>
      <c r="O38" s="7"/>
      <c r="P38" s="6"/>
      <c r="Q38" s="7"/>
      <c r="R38" s="6"/>
      <c r="S38" s="7"/>
      <c r="T38" s="6"/>
      <c r="U38" s="7"/>
      <c r="V38" s="6"/>
      <c r="W38" s="7"/>
      <c r="X38" s="6"/>
    </row>
    <row r="39" spans="1:24" x14ac:dyDescent="0.3">
      <c r="A39" s="6" t="s">
        <v>25</v>
      </c>
      <c r="B39" t="s">
        <v>1</v>
      </c>
      <c r="C39">
        <v>1</v>
      </c>
      <c r="D39">
        <v>0.95</v>
      </c>
      <c r="E39">
        <v>2</v>
      </c>
      <c r="F39">
        <v>1.9</v>
      </c>
      <c r="G39">
        <v>13</v>
      </c>
      <c r="H39">
        <v>12.38</v>
      </c>
      <c r="I39">
        <v>7</v>
      </c>
      <c r="J39">
        <v>6.67</v>
      </c>
      <c r="K39">
        <v>82</v>
      </c>
      <c r="L39">
        <v>78.099999999999994</v>
      </c>
      <c r="M39" s="3">
        <f>54*100/$X$39</f>
        <v>51.428571428571431</v>
      </c>
      <c r="N39" s="6">
        <v>1</v>
      </c>
      <c r="O39" s="7">
        <f>N39*100/X39</f>
        <v>0.95238095238095233</v>
      </c>
      <c r="P39" s="6">
        <v>4</v>
      </c>
      <c r="Q39" s="7">
        <f>P39*100/X39</f>
        <v>3.8095238095238093</v>
      </c>
      <c r="R39" s="6">
        <v>26</v>
      </c>
      <c r="S39" s="7">
        <f>R39*100/X39</f>
        <v>24.761904761904763</v>
      </c>
      <c r="T39" s="6">
        <v>5</v>
      </c>
      <c r="U39" s="7">
        <f>T39*100/X39</f>
        <v>4.7619047619047619</v>
      </c>
      <c r="V39" s="6">
        <v>69</v>
      </c>
      <c r="W39" s="7">
        <f>V39*100/X39</f>
        <v>65.714285714285708</v>
      </c>
      <c r="X39" s="6">
        <f>N39+P39+R39+T39+V39</f>
        <v>105</v>
      </c>
    </row>
    <row r="40" spans="1:24" x14ac:dyDescent="0.3">
      <c r="A40" s="6"/>
      <c r="B40" t="s">
        <v>2</v>
      </c>
      <c r="C40">
        <v>0</v>
      </c>
      <c r="D40">
        <v>0</v>
      </c>
      <c r="E40">
        <v>1</v>
      </c>
      <c r="F40">
        <v>0.95</v>
      </c>
      <c r="G40">
        <v>18</v>
      </c>
      <c r="H40">
        <v>17.14</v>
      </c>
      <c r="I40">
        <v>9</v>
      </c>
      <c r="J40">
        <v>8.57</v>
      </c>
      <c r="K40">
        <v>77</v>
      </c>
      <c r="L40">
        <v>73.33</v>
      </c>
      <c r="M40" s="3">
        <f>51*100/$X$39</f>
        <v>48.571428571428569</v>
      </c>
      <c r="N40" s="6"/>
      <c r="O40" s="7"/>
      <c r="P40" s="6"/>
      <c r="Q40" s="7"/>
      <c r="R40" s="6"/>
      <c r="S40" s="7"/>
      <c r="T40" s="6"/>
      <c r="U40" s="7"/>
      <c r="V40" s="6"/>
      <c r="W40" s="7"/>
      <c r="X40" s="6"/>
    </row>
    <row r="41" spans="1:24" x14ac:dyDescent="0.3">
      <c r="A41" s="6"/>
      <c r="B41" t="s">
        <v>3</v>
      </c>
      <c r="C41">
        <v>0</v>
      </c>
      <c r="D41">
        <v>0</v>
      </c>
      <c r="E41">
        <v>1</v>
      </c>
      <c r="F41">
        <v>0.95</v>
      </c>
      <c r="G41">
        <v>16</v>
      </c>
      <c r="H41">
        <v>15.24</v>
      </c>
      <c r="I41">
        <v>10</v>
      </c>
      <c r="J41">
        <v>9.52</v>
      </c>
      <c r="K41">
        <v>78</v>
      </c>
      <c r="L41">
        <v>74.290000000000006</v>
      </c>
      <c r="M41" s="3">
        <f>50*100/$X$39</f>
        <v>47.61904761904762</v>
      </c>
      <c r="N41" s="6"/>
      <c r="O41" s="7"/>
      <c r="P41" s="6"/>
      <c r="Q41" s="7"/>
      <c r="R41" s="6"/>
      <c r="S41" s="7"/>
      <c r="T41" s="6"/>
      <c r="U41" s="7"/>
      <c r="V41" s="6"/>
      <c r="W41" s="7"/>
      <c r="X41" s="6"/>
    </row>
    <row r="42" spans="1:24" x14ac:dyDescent="0.3">
      <c r="A42" s="6"/>
      <c r="B42" t="s">
        <v>4</v>
      </c>
      <c r="C42">
        <v>0</v>
      </c>
      <c r="D42">
        <v>0</v>
      </c>
      <c r="E42">
        <v>0</v>
      </c>
      <c r="F42">
        <v>0</v>
      </c>
      <c r="G42">
        <v>16</v>
      </c>
      <c r="H42">
        <v>15.24</v>
      </c>
      <c r="I42">
        <v>5</v>
      </c>
      <c r="J42">
        <v>4.76</v>
      </c>
      <c r="K42">
        <v>84</v>
      </c>
      <c r="L42">
        <v>80</v>
      </c>
      <c r="M42" s="3">
        <f>58*100/$X$39</f>
        <v>55.238095238095241</v>
      </c>
      <c r="N42" s="6"/>
      <c r="O42" s="7"/>
      <c r="P42" s="6"/>
      <c r="Q42" s="7"/>
      <c r="R42" s="6"/>
      <c r="S42" s="7"/>
      <c r="T42" s="6"/>
      <c r="U42" s="7"/>
      <c r="V42" s="6"/>
      <c r="W42" s="7"/>
      <c r="X42" s="6"/>
    </row>
  </sheetData>
  <mergeCells count="124">
    <mergeCell ref="C1:L1"/>
    <mergeCell ref="A1:A2"/>
    <mergeCell ref="B1:B2"/>
    <mergeCell ref="N1:X1"/>
    <mergeCell ref="A23:A26"/>
    <mergeCell ref="A27:A30"/>
    <mergeCell ref="A31:A34"/>
    <mergeCell ref="A35:A38"/>
    <mergeCell ref="A39:A42"/>
    <mergeCell ref="A3:A6"/>
    <mergeCell ref="A7:A10"/>
    <mergeCell ref="A11:A14"/>
    <mergeCell ref="A15:A18"/>
    <mergeCell ref="A19:A22"/>
    <mergeCell ref="X3:X6"/>
    <mergeCell ref="N7:N10"/>
    <mergeCell ref="O7:O10"/>
    <mergeCell ref="P7:P10"/>
    <mergeCell ref="Q7:Q10"/>
    <mergeCell ref="R7:R10"/>
    <mergeCell ref="S7:S10"/>
    <mergeCell ref="T7:T10"/>
    <mergeCell ref="U7:U10"/>
    <mergeCell ref="V7:V10"/>
    <mergeCell ref="W7:W10"/>
    <mergeCell ref="X7:X10"/>
    <mergeCell ref="S3:S6"/>
    <mergeCell ref="T3:T6"/>
    <mergeCell ref="U3:U6"/>
    <mergeCell ref="V3:V6"/>
    <mergeCell ref="W3:W6"/>
    <mergeCell ref="N3:N6"/>
    <mergeCell ref="O3:O6"/>
    <mergeCell ref="P3:P6"/>
    <mergeCell ref="Q3:Q6"/>
    <mergeCell ref="R3:R6"/>
    <mergeCell ref="X11:X14"/>
    <mergeCell ref="N15:N18"/>
    <mergeCell ref="O15:O18"/>
    <mergeCell ref="P15:P18"/>
    <mergeCell ref="Q15:Q18"/>
    <mergeCell ref="R15:R18"/>
    <mergeCell ref="S15:S18"/>
    <mergeCell ref="T15:T18"/>
    <mergeCell ref="U15:U18"/>
    <mergeCell ref="V15:V18"/>
    <mergeCell ref="W15:W18"/>
    <mergeCell ref="X15:X18"/>
    <mergeCell ref="S11:S14"/>
    <mergeCell ref="T11:T14"/>
    <mergeCell ref="U11:U14"/>
    <mergeCell ref="V11:V14"/>
    <mergeCell ref="W11:W14"/>
    <mergeCell ref="N11:N14"/>
    <mergeCell ref="O11:O14"/>
    <mergeCell ref="P11:P14"/>
    <mergeCell ref="Q11:Q14"/>
    <mergeCell ref="R11:R14"/>
    <mergeCell ref="X19:X22"/>
    <mergeCell ref="N23:N26"/>
    <mergeCell ref="O23:O26"/>
    <mergeCell ref="P23:P26"/>
    <mergeCell ref="Q23:Q26"/>
    <mergeCell ref="R23:R26"/>
    <mergeCell ref="S23:S26"/>
    <mergeCell ref="T23:T26"/>
    <mergeCell ref="U23:U26"/>
    <mergeCell ref="V23:V26"/>
    <mergeCell ref="W23:W26"/>
    <mergeCell ref="X23:X26"/>
    <mergeCell ref="S19:S22"/>
    <mergeCell ref="T19:T22"/>
    <mergeCell ref="U19:U22"/>
    <mergeCell ref="V19:V22"/>
    <mergeCell ref="W19:W22"/>
    <mergeCell ref="N19:N22"/>
    <mergeCell ref="O19:O22"/>
    <mergeCell ref="P19:P22"/>
    <mergeCell ref="Q19:Q22"/>
    <mergeCell ref="R19:R22"/>
    <mergeCell ref="X27:X30"/>
    <mergeCell ref="N31:N34"/>
    <mergeCell ref="O31:O34"/>
    <mergeCell ref="P31:P34"/>
    <mergeCell ref="Q31:Q34"/>
    <mergeCell ref="R31:R34"/>
    <mergeCell ref="S31:S34"/>
    <mergeCell ref="T31:T34"/>
    <mergeCell ref="U31:U34"/>
    <mergeCell ref="V31:V34"/>
    <mergeCell ref="W31:W34"/>
    <mergeCell ref="X31:X34"/>
    <mergeCell ref="S27:S30"/>
    <mergeCell ref="T27:T30"/>
    <mergeCell ref="U27:U30"/>
    <mergeCell ref="V27:V30"/>
    <mergeCell ref="W27:W30"/>
    <mergeCell ref="N27:N30"/>
    <mergeCell ref="O27:O30"/>
    <mergeCell ref="P27:P30"/>
    <mergeCell ref="Q27:Q30"/>
    <mergeCell ref="R27:R30"/>
    <mergeCell ref="X35:X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S35:S38"/>
    <mergeCell ref="T35:T38"/>
    <mergeCell ref="U35:U38"/>
    <mergeCell ref="V35:V38"/>
    <mergeCell ref="W35:W38"/>
    <mergeCell ref="N35:N38"/>
    <mergeCell ref="O35:O38"/>
    <mergeCell ref="P35:P38"/>
    <mergeCell ref="Q35:Q38"/>
    <mergeCell ref="R35:R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9" sqref="D9"/>
    </sheetView>
  </sheetViews>
  <sheetFormatPr defaultRowHeight="14.4" x14ac:dyDescent="0.3"/>
  <cols>
    <col min="2" max="2" width="17.44140625" customWidth="1"/>
    <col min="3" max="3" width="13.88671875" customWidth="1"/>
    <col min="4" max="5" width="17.5546875" customWidth="1"/>
  </cols>
  <sheetData>
    <row r="1" spans="1:8" x14ac:dyDescent="0.3">
      <c r="A1" t="s">
        <v>10</v>
      </c>
      <c r="B1" t="s">
        <v>0</v>
      </c>
      <c r="C1" t="s">
        <v>31</v>
      </c>
      <c r="D1" t="s">
        <v>32</v>
      </c>
      <c r="E1" t="s">
        <v>33</v>
      </c>
      <c r="H1" t="s">
        <v>34</v>
      </c>
    </row>
    <row r="2" spans="1:8" x14ac:dyDescent="0.3">
      <c r="A2" s="6" t="s">
        <v>18</v>
      </c>
      <c r="B2" t="s">
        <v>1</v>
      </c>
      <c r="C2" s="3">
        <v>29.565217391304348</v>
      </c>
      <c r="D2" s="3">
        <v>43.478260869565219</v>
      </c>
      <c r="E2" s="3">
        <f>D2-C2</f>
        <v>13.913043478260871</v>
      </c>
      <c r="H2" t="s">
        <v>35</v>
      </c>
    </row>
    <row r="3" spans="1:8" x14ac:dyDescent="0.3">
      <c r="A3" s="6"/>
      <c r="B3" t="s">
        <v>2</v>
      </c>
      <c r="C3" s="3">
        <v>27.826086956521738</v>
      </c>
      <c r="D3" s="3">
        <v>49.565217391304351</v>
      </c>
      <c r="E3" s="3">
        <f t="shared" ref="E3:E25" si="0">D3-C3</f>
        <v>21.739130434782613</v>
      </c>
    </row>
    <row r="4" spans="1:8" x14ac:dyDescent="0.3">
      <c r="A4" s="6"/>
      <c r="B4" t="s">
        <v>3</v>
      </c>
      <c r="C4" s="3">
        <v>33.043478260869563</v>
      </c>
      <c r="D4" s="3">
        <v>44.347826086956523</v>
      </c>
      <c r="E4" s="3">
        <f t="shared" si="0"/>
        <v>11.304347826086961</v>
      </c>
    </row>
    <row r="5" spans="1:8" x14ac:dyDescent="0.3">
      <c r="A5" s="6"/>
      <c r="B5" t="s">
        <v>4</v>
      </c>
      <c r="C5" s="3">
        <v>26.956521739130434</v>
      </c>
      <c r="D5" s="3">
        <v>43.478260869565219</v>
      </c>
      <c r="E5" s="3">
        <f t="shared" si="0"/>
        <v>16.521739130434785</v>
      </c>
    </row>
    <row r="6" spans="1:8" x14ac:dyDescent="0.3">
      <c r="A6" s="6" t="s">
        <v>19</v>
      </c>
      <c r="B6" t="s">
        <v>1</v>
      </c>
      <c r="C6" s="3">
        <v>16</v>
      </c>
      <c r="D6" s="3">
        <v>45.6</v>
      </c>
      <c r="E6" s="3">
        <f t="shared" si="0"/>
        <v>29.6</v>
      </c>
    </row>
    <row r="7" spans="1:8" x14ac:dyDescent="0.3">
      <c r="A7" s="6"/>
      <c r="B7" t="s">
        <v>2</v>
      </c>
      <c r="C7" s="3">
        <v>21.6</v>
      </c>
      <c r="D7" s="3">
        <v>56</v>
      </c>
      <c r="E7" s="3">
        <f t="shared" si="0"/>
        <v>34.4</v>
      </c>
    </row>
    <row r="8" spans="1:8" x14ac:dyDescent="0.3">
      <c r="A8" s="6"/>
      <c r="B8" t="s">
        <v>3</v>
      </c>
      <c r="C8" s="3">
        <v>20</v>
      </c>
      <c r="D8" s="3">
        <v>59.2</v>
      </c>
      <c r="E8" s="3">
        <f t="shared" si="0"/>
        <v>39.200000000000003</v>
      </c>
    </row>
    <row r="9" spans="1:8" x14ac:dyDescent="0.3">
      <c r="A9" s="6"/>
      <c r="B9" t="s">
        <v>4</v>
      </c>
      <c r="C9" s="3">
        <v>16.8</v>
      </c>
      <c r="D9" s="11">
        <v>61.6</v>
      </c>
      <c r="E9" s="3">
        <f t="shared" si="0"/>
        <v>44.8</v>
      </c>
    </row>
    <row r="10" spans="1:8" x14ac:dyDescent="0.3">
      <c r="A10" s="6" t="s">
        <v>20</v>
      </c>
      <c r="B10" t="s">
        <v>1</v>
      </c>
      <c r="C10" s="3">
        <v>15.315315315315315</v>
      </c>
      <c r="D10" s="3">
        <v>38.738738738738739</v>
      </c>
      <c r="E10" s="3">
        <f t="shared" si="0"/>
        <v>23.423423423423422</v>
      </c>
    </row>
    <row r="11" spans="1:8" x14ac:dyDescent="0.3">
      <c r="A11" s="6"/>
      <c r="B11" t="s">
        <v>2</v>
      </c>
      <c r="C11" s="3">
        <v>14.414414414414415</v>
      </c>
      <c r="D11" s="3">
        <v>32.432432432432435</v>
      </c>
      <c r="E11" s="3">
        <f t="shared" si="0"/>
        <v>18.018018018018019</v>
      </c>
    </row>
    <row r="12" spans="1:8" x14ac:dyDescent="0.3">
      <c r="A12" s="6"/>
      <c r="B12" t="s">
        <v>3</v>
      </c>
      <c r="C12" s="3">
        <v>33.333333333333336</v>
      </c>
      <c r="D12" s="3">
        <v>54.054054054054056</v>
      </c>
      <c r="E12" s="3">
        <f t="shared" si="0"/>
        <v>20.72072072072072</v>
      </c>
    </row>
    <row r="13" spans="1:8" x14ac:dyDescent="0.3">
      <c r="A13" s="6"/>
      <c r="B13" t="s">
        <v>4</v>
      </c>
      <c r="C13" s="3">
        <v>15.315315315315315</v>
      </c>
      <c r="D13" s="3">
        <v>59.45945945945946</v>
      </c>
      <c r="E13" s="3">
        <f t="shared" si="0"/>
        <v>44.144144144144143</v>
      </c>
    </row>
    <row r="14" spans="1:8" x14ac:dyDescent="0.3">
      <c r="A14" s="6" t="s">
        <v>23</v>
      </c>
      <c r="B14" t="s">
        <v>1</v>
      </c>
      <c r="C14" s="3">
        <v>14.678899082568808</v>
      </c>
      <c r="D14" s="3">
        <v>39.449541284403672</v>
      </c>
      <c r="E14" s="3">
        <f t="shared" si="0"/>
        <v>24.770642201834864</v>
      </c>
    </row>
    <row r="15" spans="1:8" x14ac:dyDescent="0.3">
      <c r="A15" s="6"/>
      <c r="B15" t="s">
        <v>2</v>
      </c>
      <c r="C15" s="3">
        <v>32.110091743119263</v>
      </c>
      <c r="D15" s="3">
        <v>45.871559633027523</v>
      </c>
      <c r="E15" s="3">
        <f t="shared" si="0"/>
        <v>13.761467889908261</v>
      </c>
    </row>
    <row r="16" spans="1:8" x14ac:dyDescent="0.3">
      <c r="A16" s="6"/>
      <c r="B16" t="s">
        <v>3</v>
      </c>
      <c r="C16" s="3">
        <v>33.027522935779814</v>
      </c>
      <c r="D16" s="3">
        <v>44.036697247706421</v>
      </c>
      <c r="E16" s="3">
        <f t="shared" si="0"/>
        <v>11.009174311926607</v>
      </c>
    </row>
    <row r="17" spans="1:6" x14ac:dyDescent="0.3">
      <c r="A17" s="6"/>
      <c r="B17" t="s">
        <v>4</v>
      </c>
      <c r="C17" s="3">
        <v>33.944954128440365</v>
      </c>
      <c r="D17" s="3">
        <v>44.954128440366972</v>
      </c>
      <c r="E17" s="3">
        <f t="shared" si="0"/>
        <v>11.009174311926607</v>
      </c>
    </row>
    <row r="18" spans="1:6" x14ac:dyDescent="0.3">
      <c r="A18" s="6" t="s">
        <v>24</v>
      </c>
      <c r="B18" t="s">
        <v>1</v>
      </c>
      <c r="C18" s="3">
        <v>30.081300813008131</v>
      </c>
      <c r="D18" s="3">
        <v>46.341463414634148</v>
      </c>
      <c r="E18" s="3">
        <f t="shared" si="0"/>
        <v>16.260162601626018</v>
      </c>
    </row>
    <row r="19" spans="1:6" x14ac:dyDescent="0.3">
      <c r="A19" s="6"/>
      <c r="B19" t="s">
        <v>2</v>
      </c>
      <c r="C19" s="3">
        <v>37.398373983739837</v>
      </c>
      <c r="D19" s="3">
        <v>48.780487804878049</v>
      </c>
      <c r="E19" s="3">
        <f t="shared" si="0"/>
        <v>11.382113821138212</v>
      </c>
    </row>
    <row r="20" spans="1:6" x14ac:dyDescent="0.3">
      <c r="A20" s="6"/>
      <c r="B20" t="s">
        <v>3</v>
      </c>
      <c r="C20" s="3">
        <v>43.08943089430894</v>
      </c>
      <c r="D20" s="3">
        <v>50.40650406504065</v>
      </c>
      <c r="E20" s="3">
        <f t="shared" si="0"/>
        <v>7.3170731707317103</v>
      </c>
    </row>
    <row r="21" spans="1:6" x14ac:dyDescent="0.3">
      <c r="A21" s="6"/>
      <c r="B21" t="s">
        <v>4</v>
      </c>
      <c r="C21" s="3">
        <v>44.715447154471548</v>
      </c>
      <c r="D21" s="3">
        <v>49.59349593495935</v>
      </c>
      <c r="E21" s="3">
        <f t="shared" si="0"/>
        <v>4.8780487804878021</v>
      </c>
    </row>
    <row r="22" spans="1:6" x14ac:dyDescent="0.3">
      <c r="A22" s="6" t="s">
        <v>25</v>
      </c>
      <c r="B22" t="s">
        <v>1</v>
      </c>
      <c r="C22" s="3">
        <v>40</v>
      </c>
      <c r="D22" s="3">
        <v>51.428571428571431</v>
      </c>
      <c r="E22" s="3">
        <f t="shared" si="0"/>
        <v>11.428571428571431</v>
      </c>
    </row>
    <row r="23" spans="1:6" x14ac:dyDescent="0.3">
      <c r="A23" s="6"/>
      <c r="B23" t="s">
        <v>2</v>
      </c>
      <c r="C23" s="3">
        <v>28.571428571428573</v>
      </c>
      <c r="D23" s="3">
        <v>48.571428571428569</v>
      </c>
      <c r="E23" s="3">
        <f t="shared" si="0"/>
        <v>19.999999999999996</v>
      </c>
    </row>
    <row r="24" spans="1:6" x14ac:dyDescent="0.3">
      <c r="A24" s="6"/>
      <c r="B24" t="s">
        <v>3</v>
      </c>
      <c r="C24" s="3">
        <v>38.095238095238095</v>
      </c>
      <c r="D24" s="3">
        <v>47.61904761904762</v>
      </c>
      <c r="E24" s="3">
        <f t="shared" si="0"/>
        <v>9.5238095238095255</v>
      </c>
    </row>
    <row r="25" spans="1:6" x14ac:dyDescent="0.3">
      <c r="A25" s="6"/>
      <c r="B25" t="s">
        <v>4</v>
      </c>
      <c r="C25" s="3">
        <v>33.333333333333336</v>
      </c>
      <c r="D25" s="3">
        <v>55.238095238095241</v>
      </c>
      <c r="E25" s="3">
        <f t="shared" si="0"/>
        <v>21.904761904761905</v>
      </c>
    </row>
    <row r="26" spans="1:6" x14ac:dyDescent="0.3">
      <c r="C26" s="5">
        <f t="shared" ref="C26:D26" si="1">AVERAGE(C2:C25)</f>
        <v>28.300654310901717</v>
      </c>
      <c r="D26" s="5">
        <f t="shared" si="1"/>
        <v>48.343552941009825</v>
      </c>
      <c r="E26" s="5">
        <f>AVERAGE(E2:E25)</f>
        <v>20.042898630108102</v>
      </c>
      <c r="F26" s="4" t="s">
        <v>36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Pengujian Data Baru</vt:lpstr>
      <vt:lpstr>Perbandingan awal dgn tescampur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2017-09-04T01:34:16Z</dcterms:created>
  <dcterms:modified xsi:type="dcterms:W3CDTF">2017-09-09T04:27:55Z</dcterms:modified>
</cp:coreProperties>
</file>