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fi Zharif\Cidar\Cidar\Manual\"/>
    </mc:Choice>
  </mc:AlternateContent>
  <bookViews>
    <workbookView xWindow="0" yWindow="0" windowWidth="23040" windowHeight="9192"/>
  </bookViews>
  <sheets>
    <sheet name="Wright" sheetId="1" r:id="rId1"/>
    <sheet name="Giems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 l="1"/>
  <c r="L11" i="2"/>
  <c r="L10" i="2"/>
  <c r="L9" i="2"/>
  <c r="L8" i="2"/>
  <c r="L7" i="2"/>
  <c r="L6" i="2"/>
  <c r="L5" i="2"/>
  <c r="L4" i="2"/>
  <c r="L3" i="2"/>
  <c r="W4" i="2"/>
  <c r="W5" i="2"/>
  <c r="R5" i="2" s="1"/>
  <c r="W6" i="2"/>
  <c r="P6" i="2" s="1"/>
  <c r="W7" i="2"/>
  <c r="R7" i="2" s="1"/>
  <c r="W8" i="2"/>
  <c r="R8" i="2" s="1"/>
  <c r="W9" i="2"/>
  <c r="P9" i="2" s="1"/>
  <c r="W10" i="2"/>
  <c r="T10" i="2" s="1"/>
  <c r="W11" i="2"/>
  <c r="R11" i="2" s="1"/>
  <c r="W12" i="2"/>
  <c r="R12" i="2" s="1"/>
  <c r="W13" i="2"/>
  <c r="T13" i="2" s="1"/>
  <c r="W14" i="2"/>
  <c r="R14" i="2" s="1"/>
  <c r="W15" i="2"/>
  <c r="R15" i="2" s="1"/>
  <c r="W16" i="2"/>
  <c r="R16" i="2" s="1"/>
  <c r="W17" i="2"/>
  <c r="R17" i="2" s="1"/>
  <c r="W18" i="2"/>
  <c r="T18" i="2" s="1"/>
  <c r="W19" i="2"/>
  <c r="R19" i="2" s="1"/>
  <c r="W20" i="2"/>
  <c r="R20" i="2" s="1"/>
  <c r="W21" i="2"/>
  <c r="R21" i="2" s="1"/>
  <c r="W22" i="2"/>
  <c r="R22" i="2" s="1"/>
  <c r="W23" i="2"/>
  <c r="P23" i="2" s="1"/>
  <c r="W24" i="2"/>
  <c r="W25" i="2"/>
  <c r="W26" i="2"/>
  <c r="V26" i="2" s="1"/>
  <c r="W27" i="2"/>
  <c r="W28" i="2"/>
  <c r="W3" i="2"/>
  <c r="R3" i="2" s="1"/>
  <c r="P24" i="2"/>
  <c r="P14" i="2"/>
  <c r="R10" i="2"/>
  <c r="R4" i="2"/>
  <c r="V28" i="2" l="1"/>
  <c r="R28" i="2"/>
  <c r="R27" i="2"/>
  <c r="T27" i="2"/>
  <c r="V27" i="2"/>
  <c r="V25" i="2"/>
  <c r="P25" i="2"/>
  <c r="R24" i="2"/>
  <c r="V24" i="2"/>
  <c r="V23" i="2"/>
  <c r="R23" i="2"/>
  <c r="T23" i="2"/>
  <c r="P18" i="2"/>
  <c r="R18" i="2"/>
  <c r="P17" i="2"/>
  <c r="T17" i="2"/>
  <c r="T14" i="2"/>
  <c r="P13" i="2"/>
  <c r="R13" i="2"/>
  <c r="P10" i="2"/>
  <c r="R9" i="2"/>
  <c r="T6" i="2"/>
  <c r="R6" i="2"/>
  <c r="T5" i="2"/>
  <c r="T3" i="2"/>
  <c r="P8" i="2"/>
  <c r="T9" i="2"/>
  <c r="P12" i="2"/>
  <c r="P16" i="2"/>
  <c r="T24" i="2"/>
  <c r="R25" i="2"/>
  <c r="P26" i="2"/>
  <c r="P7" i="2"/>
  <c r="T8" i="2"/>
  <c r="P11" i="2"/>
  <c r="T12" i="2"/>
  <c r="P15" i="2"/>
  <c r="T16" i="2"/>
  <c r="P19" i="2"/>
  <c r="P20" i="2"/>
  <c r="P21" i="2"/>
  <c r="P22" i="2"/>
  <c r="T25" i="2"/>
  <c r="R26" i="2"/>
  <c r="P27" i="2"/>
  <c r="T4" i="2"/>
  <c r="T7" i="2"/>
  <c r="T11" i="2"/>
  <c r="T15" i="2"/>
  <c r="T19" i="2"/>
  <c r="T20" i="2"/>
  <c r="T21" i="2"/>
  <c r="T22" i="2"/>
  <c r="T26" i="2"/>
  <c r="N3" i="2"/>
  <c r="V3" i="2"/>
  <c r="N4" i="2"/>
  <c r="V4" i="2"/>
  <c r="N5" i="2"/>
  <c r="V5" i="2"/>
  <c r="N6" i="2"/>
  <c r="V6" i="2"/>
  <c r="N7" i="2"/>
  <c r="V7" i="2"/>
  <c r="N8" i="2"/>
  <c r="V8" i="2"/>
  <c r="N9" i="2"/>
  <c r="V9" i="2"/>
  <c r="N10" i="2"/>
  <c r="V10" i="2"/>
  <c r="N11" i="2"/>
  <c r="V11" i="2"/>
  <c r="N12" i="2"/>
  <c r="V12" i="2"/>
  <c r="N13" i="2"/>
  <c r="V13" i="2"/>
  <c r="N14" i="2"/>
  <c r="V14" i="2"/>
  <c r="N15" i="2"/>
  <c r="V15" i="2"/>
  <c r="N16" i="2"/>
  <c r="V16" i="2"/>
  <c r="N17" i="2"/>
  <c r="V17" i="2"/>
  <c r="N18" i="2"/>
  <c r="V18" i="2"/>
  <c r="N19" i="2"/>
  <c r="V19" i="2"/>
  <c r="N20" i="2"/>
  <c r="V20" i="2"/>
  <c r="N21" i="2"/>
  <c r="V21" i="2"/>
  <c r="N22" i="2"/>
  <c r="V22" i="2"/>
  <c r="N23" i="2"/>
  <c r="N24" i="2"/>
  <c r="N25" i="2"/>
  <c r="N26" i="2"/>
  <c r="N27" i="2"/>
  <c r="N28" i="2"/>
  <c r="P3" i="2"/>
  <c r="P4" i="2"/>
  <c r="P28" i="2"/>
  <c r="P5" i="2"/>
  <c r="T28" i="2"/>
  <c r="N6" i="1"/>
  <c r="N28" i="1"/>
  <c r="N27" i="1"/>
  <c r="N26" i="1"/>
  <c r="N25" i="1"/>
  <c r="AA28" i="1"/>
  <c r="Z28" i="1" s="1"/>
  <c r="AA27" i="1"/>
  <c r="Z27" i="1" s="1"/>
  <c r="P27" i="1"/>
  <c r="AA26" i="1"/>
  <c r="Z26" i="1" s="1"/>
  <c r="AA25" i="1"/>
  <c r="Z25" i="1" s="1"/>
  <c r="N24" i="1"/>
  <c r="N23" i="1"/>
  <c r="N22" i="1"/>
  <c r="N21" i="1"/>
  <c r="N20" i="1"/>
  <c r="N19" i="1"/>
  <c r="N18" i="1"/>
  <c r="N17" i="1"/>
  <c r="N16" i="1"/>
  <c r="AA24" i="1"/>
  <c r="Z24" i="1" s="1"/>
  <c r="AA23" i="1"/>
  <c r="Z23" i="1" s="1"/>
  <c r="AA22" i="1"/>
  <c r="Z22" i="1" s="1"/>
  <c r="AA21" i="1"/>
  <c r="Z21" i="1" s="1"/>
  <c r="AA20" i="1"/>
  <c r="Z20" i="1" s="1"/>
  <c r="AA19" i="1"/>
  <c r="Z19" i="1" s="1"/>
  <c r="AA18" i="1"/>
  <c r="Z18" i="1" s="1"/>
  <c r="AA17" i="1"/>
  <c r="Z17" i="1" s="1"/>
  <c r="AA16" i="1"/>
  <c r="Z16" i="1" s="1"/>
  <c r="N15" i="1"/>
  <c r="N14" i="1"/>
  <c r="N13" i="1"/>
  <c r="N12" i="1"/>
  <c r="N11" i="1"/>
  <c r="N10" i="1"/>
  <c r="N9" i="1"/>
  <c r="N8" i="1"/>
  <c r="AA8" i="1"/>
  <c r="P8" i="1" s="1"/>
  <c r="AA9" i="1"/>
  <c r="P9" i="1" s="1"/>
  <c r="AA10" i="1"/>
  <c r="P10" i="1" s="1"/>
  <c r="AA11" i="1"/>
  <c r="P11" i="1" s="1"/>
  <c r="AA12" i="1"/>
  <c r="P12" i="1" s="1"/>
  <c r="AA13" i="1"/>
  <c r="P13" i="1" s="1"/>
  <c r="AA14" i="1"/>
  <c r="P14" i="1" s="1"/>
  <c r="AA15" i="1"/>
  <c r="P15" i="1" s="1"/>
  <c r="N7" i="1"/>
  <c r="N5" i="1"/>
  <c r="N4" i="1"/>
  <c r="N3" i="1"/>
  <c r="AA4" i="1"/>
  <c r="Z4" i="1" s="1"/>
  <c r="AA5" i="1"/>
  <c r="Z5" i="1" s="1"/>
  <c r="AA6" i="1"/>
  <c r="Z6" i="1" s="1"/>
  <c r="AA7" i="1"/>
  <c r="Z7" i="1" s="1"/>
  <c r="AA3" i="1"/>
  <c r="Z3" i="1" s="1"/>
  <c r="X28" i="1" l="1"/>
  <c r="T28" i="1"/>
  <c r="P28" i="1"/>
  <c r="V28" i="1"/>
  <c r="T27" i="1"/>
  <c r="V27" i="1"/>
  <c r="X27" i="1"/>
  <c r="P26" i="1"/>
  <c r="V26" i="1"/>
  <c r="X26" i="1"/>
  <c r="T26" i="1"/>
  <c r="X25" i="1"/>
  <c r="P25" i="1"/>
  <c r="T25" i="1"/>
  <c r="V25" i="1"/>
  <c r="R25" i="1"/>
  <c r="R26" i="1"/>
  <c r="R27" i="1"/>
  <c r="R28" i="1"/>
  <c r="P24" i="1"/>
  <c r="T24" i="1"/>
  <c r="V24" i="1"/>
  <c r="X24" i="1"/>
  <c r="P23" i="1"/>
  <c r="V23" i="1"/>
  <c r="T23" i="1"/>
  <c r="X23" i="1"/>
  <c r="X22" i="1"/>
  <c r="T22" i="1"/>
  <c r="P22" i="1"/>
  <c r="V22" i="1"/>
  <c r="P21" i="1"/>
  <c r="V21" i="1"/>
  <c r="X21" i="1"/>
  <c r="T21" i="1"/>
  <c r="P20" i="1"/>
  <c r="T20" i="1"/>
  <c r="V20" i="1"/>
  <c r="X20" i="1"/>
  <c r="P19" i="1"/>
  <c r="T19" i="1"/>
  <c r="V19" i="1"/>
  <c r="X19" i="1"/>
  <c r="V18" i="1"/>
  <c r="P18" i="1"/>
  <c r="T18" i="1"/>
  <c r="X18" i="1"/>
  <c r="P17" i="1"/>
  <c r="T17" i="1"/>
  <c r="X17" i="1"/>
  <c r="V17" i="1"/>
  <c r="T16" i="1"/>
  <c r="P16" i="1"/>
  <c r="V16" i="1"/>
  <c r="X16" i="1"/>
  <c r="R16" i="1"/>
  <c r="R17" i="1"/>
  <c r="R18" i="1"/>
  <c r="R19" i="1"/>
  <c r="R20" i="1"/>
  <c r="R21" i="1"/>
  <c r="R22" i="1"/>
  <c r="R23" i="1"/>
  <c r="R24" i="1"/>
  <c r="V15" i="1"/>
  <c r="V14" i="1"/>
  <c r="V13" i="1"/>
  <c r="V12" i="1"/>
  <c r="V11" i="1"/>
  <c r="V10" i="1"/>
  <c r="V9" i="1"/>
  <c r="V8" i="1"/>
  <c r="T15" i="1"/>
  <c r="T14" i="1"/>
  <c r="T13" i="1"/>
  <c r="T12" i="1"/>
  <c r="T11" i="1"/>
  <c r="T10" i="1"/>
  <c r="T9" i="1"/>
  <c r="T8" i="1"/>
  <c r="Z15" i="1"/>
  <c r="R15" i="1"/>
  <c r="Z14" i="1"/>
  <c r="R14" i="1"/>
  <c r="Z13" i="1"/>
  <c r="R13" i="1"/>
  <c r="Z12" i="1"/>
  <c r="R12" i="1"/>
  <c r="Z11" i="1"/>
  <c r="R11" i="1"/>
  <c r="Z10" i="1"/>
  <c r="R10" i="1"/>
  <c r="Z9" i="1"/>
  <c r="R9" i="1"/>
  <c r="Z8" i="1"/>
  <c r="R8" i="1"/>
  <c r="X15" i="1"/>
  <c r="X14" i="1"/>
  <c r="X13" i="1"/>
  <c r="X12" i="1"/>
  <c r="X11" i="1"/>
  <c r="X10" i="1"/>
  <c r="X9" i="1"/>
  <c r="X8" i="1"/>
  <c r="X7" i="1"/>
  <c r="T7" i="1"/>
  <c r="R7" i="1"/>
  <c r="X6" i="1"/>
  <c r="X5" i="1"/>
  <c r="X4" i="1"/>
  <c r="V7" i="1" l="1"/>
  <c r="P7" i="1"/>
  <c r="V6" i="1"/>
  <c r="R6" i="1"/>
  <c r="T6" i="1"/>
  <c r="P6" i="1"/>
  <c r="R5" i="1"/>
  <c r="T5" i="1"/>
  <c r="V5" i="1"/>
  <c r="P5" i="1"/>
  <c r="V4" i="1"/>
  <c r="R4" i="1"/>
  <c r="T4" i="1"/>
  <c r="P4" i="1"/>
  <c r="T3" i="1"/>
  <c r="R3" i="1" l="1"/>
  <c r="V3" i="1"/>
  <c r="P3" i="1"/>
  <c r="X3" i="1"/>
</calcChain>
</file>

<file path=xl/sharedStrings.xml><?xml version="1.0" encoding="utf-8"?>
<sst xmlns="http://schemas.openxmlformats.org/spreadsheetml/2006/main" count="106" uniqueCount="69">
  <si>
    <t>Basofil</t>
  </si>
  <si>
    <t>Eosinofil</t>
  </si>
  <si>
    <t>Limfosit</t>
  </si>
  <si>
    <t>Monosit</t>
  </si>
  <si>
    <t>Netrofil</t>
  </si>
  <si>
    <t>Preparat</t>
  </si>
  <si>
    <t>%B</t>
  </si>
  <si>
    <t>%E</t>
  </si>
  <si>
    <t>%L</t>
  </si>
  <si>
    <t>%M</t>
  </si>
  <si>
    <t>%N</t>
  </si>
  <si>
    <t>Prediksi</t>
  </si>
  <si>
    <t>Kenyataan</t>
  </si>
  <si>
    <t>Total</t>
  </si>
  <si>
    <t>Akurasi (Confusion Matrix)</t>
  </si>
  <si>
    <t>SH-1W</t>
  </si>
  <si>
    <t>SH-2W</t>
  </si>
  <si>
    <t>SH-3W</t>
  </si>
  <si>
    <t>SH-4W</t>
  </si>
  <si>
    <t>SH-5W</t>
  </si>
  <si>
    <t>Stab</t>
  </si>
  <si>
    <t>%S</t>
  </si>
  <si>
    <t>ADIARTA-W</t>
  </si>
  <si>
    <t>AGUNG-W</t>
  </si>
  <si>
    <t>AGUS-W</t>
  </si>
  <si>
    <t>AKHMAD-W</t>
  </si>
  <si>
    <t>ANI-W</t>
  </si>
  <si>
    <t>ANITA-W</t>
  </si>
  <si>
    <t>ASING-W</t>
  </si>
  <si>
    <t>DEWI-W</t>
  </si>
  <si>
    <t>DIYAH-W</t>
  </si>
  <si>
    <t>ENDANG-W</t>
  </si>
  <si>
    <t>ENGGAR-W</t>
  </si>
  <si>
    <t>ENI-W</t>
  </si>
  <si>
    <t>FELIX-W</t>
  </si>
  <si>
    <t>INDAH-W</t>
  </si>
  <si>
    <t>MAZI-W</t>
  </si>
  <si>
    <t>NURANI-W</t>
  </si>
  <si>
    <t>NUR-M-W</t>
  </si>
  <si>
    <t>SARIYEM-W</t>
  </si>
  <si>
    <t>SITI-W</t>
  </si>
  <si>
    <t>TATUT-W</t>
  </si>
  <si>
    <t>UMIYATI-W</t>
  </si>
  <si>
    <t>SH-1G</t>
  </si>
  <si>
    <t>SH-2G</t>
  </si>
  <si>
    <t>SH-3G</t>
  </si>
  <si>
    <t>SH-4G</t>
  </si>
  <si>
    <t>SH-5G</t>
  </si>
  <si>
    <t>ADIARTA-G</t>
  </si>
  <si>
    <t>AGUNG-G</t>
  </si>
  <si>
    <t>AGUS-G</t>
  </si>
  <si>
    <t>AKHMAD-G</t>
  </si>
  <si>
    <t>ANITA-G</t>
  </si>
  <si>
    <t>ANI-G</t>
  </si>
  <si>
    <t>ASING-G</t>
  </si>
  <si>
    <t>DEWI-G</t>
  </si>
  <si>
    <t>DIYAH-G</t>
  </si>
  <si>
    <t>ENDANG-G</t>
  </si>
  <si>
    <t>ENGGAR-G</t>
  </si>
  <si>
    <t>ENI-G</t>
  </si>
  <si>
    <t>FELIX-G</t>
  </si>
  <si>
    <t>INDAH-G</t>
  </si>
  <si>
    <t>MAZI-G</t>
  </si>
  <si>
    <t>NURANI-G</t>
  </si>
  <si>
    <t>NUR-M-G</t>
  </si>
  <si>
    <t>SARIYEM-G</t>
  </si>
  <si>
    <t>SITI-G</t>
  </si>
  <si>
    <t>TATUT-G</t>
  </si>
  <si>
    <t>UMIYATI-G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</si>
</sst>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vertical="center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workbookViewId="0">
      <selection activeCell="D8" sqref="D8"/>
    </sheetView>
  </sheetViews>
  <sheetFormatPr defaultRowHeight="14.4" x14ac:dyDescent="0.3"/>
  <cols>
    <col min="1" max="1" width="14.88671875" customWidth="1"/>
    <col min="14" max="14" width="22.77734375" customWidth="1"/>
  </cols>
  <sheetData>
    <row r="1" spans="1:27" x14ac:dyDescent="0.3">
      <c r="A1" s="4" t="s">
        <v>5</v>
      </c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5" t="s">
        <v>12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4"/>
      <c r="B2" s="8" t="s">
        <v>0</v>
      </c>
      <c r="C2" s="8" t="s">
        <v>6</v>
      </c>
      <c r="D2" s="8" t="s">
        <v>1</v>
      </c>
      <c r="E2" s="8" t="s">
        <v>7</v>
      </c>
      <c r="F2" s="8" t="s">
        <v>2</v>
      </c>
      <c r="G2" s="8" t="s">
        <v>8</v>
      </c>
      <c r="H2" s="8" t="s">
        <v>3</v>
      </c>
      <c r="I2" s="8" t="s">
        <v>9</v>
      </c>
      <c r="J2" s="8" t="s">
        <v>4</v>
      </c>
      <c r="K2" s="8" t="s">
        <v>10</v>
      </c>
      <c r="L2" s="8" t="s">
        <v>20</v>
      </c>
      <c r="M2" s="8" t="s">
        <v>21</v>
      </c>
      <c r="N2" s="8" t="s">
        <v>14</v>
      </c>
      <c r="O2" s="8" t="s">
        <v>0</v>
      </c>
      <c r="P2" s="8" t="s">
        <v>6</v>
      </c>
      <c r="Q2" s="8" t="s">
        <v>1</v>
      </c>
      <c r="R2" s="8" t="s">
        <v>7</v>
      </c>
      <c r="S2" s="8" t="s">
        <v>2</v>
      </c>
      <c r="T2" s="8" t="s">
        <v>8</v>
      </c>
      <c r="U2" s="8" t="s">
        <v>3</v>
      </c>
      <c r="V2" s="8" t="s">
        <v>9</v>
      </c>
      <c r="W2" s="8" t="s">
        <v>4</v>
      </c>
      <c r="X2" s="8" t="s">
        <v>10</v>
      </c>
      <c r="Y2" s="8" t="s">
        <v>20</v>
      </c>
      <c r="Z2" s="8" t="s">
        <v>21</v>
      </c>
      <c r="AA2" s="8" t="s">
        <v>13</v>
      </c>
    </row>
    <row r="3" spans="1:27" x14ac:dyDescent="0.3">
      <c r="A3" s="9" t="s">
        <v>15</v>
      </c>
      <c r="B3" s="8">
        <v>0</v>
      </c>
      <c r="C3" s="8">
        <v>0</v>
      </c>
      <c r="D3" s="8">
        <v>2</v>
      </c>
      <c r="E3" s="8">
        <v>4.26</v>
      </c>
      <c r="F3" s="8">
        <v>19</v>
      </c>
      <c r="G3" s="8">
        <v>40.43</v>
      </c>
      <c r="H3" s="8">
        <v>6</v>
      </c>
      <c r="I3" s="8">
        <v>12.77</v>
      </c>
      <c r="J3" s="8">
        <v>20</v>
      </c>
      <c r="K3" s="8">
        <v>42.55</v>
      </c>
      <c r="L3" s="8">
        <v>0</v>
      </c>
      <c r="M3" s="8">
        <v>0</v>
      </c>
      <c r="N3" s="10">
        <f>46*100/$AA3</f>
        <v>97.872340425531917</v>
      </c>
      <c r="O3" s="9">
        <v>0</v>
      </c>
      <c r="P3" s="11">
        <f>O3*100/AA3</f>
        <v>0</v>
      </c>
      <c r="Q3" s="9">
        <v>2</v>
      </c>
      <c r="R3" s="11">
        <f>Q3*100/AA3</f>
        <v>4.2553191489361701</v>
      </c>
      <c r="S3" s="9">
        <v>20</v>
      </c>
      <c r="T3" s="11">
        <f>S3*100/AA3</f>
        <v>42.553191489361701</v>
      </c>
      <c r="U3" s="9">
        <v>5</v>
      </c>
      <c r="V3" s="11">
        <f>U3*100/AA3</f>
        <v>10.638297872340425</v>
      </c>
      <c r="W3" s="9">
        <v>20</v>
      </c>
      <c r="X3" s="11">
        <f>W3*100/AA3</f>
        <v>42.553191489361701</v>
      </c>
      <c r="Y3" s="9">
        <v>0</v>
      </c>
      <c r="Z3" s="11">
        <f>Y3*100/AA3</f>
        <v>0</v>
      </c>
      <c r="AA3" s="9">
        <f>O3+Q3+S3+U3+W3+Y3</f>
        <v>47</v>
      </c>
    </row>
    <row r="4" spans="1:27" x14ac:dyDescent="0.3">
      <c r="A4" s="9" t="s">
        <v>16</v>
      </c>
      <c r="B4" s="8">
        <v>1</v>
      </c>
      <c r="C4" s="8">
        <v>2.56</v>
      </c>
      <c r="D4" s="8">
        <v>0</v>
      </c>
      <c r="E4" s="8">
        <v>0</v>
      </c>
      <c r="F4" s="8">
        <v>9</v>
      </c>
      <c r="G4" s="8">
        <v>23.08</v>
      </c>
      <c r="H4" s="8">
        <v>8</v>
      </c>
      <c r="I4" s="8">
        <v>20.51</v>
      </c>
      <c r="J4" s="8">
        <v>21</v>
      </c>
      <c r="K4" s="8">
        <v>53.85</v>
      </c>
      <c r="L4" s="8">
        <v>0</v>
      </c>
      <c r="M4" s="8">
        <v>0</v>
      </c>
      <c r="N4" s="10">
        <f>38*100/$AA4</f>
        <v>97.435897435897431</v>
      </c>
      <c r="O4" s="9">
        <v>1</v>
      </c>
      <c r="P4" s="11">
        <f>O4*100/AA4</f>
        <v>2.5641025641025643</v>
      </c>
      <c r="Q4" s="9">
        <v>0</v>
      </c>
      <c r="R4" s="11">
        <f>Q4*100/AA4</f>
        <v>0</v>
      </c>
      <c r="S4" s="9">
        <v>10</v>
      </c>
      <c r="T4" s="11">
        <f>S4*100/AA4</f>
        <v>25.641025641025642</v>
      </c>
      <c r="U4" s="9">
        <v>7</v>
      </c>
      <c r="V4" s="11">
        <f>U4*100/AA4</f>
        <v>17.948717948717949</v>
      </c>
      <c r="W4" s="9">
        <v>20</v>
      </c>
      <c r="X4" s="11">
        <f>W4*100/AA4</f>
        <v>51.282051282051285</v>
      </c>
      <c r="Y4" s="9">
        <v>1</v>
      </c>
      <c r="Z4" s="11">
        <f t="shared" ref="Z4:Z28" si="0">Y4*100/AA4</f>
        <v>2.5641025641025643</v>
      </c>
      <c r="AA4" s="9">
        <f t="shared" ref="AA4:AA7" si="1">O4+Q4+S4+U4+W4+Y4</f>
        <v>39</v>
      </c>
    </row>
    <row r="5" spans="1:27" x14ac:dyDescent="0.3">
      <c r="A5" s="9" t="s">
        <v>17</v>
      </c>
      <c r="B5" s="8">
        <v>0</v>
      </c>
      <c r="C5" s="8">
        <v>0</v>
      </c>
      <c r="D5" s="8">
        <v>0</v>
      </c>
      <c r="E5" s="8">
        <v>0</v>
      </c>
      <c r="F5" s="8">
        <v>21</v>
      </c>
      <c r="G5" s="8">
        <v>42.86</v>
      </c>
      <c r="H5" s="8">
        <v>7</v>
      </c>
      <c r="I5" s="8">
        <v>14.29</v>
      </c>
      <c r="J5" s="8">
        <v>21</v>
      </c>
      <c r="K5" s="8">
        <v>42.86</v>
      </c>
      <c r="L5" s="8">
        <v>0</v>
      </c>
      <c r="M5" s="8">
        <v>0</v>
      </c>
      <c r="N5" s="10">
        <f>47*100/$AA5</f>
        <v>95.91836734693878</v>
      </c>
      <c r="O5" s="9">
        <v>0</v>
      </c>
      <c r="P5" s="11">
        <f>O5*100/AA5</f>
        <v>0</v>
      </c>
      <c r="Q5" s="9">
        <v>0</v>
      </c>
      <c r="R5" s="11">
        <f>Q5*100/AA5</f>
        <v>0</v>
      </c>
      <c r="S5" s="9">
        <v>20</v>
      </c>
      <c r="T5" s="11">
        <f>S5*100/AA5</f>
        <v>40.816326530612244</v>
      </c>
      <c r="U5" s="9">
        <v>8</v>
      </c>
      <c r="V5" s="11">
        <f>U5*100/AA5</f>
        <v>16.326530612244898</v>
      </c>
      <c r="W5" s="9">
        <v>20</v>
      </c>
      <c r="X5" s="11">
        <f>W5*100/AA5</f>
        <v>40.816326530612244</v>
      </c>
      <c r="Y5" s="9">
        <v>1</v>
      </c>
      <c r="Z5" s="11">
        <f t="shared" si="0"/>
        <v>2.0408163265306123</v>
      </c>
      <c r="AA5" s="9">
        <f t="shared" si="1"/>
        <v>49</v>
      </c>
    </row>
    <row r="6" spans="1:27" x14ac:dyDescent="0.3">
      <c r="A6" s="9" t="s">
        <v>18</v>
      </c>
      <c r="B6" s="8">
        <v>2</v>
      </c>
      <c r="C6" s="8">
        <v>4.17</v>
      </c>
      <c r="D6" s="8">
        <v>2</v>
      </c>
      <c r="E6" s="8">
        <v>4.17</v>
      </c>
      <c r="F6" s="8">
        <v>18</v>
      </c>
      <c r="G6" s="8">
        <v>37.5</v>
      </c>
      <c r="H6" s="8">
        <v>4</v>
      </c>
      <c r="I6" s="8">
        <v>8.33</v>
      </c>
      <c r="J6" s="8">
        <v>22</v>
      </c>
      <c r="K6" s="8">
        <v>45.83</v>
      </c>
      <c r="L6" s="8">
        <v>0</v>
      </c>
      <c r="M6" s="8">
        <v>0</v>
      </c>
      <c r="N6" s="10">
        <f>44*100/$AA6</f>
        <v>91.666666666666671</v>
      </c>
      <c r="O6" s="9">
        <v>0</v>
      </c>
      <c r="P6" s="11">
        <f>O6*100/AA6</f>
        <v>0</v>
      </c>
      <c r="Q6" s="9">
        <v>3</v>
      </c>
      <c r="R6" s="11">
        <f>Q6*100/AA6</f>
        <v>6.25</v>
      </c>
      <c r="S6" s="9">
        <v>20</v>
      </c>
      <c r="T6" s="11">
        <f>S6*100/AA6</f>
        <v>41.666666666666664</v>
      </c>
      <c r="U6" s="9">
        <v>4</v>
      </c>
      <c r="V6" s="11">
        <f>U6*100/AA6</f>
        <v>8.3333333333333339</v>
      </c>
      <c r="W6" s="9">
        <v>20</v>
      </c>
      <c r="X6" s="11">
        <f>W6*100/AA6</f>
        <v>41.666666666666664</v>
      </c>
      <c r="Y6" s="9">
        <v>1</v>
      </c>
      <c r="Z6" s="11">
        <f t="shared" si="0"/>
        <v>2.0833333333333335</v>
      </c>
      <c r="AA6" s="9">
        <f t="shared" si="1"/>
        <v>48</v>
      </c>
    </row>
    <row r="7" spans="1:27" x14ac:dyDescent="0.3">
      <c r="A7" s="9" t="s">
        <v>19</v>
      </c>
      <c r="B7" s="8">
        <v>1</v>
      </c>
      <c r="C7" s="8">
        <v>1.69</v>
      </c>
      <c r="D7" s="8">
        <v>4</v>
      </c>
      <c r="E7" s="8">
        <v>6.78</v>
      </c>
      <c r="F7" s="8">
        <v>17</v>
      </c>
      <c r="G7" s="8">
        <v>28.81</v>
      </c>
      <c r="H7" s="8">
        <v>7</v>
      </c>
      <c r="I7" s="8">
        <v>11.86</v>
      </c>
      <c r="J7" s="8">
        <v>30</v>
      </c>
      <c r="K7" s="8">
        <v>50.85</v>
      </c>
      <c r="L7" s="8">
        <v>0</v>
      </c>
      <c r="M7" s="8">
        <v>0</v>
      </c>
      <c r="N7" s="10">
        <f>47*100/$AA7</f>
        <v>79.66101694915254</v>
      </c>
      <c r="O7" s="9">
        <v>1</v>
      </c>
      <c r="P7" s="11">
        <f>O7*100/AA7</f>
        <v>1.6949152542372881</v>
      </c>
      <c r="Q7" s="9">
        <v>4</v>
      </c>
      <c r="R7" s="11">
        <f>Q7*100/AA7</f>
        <v>6.7796610169491522</v>
      </c>
      <c r="S7" s="9">
        <v>20</v>
      </c>
      <c r="T7" s="11">
        <f>S7*100/AA7</f>
        <v>33.898305084745765</v>
      </c>
      <c r="U7" s="9">
        <v>5</v>
      </c>
      <c r="V7" s="11">
        <f>U7*100/AA7</f>
        <v>8.4745762711864412</v>
      </c>
      <c r="W7" s="9">
        <v>20</v>
      </c>
      <c r="X7" s="11">
        <f>W7*100/AA7</f>
        <v>33.898305084745765</v>
      </c>
      <c r="Y7" s="9">
        <v>9</v>
      </c>
      <c r="Z7" s="11">
        <f t="shared" si="0"/>
        <v>15.254237288135593</v>
      </c>
      <c r="AA7" s="9">
        <f t="shared" si="1"/>
        <v>59</v>
      </c>
    </row>
    <row r="8" spans="1:27" x14ac:dyDescent="0.3">
      <c r="A8" s="9" t="s">
        <v>22</v>
      </c>
      <c r="B8" s="8">
        <v>0</v>
      </c>
      <c r="C8" s="8">
        <v>0</v>
      </c>
      <c r="D8" s="8">
        <v>3</v>
      </c>
      <c r="E8" s="8">
        <v>3</v>
      </c>
      <c r="F8" s="8">
        <v>34</v>
      </c>
      <c r="G8" s="8">
        <v>34</v>
      </c>
      <c r="H8" s="8">
        <v>0</v>
      </c>
      <c r="I8" s="8">
        <v>0</v>
      </c>
      <c r="J8" s="8">
        <v>63</v>
      </c>
      <c r="K8" s="8">
        <v>63</v>
      </c>
      <c r="L8" s="8">
        <v>0</v>
      </c>
      <c r="M8" s="8">
        <v>0</v>
      </c>
      <c r="N8" s="10">
        <f>95*100/$AA8</f>
        <v>95</v>
      </c>
      <c r="O8" s="9">
        <v>2</v>
      </c>
      <c r="P8" s="11">
        <f t="shared" ref="P8:P15" si="2">O8*100/AA8</f>
        <v>2</v>
      </c>
      <c r="Q8" s="9">
        <v>5</v>
      </c>
      <c r="R8" s="11">
        <f t="shared" ref="R8:R15" si="3">Q8*100/AA8</f>
        <v>5</v>
      </c>
      <c r="S8" s="9">
        <v>33</v>
      </c>
      <c r="T8" s="11">
        <f t="shared" ref="T8:T15" si="4">S8*100/AA8</f>
        <v>33</v>
      </c>
      <c r="U8" s="9">
        <v>0</v>
      </c>
      <c r="V8" s="11">
        <f t="shared" ref="V8:V15" si="5">U8*100/AA8</f>
        <v>0</v>
      </c>
      <c r="W8" s="9">
        <v>60</v>
      </c>
      <c r="X8" s="11">
        <f t="shared" ref="X8:X15" si="6">W8*100/AA8</f>
        <v>60</v>
      </c>
      <c r="Y8" s="9">
        <v>0</v>
      </c>
      <c r="Z8" s="11">
        <f t="shared" si="0"/>
        <v>0</v>
      </c>
      <c r="AA8" s="9">
        <f t="shared" ref="AA8:AA15" si="7">O8+Q8+S8+U8+W8+Y8</f>
        <v>100</v>
      </c>
    </row>
    <row r="9" spans="1:27" x14ac:dyDescent="0.3">
      <c r="A9" s="9" t="s">
        <v>23</v>
      </c>
      <c r="B9" s="8">
        <v>4</v>
      </c>
      <c r="C9" s="8">
        <v>4.5999999999999996</v>
      </c>
      <c r="D9" s="8">
        <v>7</v>
      </c>
      <c r="E9" s="8">
        <v>8.0500000000000007</v>
      </c>
      <c r="F9" s="8">
        <v>16</v>
      </c>
      <c r="G9" s="8">
        <v>18.39</v>
      </c>
      <c r="H9" s="8">
        <v>0</v>
      </c>
      <c r="I9" s="8">
        <v>0</v>
      </c>
      <c r="J9" s="8">
        <v>60</v>
      </c>
      <c r="K9" s="8">
        <v>68.97</v>
      </c>
      <c r="L9" s="8">
        <v>0</v>
      </c>
      <c r="M9" s="8">
        <v>0</v>
      </c>
      <c r="N9" s="10">
        <f>50*100/$AA9</f>
        <v>57.47126436781609</v>
      </c>
      <c r="O9" s="9">
        <v>0</v>
      </c>
      <c r="P9" s="11">
        <f t="shared" si="2"/>
        <v>0</v>
      </c>
      <c r="Q9" s="9">
        <v>0</v>
      </c>
      <c r="R9" s="11">
        <f t="shared" si="3"/>
        <v>0</v>
      </c>
      <c r="S9" s="9">
        <v>1</v>
      </c>
      <c r="T9" s="11">
        <f t="shared" si="4"/>
        <v>1.1494252873563218</v>
      </c>
      <c r="U9" s="9">
        <v>0</v>
      </c>
      <c r="V9" s="11">
        <f t="shared" si="5"/>
        <v>0</v>
      </c>
      <c r="W9" s="9">
        <v>71</v>
      </c>
      <c r="X9" s="11">
        <f t="shared" si="6"/>
        <v>81.609195402298852</v>
      </c>
      <c r="Y9" s="9">
        <v>15</v>
      </c>
      <c r="Z9" s="11">
        <f t="shared" si="0"/>
        <v>17.241379310344829</v>
      </c>
      <c r="AA9" s="9">
        <f t="shared" si="7"/>
        <v>87</v>
      </c>
    </row>
    <row r="10" spans="1:27" x14ac:dyDescent="0.3">
      <c r="A10" s="9" t="s">
        <v>24</v>
      </c>
      <c r="B10" s="8">
        <v>0</v>
      </c>
      <c r="C10" s="8">
        <v>0</v>
      </c>
      <c r="D10" s="8">
        <v>1</v>
      </c>
      <c r="E10" s="8">
        <v>0.89</v>
      </c>
      <c r="F10" s="8">
        <v>43</v>
      </c>
      <c r="G10" s="8">
        <v>38.39</v>
      </c>
      <c r="H10" s="8">
        <v>5</v>
      </c>
      <c r="I10" s="8">
        <v>4.46</v>
      </c>
      <c r="J10" s="8">
        <v>63</v>
      </c>
      <c r="K10" s="8">
        <v>56.25</v>
      </c>
      <c r="L10" s="8">
        <v>0</v>
      </c>
      <c r="M10" s="8">
        <v>0</v>
      </c>
      <c r="N10" s="10">
        <f>105*100/$AA10</f>
        <v>93.75</v>
      </c>
      <c r="O10" s="9">
        <v>0</v>
      </c>
      <c r="P10" s="11">
        <f t="shared" si="2"/>
        <v>0</v>
      </c>
      <c r="Q10" s="9">
        <v>3</v>
      </c>
      <c r="R10" s="11">
        <f t="shared" si="3"/>
        <v>2.6785714285714284</v>
      </c>
      <c r="S10" s="9">
        <v>41</v>
      </c>
      <c r="T10" s="11">
        <f t="shared" si="4"/>
        <v>36.607142857142854</v>
      </c>
      <c r="U10" s="9">
        <v>5</v>
      </c>
      <c r="V10" s="11">
        <f t="shared" si="5"/>
        <v>4.4642857142857144</v>
      </c>
      <c r="W10" s="9">
        <v>61</v>
      </c>
      <c r="X10" s="11">
        <f t="shared" si="6"/>
        <v>54.464285714285715</v>
      </c>
      <c r="Y10" s="9">
        <v>2</v>
      </c>
      <c r="Z10" s="11">
        <f t="shared" si="0"/>
        <v>1.7857142857142858</v>
      </c>
      <c r="AA10" s="9">
        <f t="shared" si="7"/>
        <v>112</v>
      </c>
    </row>
    <row r="11" spans="1:27" x14ac:dyDescent="0.3">
      <c r="A11" s="9" t="s">
        <v>25</v>
      </c>
      <c r="B11" s="8">
        <v>0</v>
      </c>
      <c r="C11" s="8">
        <v>0</v>
      </c>
      <c r="D11" s="8">
        <v>0</v>
      </c>
      <c r="E11" s="8">
        <v>0</v>
      </c>
      <c r="F11" s="8">
        <v>55</v>
      </c>
      <c r="G11" s="8">
        <v>54.46</v>
      </c>
      <c r="H11" s="8">
        <v>1</v>
      </c>
      <c r="I11" s="8">
        <v>0.99</v>
      </c>
      <c r="J11" s="8">
        <v>45</v>
      </c>
      <c r="K11" s="8">
        <v>44.55</v>
      </c>
      <c r="L11" s="8">
        <v>0</v>
      </c>
      <c r="M11" s="8">
        <v>0</v>
      </c>
      <c r="N11" s="10">
        <f>93*100/$AA11</f>
        <v>92.079207920792072</v>
      </c>
      <c r="O11" s="9">
        <v>0</v>
      </c>
      <c r="P11" s="11">
        <f t="shared" si="2"/>
        <v>0</v>
      </c>
      <c r="Q11" s="9">
        <v>2</v>
      </c>
      <c r="R11" s="11">
        <f t="shared" si="3"/>
        <v>1.9801980198019802</v>
      </c>
      <c r="S11" s="9">
        <v>52</v>
      </c>
      <c r="T11" s="11">
        <f t="shared" si="4"/>
        <v>51.485148514851488</v>
      </c>
      <c r="U11" s="9">
        <v>3</v>
      </c>
      <c r="V11" s="11">
        <f t="shared" si="5"/>
        <v>2.9702970297029703</v>
      </c>
      <c r="W11" s="9">
        <v>42</v>
      </c>
      <c r="X11" s="11">
        <f t="shared" si="6"/>
        <v>41.584158415841586</v>
      </c>
      <c r="Y11" s="9">
        <v>2</v>
      </c>
      <c r="Z11" s="11">
        <f t="shared" si="0"/>
        <v>1.9801980198019802</v>
      </c>
      <c r="AA11" s="9">
        <f t="shared" si="7"/>
        <v>101</v>
      </c>
    </row>
    <row r="12" spans="1:27" x14ac:dyDescent="0.3">
      <c r="A12" s="9" t="s">
        <v>27</v>
      </c>
      <c r="B12" s="8">
        <v>0</v>
      </c>
      <c r="C12" s="8">
        <v>0</v>
      </c>
      <c r="D12" s="8">
        <v>3</v>
      </c>
      <c r="E12" s="8">
        <v>2.7</v>
      </c>
      <c r="F12" s="8">
        <v>46</v>
      </c>
      <c r="G12" s="8">
        <v>41.44</v>
      </c>
      <c r="H12" s="8">
        <v>2</v>
      </c>
      <c r="I12" s="8">
        <v>1.8</v>
      </c>
      <c r="J12" s="8">
        <v>60</v>
      </c>
      <c r="K12" s="8">
        <v>54.05</v>
      </c>
      <c r="L12" s="8">
        <v>0</v>
      </c>
      <c r="M12" s="8">
        <v>0</v>
      </c>
      <c r="N12" s="10">
        <f>97*100/$AA12</f>
        <v>87.387387387387392</v>
      </c>
      <c r="O12" s="9">
        <v>0</v>
      </c>
      <c r="P12" s="11">
        <f t="shared" si="2"/>
        <v>0</v>
      </c>
      <c r="Q12" s="9">
        <v>8</v>
      </c>
      <c r="R12" s="11">
        <f t="shared" si="3"/>
        <v>7.2072072072072073</v>
      </c>
      <c r="S12" s="9">
        <v>36</v>
      </c>
      <c r="T12" s="11">
        <f t="shared" si="4"/>
        <v>32.432432432432435</v>
      </c>
      <c r="U12" s="9">
        <v>2</v>
      </c>
      <c r="V12" s="11">
        <f t="shared" si="5"/>
        <v>1.8018018018018018</v>
      </c>
      <c r="W12" s="9">
        <v>65</v>
      </c>
      <c r="X12" s="11">
        <f t="shared" si="6"/>
        <v>58.558558558558559</v>
      </c>
      <c r="Y12" s="9">
        <v>0</v>
      </c>
      <c r="Z12" s="11">
        <f t="shared" si="0"/>
        <v>0</v>
      </c>
      <c r="AA12" s="9">
        <f t="shared" si="7"/>
        <v>111</v>
      </c>
    </row>
    <row r="13" spans="1:27" x14ac:dyDescent="0.3">
      <c r="A13" s="9" t="s">
        <v>26</v>
      </c>
      <c r="B13" s="8">
        <v>0</v>
      </c>
      <c r="C13" s="8">
        <v>0</v>
      </c>
      <c r="D13" s="8">
        <v>3</v>
      </c>
      <c r="E13" s="8">
        <v>2.5</v>
      </c>
      <c r="F13" s="8">
        <v>47</v>
      </c>
      <c r="G13" s="8">
        <v>39.17</v>
      </c>
      <c r="H13" s="8">
        <v>3</v>
      </c>
      <c r="I13" s="8">
        <v>2.5</v>
      </c>
      <c r="J13" s="8">
        <v>67</v>
      </c>
      <c r="K13" s="8">
        <v>55.83</v>
      </c>
      <c r="L13" s="8">
        <v>0</v>
      </c>
      <c r="M13" s="8">
        <v>0</v>
      </c>
      <c r="N13" s="10">
        <f>111*100/$AA13</f>
        <v>92.5</v>
      </c>
      <c r="O13" s="9">
        <v>1</v>
      </c>
      <c r="P13" s="11">
        <f t="shared" si="2"/>
        <v>0.83333333333333337</v>
      </c>
      <c r="Q13" s="9">
        <v>6</v>
      </c>
      <c r="R13" s="11">
        <f t="shared" si="3"/>
        <v>5</v>
      </c>
      <c r="S13" s="9">
        <v>38</v>
      </c>
      <c r="T13" s="11">
        <f t="shared" si="4"/>
        <v>31.666666666666668</v>
      </c>
      <c r="U13" s="9">
        <v>6</v>
      </c>
      <c r="V13" s="11">
        <f t="shared" si="5"/>
        <v>5</v>
      </c>
      <c r="W13" s="9">
        <v>69</v>
      </c>
      <c r="X13" s="11">
        <f t="shared" si="6"/>
        <v>57.5</v>
      </c>
      <c r="Y13" s="9">
        <v>0</v>
      </c>
      <c r="Z13" s="11">
        <f t="shared" si="0"/>
        <v>0</v>
      </c>
      <c r="AA13" s="9">
        <f t="shared" si="7"/>
        <v>120</v>
      </c>
    </row>
    <row r="14" spans="1:27" x14ac:dyDescent="0.3">
      <c r="A14" s="9" t="s">
        <v>28</v>
      </c>
      <c r="B14" s="8">
        <v>0</v>
      </c>
      <c r="C14" s="8">
        <v>0</v>
      </c>
      <c r="D14" s="8">
        <v>0</v>
      </c>
      <c r="E14" s="8">
        <v>0</v>
      </c>
      <c r="F14" s="8">
        <v>53</v>
      </c>
      <c r="G14" s="8">
        <v>50</v>
      </c>
      <c r="H14" s="8">
        <v>1</v>
      </c>
      <c r="I14" s="8">
        <v>0.94</v>
      </c>
      <c r="J14" s="8">
        <v>52</v>
      </c>
      <c r="K14" s="8">
        <v>49.06</v>
      </c>
      <c r="L14" s="8">
        <v>0</v>
      </c>
      <c r="M14" s="8">
        <v>0</v>
      </c>
      <c r="N14" s="10">
        <f>87*100/$AA14</f>
        <v>82.075471698113205</v>
      </c>
      <c r="O14" s="9">
        <v>0</v>
      </c>
      <c r="P14" s="11">
        <f t="shared" si="2"/>
        <v>0</v>
      </c>
      <c r="Q14" s="9">
        <v>3</v>
      </c>
      <c r="R14" s="11">
        <f t="shared" si="3"/>
        <v>2.8301886792452828</v>
      </c>
      <c r="S14" s="9">
        <v>37</v>
      </c>
      <c r="T14" s="11">
        <f t="shared" si="4"/>
        <v>34.905660377358494</v>
      </c>
      <c r="U14" s="9">
        <v>6</v>
      </c>
      <c r="V14" s="11">
        <f t="shared" si="5"/>
        <v>5.6603773584905657</v>
      </c>
      <c r="W14" s="9">
        <v>59</v>
      </c>
      <c r="X14" s="11">
        <f t="shared" si="6"/>
        <v>55.660377358490564</v>
      </c>
      <c r="Y14" s="9">
        <v>1</v>
      </c>
      <c r="Z14" s="11">
        <f t="shared" si="0"/>
        <v>0.94339622641509435</v>
      </c>
      <c r="AA14" s="9">
        <f t="shared" si="7"/>
        <v>106</v>
      </c>
    </row>
    <row r="15" spans="1:27" x14ac:dyDescent="0.3">
      <c r="A15" s="9" t="s">
        <v>29</v>
      </c>
      <c r="B15" s="8">
        <v>0</v>
      </c>
      <c r="C15" s="8">
        <v>0</v>
      </c>
      <c r="D15" s="8">
        <v>0</v>
      </c>
      <c r="E15" s="8">
        <v>0</v>
      </c>
      <c r="F15" s="8">
        <v>52</v>
      </c>
      <c r="G15" s="8">
        <v>49.06</v>
      </c>
      <c r="H15" s="8">
        <v>0</v>
      </c>
      <c r="I15" s="8">
        <v>0</v>
      </c>
      <c r="J15" s="8">
        <v>54</v>
      </c>
      <c r="K15" s="8">
        <v>50.94</v>
      </c>
      <c r="L15" s="8">
        <v>0</v>
      </c>
      <c r="M15" s="8">
        <v>0</v>
      </c>
      <c r="N15" s="10">
        <f>90*100/$AA15</f>
        <v>84.905660377358487</v>
      </c>
      <c r="O15" s="9">
        <v>0</v>
      </c>
      <c r="P15" s="11">
        <f t="shared" si="2"/>
        <v>0</v>
      </c>
      <c r="Q15" s="9">
        <v>1</v>
      </c>
      <c r="R15" s="11">
        <f t="shared" si="3"/>
        <v>0.94339622641509435</v>
      </c>
      <c r="S15" s="9">
        <v>39</v>
      </c>
      <c r="T15" s="11">
        <f t="shared" si="4"/>
        <v>36.79245283018868</v>
      </c>
      <c r="U15" s="9">
        <v>1</v>
      </c>
      <c r="V15" s="11">
        <f t="shared" si="5"/>
        <v>0.94339622641509435</v>
      </c>
      <c r="W15" s="9">
        <v>63</v>
      </c>
      <c r="X15" s="11">
        <f t="shared" si="6"/>
        <v>59.433962264150942</v>
      </c>
      <c r="Y15" s="9">
        <v>2</v>
      </c>
      <c r="Z15" s="11">
        <f t="shared" si="0"/>
        <v>1.8867924528301887</v>
      </c>
      <c r="AA15" s="9">
        <f t="shared" si="7"/>
        <v>106</v>
      </c>
    </row>
    <row r="16" spans="1:27" x14ac:dyDescent="0.3">
      <c r="A16" s="9" t="s">
        <v>30</v>
      </c>
      <c r="B16" s="8">
        <v>0</v>
      </c>
      <c r="C16" s="8">
        <v>0</v>
      </c>
      <c r="D16" s="8">
        <v>0</v>
      </c>
      <c r="E16" s="8">
        <v>0</v>
      </c>
      <c r="F16" s="8">
        <v>42</v>
      </c>
      <c r="G16" s="8">
        <v>39.25</v>
      </c>
      <c r="H16" s="8">
        <v>0</v>
      </c>
      <c r="I16" s="8">
        <v>0</v>
      </c>
      <c r="J16" s="8">
        <v>65</v>
      </c>
      <c r="K16" s="8">
        <v>60.75</v>
      </c>
      <c r="L16" s="8">
        <v>0</v>
      </c>
      <c r="M16" s="8">
        <v>0</v>
      </c>
      <c r="N16" s="10">
        <f>97*100/$AA16</f>
        <v>90.654205607476641</v>
      </c>
      <c r="O16" s="9">
        <v>0</v>
      </c>
      <c r="P16" s="11">
        <f>O16*100/AA16</f>
        <v>0</v>
      </c>
      <c r="Q16" s="9">
        <v>0</v>
      </c>
      <c r="R16" s="11">
        <f>Q16*100/AA16</f>
        <v>0</v>
      </c>
      <c r="S16" s="9">
        <v>34</v>
      </c>
      <c r="T16" s="11">
        <f>S16*100/AA16</f>
        <v>31.77570093457944</v>
      </c>
      <c r="U16" s="9">
        <v>0</v>
      </c>
      <c r="V16" s="11">
        <f>U16*100/AA16</f>
        <v>0</v>
      </c>
      <c r="W16" s="9">
        <v>71</v>
      </c>
      <c r="X16" s="11">
        <f>W16*100/AA16</f>
        <v>66.355140186915889</v>
      </c>
      <c r="Y16" s="9">
        <v>2</v>
      </c>
      <c r="Z16" s="11">
        <f>Y16*100/AA16</f>
        <v>1.8691588785046729</v>
      </c>
      <c r="AA16" s="9">
        <f>O16+Q16+S16+U16+W16+Y16</f>
        <v>107</v>
      </c>
    </row>
    <row r="17" spans="1:27" x14ac:dyDescent="0.3">
      <c r="A17" s="9" t="s">
        <v>31</v>
      </c>
      <c r="B17" s="8">
        <v>0</v>
      </c>
      <c r="C17" s="8">
        <v>0</v>
      </c>
      <c r="D17" s="8">
        <v>0</v>
      </c>
      <c r="E17" s="8">
        <v>0</v>
      </c>
      <c r="F17" s="8">
        <v>45</v>
      </c>
      <c r="G17" s="8">
        <v>37.82</v>
      </c>
      <c r="H17" s="8">
        <v>3</v>
      </c>
      <c r="I17" s="8">
        <v>2.52</v>
      </c>
      <c r="J17" s="8">
        <v>71</v>
      </c>
      <c r="K17" s="8">
        <v>59.66</v>
      </c>
      <c r="L17" s="8">
        <v>0</v>
      </c>
      <c r="M17" s="8">
        <v>0</v>
      </c>
      <c r="N17" s="10">
        <f>76*100/$AA17</f>
        <v>63.865546218487395</v>
      </c>
      <c r="O17" s="9">
        <v>1</v>
      </c>
      <c r="P17" s="11">
        <f>O17*100/AA17</f>
        <v>0.84033613445378152</v>
      </c>
      <c r="Q17" s="9">
        <v>0</v>
      </c>
      <c r="R17" s="11">
        <f>Q17*100/AA17</f>
        <v>0</v>
      </c>
      <c r="S17" s="9">
        <v>6</v>
      </c>
      <c r="T17" s="11">
        <f>S17*100/AA17</f>
        <v>5.0420168067226889</v>
      </c>
      <c r="U17" s="9">
        <v>3</v>
      </c>
      <c r="V17" s="11">
        <f>U17*100/AA17</f>
        <v>2.5210084033613445</v>
      </c>
      <c r="W17" s="9">
        <v>106</v>
      </c>
      <c r="X17" s="11">
        <f>W17*100/AA17</f>
        <v>89.075630252100837</v>
      </c>
      <c r="Y17" s="9">
        <v>3</v>
      </c>
      <c r="Z17" s="11">
        <f t="shared" si="0"/>
        <v>2.5210084033613445</v>
      </c>
      <c r="AA17" s="9">
        <f t="shared" ref="AA17:AA24" si="8">O17+Q17+S17+U17+W17+Y17</f>
        <v>119</v>
      </c>
    </row>
    <row r="18" spans="1:27" x14ac:dyDescent="0.3">
      <c r="A18" s="9" t="s">
        <v>32</v>
      </c>
      <c r="B18" s="8">
        <v>0</v>
      </c>
      <c r="C18" s="8">
        <v>0</v>
      </c>
      <c r="D18" s="8">
        <v>4</v>
      </c>
      <c r="E18" s="8">
        <v>4.04</v>
      </c>
      <c r="F18" s="8">
        <v>55</v>
      </c>
      <c r="G18" s="8">
        <v>55.56</v>
      </c>
      <c r="H18" s="8">
        <v>13</v>
      </c>
      <c r="I18" s="8">
        <v>13.13</v>
      </c>
      <c r="J18" s="8">
        <v>27</v>
      </c>
      <c r="K18" s="8">
        <v>27.27</v>
      </c>
      <c r="L18" s="8">
        <v>0</v>
      </c>
      <c r="M18" s="8">
        <v>0</v>
      </c>
      <c r="N18" s="10">
        <f>79*100/$AA18</f>
        <v>79.797979797979792</v>
      </c>
      <c r="O18" s="9">
        <v>0</v>
      </c>
      <c r="P18" s="11">
        <f>O18*100/AA18</f>
        <v>0</v>
      </c>
      <c r="Q18" s="9">
        <v>5</v>
      </c>
      <c r="R18" s="11">
        <f>Q18*100/AA18</f>
        <v>5.0505050505050502</v>
      </c>
      <c r="S18" s="9">
        <v>60</v>
      </c>
      <c r="T18" s="11">
        <f>S18*100/AA18</f>
        <v>60.606060606060609</v>
      </c>
      <c r="U18" s="9">
        <v>5</v>
      </c>
      <c r="V18" s="11">
        <f>U18*100/AA18</f>
        <v>5.0505050505050502</v>
      </c>
      <c r="W18" s="9">
        <v>29</v>
      </c>
      <c r="X18" s="11">
        <f>W18*100/AA18</f>
        <v>29.292929292929294</v>
      </c>
      <c r="Y18" s="9">
        <v>0</v>
      </c>
      <c r="Z18" s="11">
        <f t="shared" si="0"/>
        <v>0</v>
      </c>
      <c r="AA18" s="9">
        <f t="shared" si="8"/>
        <v>99</v>
      </c>
    </row>
    <row r="19" spans="1:27" x14ac:dyDescent="0.3">
      <c r="A19" s="9" t="s">
        <v>33</v>
      </c>
      <c r="B19" s="8">
        <v>0</v>
      </c>
      <c r="C19" s="8">
        <v>0</v>
      </c>
      <c r="D19" s="8">
        <v>0</v>
      </c>
      <c r="E19" s="8">
        <v>0</v>
      </c>
      <c r="F19" s="8">
        <v>37</v>
      </c>
      <c r="G19" s="8">
        <v>39.36</v>
      </c>
      <c r="H19" s="8">
        <v>3</v>
      </c>
      <c r="I19" s="8">
        <v>3.19</v>
      </c>
      <c r="J19" s="8">
        <v>54</v>
      </c>
      <c r="K19" s="8">
        <v>57.45</v>
      </c>
      <c r="L19" s="8">
        <v>0</v>
      </c>
      <c r="M19" s="8">
        <v>0</v>
      </c>
      <c r="N19" s="10">
        <f>93*100/$AA19</f>
        <v>98.936170212765958</v>
      </c>
      <c r="O19" s="9">
        <v>0</v>
      </c>
      <c r="P19" s="11">
        <f>O19*100/AA19</f>
        <v>0</v>
      </c>
      <c r="Q19" s="9">
        <v>0</v>
      </c>
      <c r="R19" s="11">
        <f>Q19*100/AA19</f>
        <v>0</v>
      </c>
      <c r="S19" s="9">
        <v>38</v>
      </c>
      <c r="T19" s="11">
        <f>S19*100/AA19</f>
        <v>40.425531914893618</v>
      </c>
      <c r="U19" s="9">
        <v>2</v>
      </c>
      <c r="V19" s="11">
        <f>U19*100/AA19</f>
        <v>2.1276595744680851</v>
      </c>
      <c r="W19" s="9">
        <v>54</v>
      </c>
      <c r="X19" s="11">
        <f>W19*100/AA19</f>
        <v>57.446808510638299</v>
      </c>
      <c r="Y19" s="9">
        <v>0</v>
      </c>
      <c r="Z19" s="11">
        <f t="shared" si="0"/>
        <v>0</v>
      </c>
      <c r="AA19" s="9">
        <f t="shared" si="8"/>
        <v>94</v>
      </c>
    </row>
    <row r="20" spans="1:27" x14ac:dyDescent="0.3">
      <c r="A20" s="9" t="s">
        <v>34</v>
      </c>
      <c r="B20" s="8">
        <v>0</v>
      </c>
      <c r="C20" s="8">
        <v>0</v>
      </c>
      <c r="D20" s="8">
        <v>0</v>
      </c>
      <c r="E20" s="8">
        <v>0</v>
      </c>
      <c r="F20" s="8">
        <v>87</v>
      </c>
      <c r="G20" s="8">
        <v>76.989999999999995</v>
      </c>
      <c r="H20" s="8">
        <v>6</v>
      </c>
      <c r="I20" s="8">
        <v>5.31</v>
      </c>
      <c r="J20" s="8">
        <v>20</v>
      </c>
      <c r="K20" s="8">
        <v>17.7</v>
      </c>
      <c r="L20" s="8">
        <v>0</v>
      </c>
      <c r="M20" s="8">
        <v>0</v>
      </c>
      <c r="N20" s="10">
        <f>103*100/$AA20</f>
        <v>91.150442477876112</v>
      </c>
      <c r="O20" s="9">
        <v>0</v>
      </c>
      <c r="P20" s="11">
        <f>O20*100/AA20</f>
        <v>0</v>
      </c>
      <c r="Q20" s="9">
        <v>0</v>
      </c>
      <c r="R20" s="11">
        <f>Q20*100/AA20</f>
        <v>0</v>
      </c>
      <c r="S20" s="9">
        <v>83</v>
      </c>
      <c r="T20" s="11">
        <f>S20*100/AA20</f>
        <v>73.451327433628322</v>
      </c>
      <c r="U20" s="9">
        <v>6</v>
      </c>
      <c r="V20" s="11">
        <f>U20*100/AA20</f>
        <v>5.3097345132743365</v>
      </c>
      <c r="W20" s="9">
        <v>23</v>
      </c>
      <c r="X20" s="11">
        <f>W20*100/AA20</f>
        <v>20.353982300884955</v>
      </c>
      <c r="Y20" s="9">
        <v>1</v>
      </c>
      <c r="Z20" s="11">
        <f t="shared" si="0"/>
        <v>0.88495575221238942</v>
      </c>
      <c r="AA20" s="9">
        <f t="shared" si="8"/>
        <v>113</v>
      </c>
    </row>
    <row r="21" spans="1:27" x14ac:dyDescent="0.3">
      <c r="A21" s="9" t="s">
        <v>35</v>
      </c>
      <c r="B21" s="8">
        <v>0</v>
      </c>
      <c r="C21" s="8">
        <v>0</v>
      </c>
      <c r="D21" s="8">
        <v>1</v>
      </c>
      <c r="E21" s="8">
        <v>0.86</v>
      </c>
      <c r="F21" s="8">
        <v>51</v>
      </c>
      <c r="G21" s="8">
        <v>43.97</v>
      </c>
      <c r="H21" s="8">
        <v>5</v>
      </c>
      <c r="I21" s="8">
        <v>4.3099999999999996</v>
      </c>
      <c r="J21" s="8">
        <v>59</v>
      </c>
      <c r="K21" s="8">
        <v>50.86</v>
      </c>
      <c r="L21" s="8">
        <v>0</v>
      </c>
      <c r="M21" s="8">
        <v>0</v>
      </c>
      <c r="N21" s="10">
        <f>98*100/$AA21</f>
        <v>84.482758620689651</v>
      </c>
      <c r="O21" s="9">
        <v>0</v>
      </c>
      <c r="P21" s="11">
        <f t="shared" ref="P21:P24" si="9">O21*100/AA21</f>
        <v>0</v>
      </c>
      <c r="Q21" s="9">
        <v>2</v>
      </c>
      <c r="R21" s="11">
        <f t="shared" ref="R21:R24" si="10">Q21*100/AA21</f>
        <v>1.7241379310344827</v>
      </c>
      <c r="S21" s="9">
        <v>35</v>
      </c>
      <c r="T21" s="11">
        <f t="shared" ref="T21:T24" si="11">S21*100/AA21</f>
        <v>30.172413793103448</v>
      </c>
      <c r="U21" s="9">
        <v>9</v>
      </c>
      <c r="V21" s="11">
        <f t="shared" ref="V21:V24" si="12">U21*100/AA21</f>
        <v>7.7586206896551726</v>
      </c>
      <c r="W21" s="9">
        <v>69</v>
      </c>
      <c r="X21" s="11">
        <f t="shared" ref="X21:X24" si="13">W21*100/AA21</f>
        <v>59.482758620689658</v>
      </c>
      <c r="Y21" s="9">
        <v>1</v>
      </c>
      <c r="Z21" s="11">
        <f t="shared" si="0"/>
        <v>0.86206896551724133</v>
      </c>
      <c r="AA21" s="9">
        <f t="shared" si="8"/>
        <v>116</v>
      </c>
    </row>
    <row r="22" spans="1:27" x14ac:dyDescent="0.3">
      <c r="A22" s="9" t="s">
        <v>36</v>
      </c>
      <c r="B22" s="8">
        <v>0</v>
      </c>
      <c r="C22" s="8">
        <v>0</v>
      </c>
      <c r="D22" s="8">
        <v>6</v>
      </c>
      <c r="E22" s="8">
        <v>2.88</v>
      </c>
      <c r="F22" s="8">
        <v>107</v>
      </c>
      <c r="G22" s="8">
        <v>51.44</v>
      </c>
      <c r="H22" s="8">
        <v>6</v>
      </c>
      <c r="I22" s="8">
        <v>2.88</v>
      </c>
      <c r="J22" s="8">
        <v>89</v>
      </c>
      <c r="K22" s="8">
        <v>42.79</v>
      </c>
      <c r="L22" s="8">
        <v>0</v>
      </c>
      <c r="M22" s="8">
        <v>0</v>
      </c>
      <c r="N22" s="10">
        <f>173*100/$AA22</f>
        <v>83.17307692307692</v>
      </c>
      <c r="O22" s="9">
        <v>0</v>
      </c>
      <c r="P22" s="11">
        <f t="shared" si="9"/>
        <v>0</v>
      </c>
      <c r="Q22" s="9">
        <v>11</v>
      </c>
      <c r="R22" s="11">
        <f t="shared" si="10"/>
        <v>5.2884615384615383</v>
      </c>
      <c r="S22" s="9">
        <v>76</v>
      </c>
      <c r="T22" s="11">
        <f t="shared" si="11"/>
        <v>36.53846153846154</v>
      </c>
      <c r="U22" s="9">
        <v>10</v>
      </c>
      <c r="V22" s="11">
        <f t="shared" si="12"/>
        <v>4.8076923076923075</v>
      </c>
      <c r="W22" s="9">
        <v>110</v>
      </c>
      <c r="X22" s="11">
        <f t="shared" si="13"/>
        <v>52.884615384615387</v>
      </c>
      <c r="Y22" s="9">
        <v>1</v>
      </c>
      <c r="Z22" s="11">
        <f t="shared" si="0"/>
        <v>0.48076923076923078</v>
      </c>
      <c r="AA22" s="9">
        <f t="shared" si="8"/>
        <v>208</v>
      </c>
    </row>
    <row r="23" spans="1:27" x14ac:dyDescent="0.3">
      <c r="A23" s="9" t="s">
        <v>37</v>
      </c>
      <c r="B23" s="8">
        <v>0</v>
      </c>
      <c r="C23" s="8">
        <v>0</v>
      </c>
      <c r="D23" s="8">
        <v>0</v>
      </c>
      <c r="E23" s="8">
        <v>0</v>
      </c>
      <c r="F23" s="8">
        <v>50</v>
      </c>
      <c r="G23" s="8">
        <v>45.45</v>
      </c>
      <c r="H23" s="8">
        <v>1</v>
      </c>
      <c r="I23" s="8">
        <v>0.91</v>
      </c>
      <c r="J23" s="8">
        <v>59</v>
      </c>
      <c r="K23" s="8">
        <v>53.64</v>
      </c>
      <c r="L23" s="8">
        <v>0</v>
      </c>
      <c r="M23" s="8">
        <v>0</v>
      </c>
      <c r="N23" s="10">
        <f>97*100/$AA23</f>
        <v>88.181818181818187</v>
      </c>
      <c r="O23" s="9">
        <v>0</v>
      </c>
      <c r="P23" s="11">
        <f t="shared" si="9"/>
        <v>0</v>
      </c>
      <c r="Q23" s="9">
        <v>8</v>
      </c>
      <c r="R23" s="11">
        <f t="shared" si="10"/>
        <v>7.2727272727272725</v>
      </c>
      <c r="S23" s="9">
        <v>41</v>
      </c>
      <c r="T23" s="11">
        <f t="shared" si="11"/>
        <v>37.272727272727273</v>
      </c>
      <c r="U23" s="9">
        <v>2</v>
      </c>
      <c r="V23" s="11">
        <f t="shared" si="12"/>
        <v>1.8181818181818181</v>
      </c>
      <c r="W23" s="9">
        <v>59</v>
      </c>
      <c r="X23" s="11">
        <f t="shared" si="13"/>
        <v>53.636363636363633</v>
      </c>
      <c r="Y23" s="9">
        <v>0</v>
      </c>
      <c r="Z23" s="11">
        <f t="shared" si="0"/>
        <v>0</v>
      </c>
      <c r="AA23" s="9">
        <f t="shared" si="8"/>
        <v>110</v>
      </c>
    </row>
    <row r="24" spans="1:27" x14ac:dyDescent="0.3">
      <c r="A24" s="9" t="s">
        <v>38</v>
      </c>
      <c r="B24" s="8">
        <v>0</v>
      </c>
      <c r="C24" s="8">
        <v>0</v>
      </c>
      <c r="D24" s="8">
        <v>0</v>
      </c>
      <c r="E24" s="8">
        <v>0</v>
      </c>
      <c r="F24" s="8">
        <v>47</v>
      </c>
      <c r="G24" s="8">
        <v>41.96</v>
      </c>
      <c r="H24" s="8">
        <v>4</v>
      </c>
      <c r="I24" s="8">
        <v>3.57</v>
      </c>
      <c r="J24" s="8">
        <v>61</v>
      </c>
      <c r="K24" s="8">
        <v>54.46</v>
      </c>
      <c r="L24" s="8">
        <v>0</v>
      </c>
      <c r="M24" s="8">
        <v>0</v>
      </c>
      <c r="N24" s="10">
        <f>100*100/$AA24</f>
        <v>89.285714285714292</v>
      </c>
      <c r="O24" s="9">
        <v>0</v>
      </c>
      <c r="P24" s="11">
        <f t="shared" si="9"/>
        <v>0</v>
      </c>
      <c r="Q24" s="9">
        <v>7</v>
      </c>
      <c r="R24" s="11">
        <f t="shared" si="10"/>
        <v>6.25</v>
      </c>
      <c r="S24" s="9">
        <v>40</v>
      </c>
      <c r="T24" s="11">
        <f t="shared" si="11"/>
        <v>35.714285714285715</v>
      </c>
      <c r="U24" s="9">
        <v>6</v>
      </c>
      <c r="V24" s="11">
        <f t="shared" si="12"/>
        <v>5.3571428571428568</v>
      </c>
      <c r="W24" s="9">
        <v>58</v>
      </c>
      <c r="X24" s="11">
        <f t="shared" si="13"/>
        <v>51.785714285714285</v>
      </c>
      <c r="Y24" s="9">
        <v>1</v>
      </c>
      <c r="Z24" s="11">
        <f t="shared" si="0"/>
        <v>0.8928571428571429</v>
      </c>
      <c r="AA24" s="9">
        <f t="shared" si="8"/>
        <v>112</v>
      </c>
    </row>
    <row r="25" spans="1:27" x14ac:dyDescent="0.3">
      <c r="A25" s="9" t="s">
        <v>39</v>
      </c>
      <c r="B25" s="8">
        <v>0</v>
      </c>
      <c r="C25" s="8">
        <v>0</v>
      </c>
      <c r="D25" s="8">
        <v>3</v>
      </c>
      <c r="E25" s="8">
        <v>2.78</v>
      </c>
      <c r="F25" s="8">
        <v>77</v>
      </c>
      <c r="G25" s="8">
        <v>71.3</v>
      </c>
      <c r="H25" s="8">
        <v>1</v>
      </c>
      <c r="I25" s="8">
        <v>0.93</v>
      </c>
      <c r="J25" s="8">
        <v>27</v>
      </c>
      <c r="K25" s="8">
        <v>25</v>
      </c>
      <c r="L25" s="8">
        <v>0</v>
      </c>
      <c r="M25" s="8">
        <v>0</v>
      </c>
      <c r="N25" s="10">
        <f>36*100/$AA25</f>
        <v>33.333333333333336</v>
      </c>
      <c r="O25" s="9">
        <v>0</v>
      </c>
      <c r="P25" s="11">
        <f t="shared" ref="P25:P28" si="14">O25*100/AA25</f>
        <v>0</v>
      </c>
      <c r="Q25" s="9">
        <v>1</v>
      </c>
      <c r="R25" s="11">
        <f t="shared" ref="R25:R28" si="15">Q25*100/AA25</f>
        <v>0.92592592592592593</v>
      </c>
      <c r="S25" s="9">
        <v>10</v>
      </c>
      <c r="T25" s="11">
        <f t="shared" ref="T25:T28" si="16">S25*100/AA25</f>
        <v>9.2592592592592595</v>
      </c>
      <c r="U25" s="9">
        <v>2</v>
      </c>
      <c r="V25" s="11">
        <f t="shared" ref="V25:V28" si="17">U25*100/AA25</f>
        <v>1.8518518518518519</v>
      </c>
      <c r="W25" s="9">
        <v>86</v>
      </c>
      <c r="X25" s="11">
        <f t="shared" ref="X25:X28" si="18">W25*100/AA25</f>
        <v>79.629629629629633</v>
      </c>
      <c r="Y25" s="9">
        <v>9</v>
      </c>
      <c r="Z25" s="11">
        <f t="shared" si="0"/>
        <v>8.3333333333333339</v>
      </c>
      <c r="AA25" s="9">
        <f t="shared" ref="AA25:AA28" si="19">O25+Q25+S25+U25+W25+Y25</f>
        <v>108</v>
      </c>
    </row>
    <row r="26" spans="1:27" x14ac:dyDescent="0.3">
      <c r="A26" s="9" t="s">
        <v>40</v>
      </c>
      <c r="B26" s="8">
        <v>0</v>
      </c>
      <c r="C26" s="8">
        <v>0</v>
      </c>
      <c r="D26" s="8">
        <v>0</v>
      </c>
      <c r="E26" s="8">
        <v>0</v>
      </c>
      <c r="F26" s="8">
        <v>62</v>
      </c>
      <c r="G26" s="8">
        <v>50.95</v>
      </c>
      <c r="H26" s="8">
        <v>1</v>
      </c>
      <c r="I26" s="8">
        <v>0.95</v>
      </c>
      <c r="J26" s="8">
        <v>42</v>
      </c>
      <c r="K26" s="8">
        <v>40</v>
      </c>
      <c r="L26" s="8">
        <v>0</v>
      </c>
      <c r="M26" s="8">
        <v>0</v>
      </c>
      <c r="N26" s="10">
        <f>81*100/$AA26</f>
        <v>77.142857142857139</v>
      </c>
      <c r="O26" s="9">
        <v>0</v>
      </c>
      <c r="P26" s="11">
        <f t="shared" si="14"/>
        <v>0</v>
      </c>
      <c r="Q26" s="9">
        <v>0</v>
      </c>
      <c r="R26" s="11">
        <f t="shared" si="15"/>
        <v>0</v>
      </c>
      <c r="S26" s="9">
        <v>38</v>
      </c>
      <c r="T26" s="11">
        <f t="shared" si="16"/>
        <v>36.19047619047619</v>
      </c>
      <c r="U26" s="9">
        <v>1</v>
      </c>
      <c r="V26" s="11">
        <f t="shared" si="17"/>
        <v>0.95238095238095233</v>
      </c>
      <c r="W26" s="9">
        <v>65</v>
      </c>
      <c r="X26" s="11">
        <f t="shared" si="18"/>
        <v>61.904761904761905</v>
      </c>
      <c r="Y26" s="9">
        <v>1</v>
      </c>
      <c r="Z26" s="11">
        <f t="shared" si="0"/>
        <v>0.95238095238095233</v>
      </c>
      <c r="AA26" s="9">
        <f t="shared" si="19"/>
        <v>105</v>
      </c>
    </row>
    <row r="27" spans="1:27" x14ac:dyDescent="0.3">
      <c r="A27" s="9" t="s">
        <v>41</v>
      </c>
      <c r="B27" s="8">
        <v>0</v>
      </c>
      <c r="C27" s="8">
        <v>0</v>
      </c>
      <c r="D27" s="8">
        <v>1</v>
      </c>
      <c r="E27" s="8">
        <v>0.92</v>
      </c>
      <c r="F27" s="8">
        <v>48</v>
      </c>
      <c r="G27" s="8">
        <v>44.04</v>
      </c>
      <c r="H27" s="8">
        <v>6</v>
      </c>
      <c r="I27" s="8">
        <v>5.5</v>
      </c>
      <c r="J27" s="8">
        <v>54</v>
      </c>
      <c r="K27" s="8">
        <v>49.54</v>
      </c>
      <c r="L27" s="8">
        <v>0</v>
      </c>
      <c r="M27" s="8">
        <v>0</v>
      </c>
      <c r="N27" s="10">
        <f>92*100/$AA27</f>
        <v>84.403669724770637</v>
      </c>
      <c r="O27" s="9">
        <v>1</v>
      </c>
      <c r="P27" s="11">
        <f t="shared" si="14"/>
        <v>0.91743119266055051</v>
      </c>
      <c r="Q27" s="9">
        <v>4</v>
      </c>
      <c r="R27" s="11">
        <f t="shared" si="15"/>
        <v>3.669724770642202</v>
      </c>
      <c r="S27" s="9">
        <v>36</v>
      </c>
      <c r="T27" s="11">
        <f t="shared" si="16"/>
        <v>33.027522935779814</v>
      </c>
      <c r="U27" s="9">
        <v>14</v>
      </c>
      <c r="V27" s="11">
        <f t="shared" si="17"/>
        <v>12.844036697247706</v>
      </c>
      <c r="W27" s="9">
        <v>54</v>
      </c>
      <c r="X27" s="11">
        <f t="shared" si="18"/>
        <v>49.541284403669728</v>
      </c>
      <c r="Y27" s="9">
        <v>0</v>
      </c>
      <c r="Z27" s="11">
        <f t="shared" si="0"/>
        <v>0</v>
      </c>
      <c r="AA27" s="9">
        <f t="shared" si="19"/>
        <v>109</v>
      </c>
    </row>
    <row r="28" spans="1:27" x14ac:dyDescent="0.3">
      <c r="A28" s="9" t="s">
        <v>42</v>
      </c>
      <c r="B28" s="8">
        <v>0</v>
      </c>
      <c r="C28" s="8">
        <v>0</v>
      </c>
      <c r="D28" s="8">
        <v>2</v>
      </c>
      <c r="E28" s="8">
        <v>1.98</v>
      </c>
      <c r="F28" s="8">
        <v>61</v>
      </c>
      <c r="G28" s="8">
        <v>60.4</v>
      </c>
      <c r="H28" s="8">
        <v>4</v>
      </c>
      <c r="I28" s="8">
        <v>3.96</v>
      </c>
      <c r="J28" s="8">
        <v>34</v>
      </c>
      <c r="K28" s="8">
        <v>33.659999999999997</v>
      </c>
      <c r="L28" s="8">
        <v>0</v>
      </c>
      <c r="M28" s="8">
        <v>0</v>
      </c>
      <c r="N28" s="10">
        <f>83*100/$AA28</f>
        <v>82.178217821782184</v>
      </c>
      <c r="O28" s="9">
        <v>3</v>
      </c>
      <c r="P28" s="11">
        <f t="shared" si="14"/>
        <v>2.9702970297029703</v>
      </c>
      <c r="Q28" s="9">
        <v>7</v>
      </c>
      <c r="R28" s="11">
        <f t="shared" si="15"/>
        <v>6.9306930693069306</v>
      </c>
      <c r="S28" s="9">
        <v>51</v>
      </c>
      <c r="T28" s="11">
        <f t="shared" si="16"/>
        <v>50.495049504950494</v>
      </c>
      <c r="U28" s="9">
        <v>3</v>
      </c>
      <c r="V28" s="11">
        <f t="shared" si="17"/>
        <v>2.9702970297029703</v>
      </c>
      <c r="W28" s="9">
        <v>37</v>
      </c>
      <c r="X28" s="11">
        <f t="shared" si="18"/>
        <v>36.633663366336634</v>
      </c>
      <c r="Y28" s="9">
        <v>0</v>
      </c>
      <c r="Z28" s="11">
        <f t="shared" si="0"/>
        <v>0</v>
      </c>
      <c r="AA28" s="9">
        <f t="shared" si="19"/>
        <v>101</v>
      </c>
    </row>
    <row r="29" spans="1:27" x14ac:dyDescent="0.3">
      <c r="A29" s="2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2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2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2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3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3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3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3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3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3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3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3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3"/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3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3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3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3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3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3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3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3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3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3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3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3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3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3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3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3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3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3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3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3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3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</sheetData>
  <mergeCells count="8">
    <mergeCell ref="A57:A62"/>
    <mergeCell ref="B1:K1"/>
    <mergeCell ref="A1:A2"/>
    <mergeCell ref="O1:AA1"/>
    <mergeCell ref="A33:A38"/>
    <mergeCell ref="A39:A44"/>
    <mergeCell ref="A45:A50"/>
    <mergeCell ref="A51:A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workbookViewId="0">
      <selection sqref="A1:W28"/>
    </sheetView>
  </sheetViews>
  <sheetFormatPr defaultRowHeight="14.4" x14ac:dyDescent="0.3"/>
  <cols>
    <col min="1" max="1" width="14.77734375" customWidth="1"/>
    <col min="12" max="12" width="22.77734375" customWidth="1"/>
  </cols>
  <sheetData>
    <row r="1" spans="1:23" x14ac:dyDescent="0.3">
      <c r="A1" s="4" t="s">
        <v>5</v>
      </c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  <c r="L1" s="6"/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7"/>
    </row>
    <row r="2" spans="1:23" x14ac:dyDescent="0.3">
      <c r="A2" s="4"/>
      <c r="B2" s="8" t="s">
        <v>1</v>
      </c>
      <c r="C2" s="8" t="s">
        <v>7</v>
      </c>
      <c r="D2" s="8" t="s">
        <v>2</v>
      </c>
      <c r="E2" s="8" t="s">
        <v>8</v>
      </c>
      <c r="F2" s="8" t="s">
        <v>3</v>
      </c>
      <c r="G2" s="8" t="s">
        <v>9</v>
      </c>
      <c r="H2" s="8" t="s">
        <v>4</v>
      </c>
      <c r="I2" s="8" t="s">
        <v>10</v>
      </c>
      <c r="J2" s="8" t="s">
        <v>20</v>
      </c>
      <c r="K2" s="8" t="s">
        <v>21</v>
      </c>
      <c r="L2" s="8" t="s">
        <v>14</v>
      </c>
      <c r="M2" s="8" t="s">
        <v>1</v>
      </c>
      <c r="N2" s="8" t="s">
        <v>7</v>
      </c>
      <c r="O2" s="8" t="s">
        <v>2</v>
      </c>
      <c r="P2" s="8" t="s">
        <v>8</v>
      </c>
      <c r="Q2" s="8" t="s">
        <v>3</v>
      </c>
      <c r="R2" s="8" t="s">
        <v>9</v>
      </c>
      <c r="S2" s="8" t="s">
        <v>4</v>
      </c>
      <c r="T2" s="8" t="s">
        <v>10</v>
      </c>
      <c r="U2" s="8" t="s">
        <v>20</v>
      </c>
      <c r="V2" s="8" t="s">
        <v>21</v>
      </c>
      <c r="W2" s="8" t="s">
        <v>13</v>
      </c>
    </row>
    <row r="3" spans="1:23" x14ac:dyDescent="0.3">
      <c r="A3" s="9" t="s">
        <v>43</v>
      </c>
      <c r="B3" s="8">
        <v>2</v>
      </c>
      <c r="C3" s="8">
        <v>4</v>
      </c>
      <c r="D3" s="8">
        <v>21</v>
      </c>
      <c r="E3" s="8">
        <v>42</v>
      </c>
      <c r="F3" s="8">
        <v>5</v>
      </c>
      <c r="G3" s="8">
        <v>10</v>
      </c>
      <c r="H3" s="8">
        <v>22</v>
      </c>
      <c r="I3" s="8">
        <v>44</v>
      </c>
      <c r="J3" s="8">
        <v>0</v>
      </c>
      <c r="K3" s="8">
        <v>0</v>
      </c>
      <c r="L3" s="10">
        <f>47*100/$W3</f>
        <v>94</v>
      </c>
      <c r="M3" s="9">
        <v>2</v>
      </c>
      <c r="N3" s="11">
        <f>M3*100/W3</f>
        <v>4</v>
      </c>
      <c r="O3" s="9">
        <v>20</v>
      </c>
      <c r="P3" s="11">
        <f>O3*100/W3</f>
        <v>40</v>
      </c>
      <c r="Q3" s="9">
        <v>5</v>
      </c>
      <c r="R3" s="11">
        <f>Q3*100/W3</f>
        <v>10</v>
      </c>
      <c r="S3" s="9">
        <v>20</v>
      </c>
      <c r="T3" s="11">
        <f>S3*100/W3</f>
        <v>40</v>
      </c>
      <c r="U3" s="9">
        <v>3</v>
      </c>
      <c r="V3" s="11">
        <f>U3*100/W3</f>
        <v>6</v>
      </c>
      <c r="W3" s="9">
        <f>M3+O3+Q3+S3+U3</f>
        <v>50</v>
      </c>
    </row>
    <row r="4" spans="1:23" x14ac:dyDescent="0.3">
      <c r="A4" s="9" t="s">
        <v>44</v>
      </c>
      <c r="B4" s="8">
        <v>0</v>
      </c>
      <c r="C4" s="8">
        <v>0</v>
      </c>
      <c r="D4" s="8">
        <v>8</v>
      </c>
      <c r="E4" s="8">
        <v>19.510000000000002</v>
      </c>
      <c r="F4" s="8">
        <v>3</v>
      </c>
      <c r="G4" s="8">
        <v>7.32</v>
      </c>
      <c r="H4" s="8">
        <v>30</v>
      </c>
      <c r="I4" s="8">
        <v>73.17</v>
      </c>
      <c r="J4" s="8">
        <v>0</v>
      </c>
      <c r="K4" s="8">
        <v>0</v>
      </c>
      <c r="L4" s="10">
        <f>31*100/$W4</f>
        <v>75.609756097560975</v>
      </c>
      <c r="M4" s="9">
        <v>0</v>
      </c>
      <c r="N4" s="11">
        <f>M4*100/W4</f>
        <v>0</v>
      </c>
      <c r="O4" s="9">
        <v>11</v>
      </c>
      <c r="P4" s="11">
        <f>O4*100/W4</f>
        <v>26.829268292682926</v>
      </c>
      <c r="Q4" s="9">
        <v>3</v>
      </c>
      <c r="R4" s="11">
        <f>Q4*100/W4</f>
        <v>7.3170731707317076</v>
      </c>
      <c r="S4" s="9">
        <v>20</v>
      </c>
      <c r="T4" s="11">
        <f>S4*100/W4</f>
        <v>48.780487804878049</v>
      </c>
      <c r="U4" s="9">
        <v>7</v>
      </c>
      <c r="V4" s="11">
        <f t="shared" ref="V4:V28" si="0">U4*100/W4</f>
        <v>17.073170731707318</v>
      </c>
      <c r="W4" s="9">
        <f t="shared" ref="W4:W28" si="1">M4+O4+Q4+S4+U4</f>
        <v>41</v>
      </c>
    </row>
    <row r="5" spans="1:23" x14ac:dyDescent="0.3">
      <c r="A5" s="9" t="s">
        <v>45</v>
      </c>
      <c r="B5" s="8">
        <v>2</v>
      </c>
      <c r="C5" s="8">
        <v>4</v>
      </c>
      <c r="D5" s="8">
        <v>18</v>
      </c>
      <c r="E5" s="8">
        <v>36</v>
      </c>
      <c r="F5" s="8">
        <v>4</v>
      </c>
      <c r="G5" s="8">
        <v>8</v>
      </c>
      <c r="H5" s="8">
        <v>26</v>
      </c>
      <c r="I5" s="8">
        <v>52</v>
      </c>
      <c r="J5" s="8">
        <v>0</v>
      </c>
      <c r="K5" s="8">
        <v>0</v>
      </c>
      <c r="L5" s="10">
        <f>41*100/$W5</f>
        <v>82</v>
      </c>
      <c r="M5" s="9">
        <v>0</v>
      </c>
      <c r="N5" s="11">
        <f>M5*100/W5</f>
        <v>0</v>
      </c>
      <c r="O5" s="9">
        <v>20</v>
      </c>
      <c r="P5" s="11">
        <f>O5*100/W5</f>
        <v>40</v>
      </c>
      <c r="Q5" s="9">
        <v>7</v>
      </c>
      <c r="R5" s="11">
        <f>Q5*100/W5</f>
        <v>14</v>
      </c>
      <c r="S5" s="9">
        <v>20</v>
      </c>
      <c r="T5" s="11">
        <f>S5*100/W5</f>
        <v>40</v>
      </c>
      <c r="U5" s="9">
        <v>3</v>
      </c>
      <c r="V5" s="11">
        <f t="shared" si="0"/>
        <v>6</v>
      </c>
      <c r="W5" s="9">
        <f t="shared" si="1"/>
        <v>50</v>
      </c>
    </row>
    <row r="6" spans="1:23" x14ac:dyDescent="0.3">
      <c r="A6" s="9" t="s">
        <v>46</v>
      </c>
      <c r="B6" s="8">
        <v>6</v>
      </c>
      <c r="C6" s="8">
        <v>12.24</v>
      </c>
      <c r="D6" s="8">
        <v>17</v>
      </c>
      <c r="E6" s="8">
        <v>34.69</v>
      </c>
      <c r="F6" s="8">
        <v>3</v>
      </c>
      <c r="G6" s="8">
        <v>6.12</v>
      </c>
      <c r="H6" s="8">
        <v>23</v>
      </c>
      <c r="I6" s="8">
        <v>49.64</v>
      </c>
      <c r="J6" s="8">
        <v>0</v>
      </c>
      <c r="K6" s="8">
        <v>0</v>
      </c>
      <c r="L6" s="10">
        <f>40*100/$W6</f>
        <v>81.632653061224488</v>
      </c>
      <c r="M6" s="9">
        <v>2</v>
      </c>
      <c r="N6" s="11">
        <f>M6*100/W6</f>
        <v>4.0816326530612246</v>
      </c>
      <c r="O6" s="9">
        <v>20</v>
      </c>
      <c r="P6" s="11">
        <f>O6*100/W6</f>
        <v>40.816326530612244</v>
      </c>
      <c r="Q6" s="9">
        <v>7</v>
      </c>
      <c r="R6" s="11">
        <f>Q6*100/W6</f>
        <v>14.285714285714286</v>
      </c>
      <c r="S6" s="9">
        <v>20</v>
      </c>
      <c r="T6" s="11">
        <f>S6*100/W6</f>
        <v>40.816326530612244</v>
      </c>
      <c r="U6" s="9">
        <v>0</v>
      </c>
      <c r="V6" s="11">
        <f t="shared" si="0"/>
        <v>0</v>
      </c>
      <c r="W6" s="9">
        <f t="shared" si="1"/>
        <v>49</v>
      </c>
    </row>
    <row r="7" spans="1:23" x14ac:dyDescent="0.3">
      <c r="A7" s="9" t="s">
        <v>47</v>
      </c>
      <c r="B7" s="8">
        <v>7</v>
      </c>
      <c r="C7" s="8">
        <v>11.67</v>
      </c>
      <c r="D7" s="8">
        <v>25</v>
      </c>
      <c r="E7" s="8">
        <v>41.67</v>
      </c>
      <c r="F7" s="8">
        <v>0</v>
      </c>
      <c r="G7" s="8">
        <v>0</v>
      </c>
      <c r="H7" s="8">
        <v>28</v>
      </c>
      <c r="I7" s="8">
        <v>46.67</v>
      </c>
      <c r="J7" s="8">
        <v>0</v>
      </c>
      <c r="K7" s="8">
        <v>0</v>
      </c>
      <c r="L7" s="10">
        <f>43*100/$W7</f>
        <v>71.666666666666671</v>
      </c>
      <c r="M7" s="9">
        <v>7</v>
      </c>
      <c r="N7" s="11">
        <f>M7*100/W7</f>
        <v>11.666666666666666</v>
      </c>
      <c r="O7" s="9">
        <v>20</v>
      </c>
      <c r="P7" s="11">
        <f>O7*100/W7</f>
        <v>33.333333333333336</v>
      </c>
      <c r="Q7" s="9">
        <v>2</v>
      </c>
      <c r="R7" s="11">
        <f>Q7*100/W7</f>
        <v>3.3333333333333335</v>
      </c>
      <c r="S7" s="9">
        <v>20</v>
      </c>
      <c r="T7" s="11">
        <f>S7*100/W7</f>
        <v>33.333333333333336</v>
      </c>
      <c r="U7" s="9">
        <v>11</v>
      </c>
      <c r="V7" s="11">
        <f t="shared" si="0"/>
        <v>18.333333333333332</v>
      </c>
      <c r="W7" s="9">
        <f t="shared" si="1"/>
        <v>60</v>
      </c>
    </row>
    <row r="8" spans="1:23" x14ac:dyDescent="0.3">
      <c r="A8" s="9" t="s">
        <v>48</v>
      </c>
      <c r="B8" s="8">
        <v>30</v>
      </c>
      <c r="C8" s="8">
        <v>29.41</v>
      </c>
      <c r="D8" s="8">
        <v>27</v>
      </c>
      <c r="E8" s="8">
        <v>26.47</v>
      </c>
      <c r="F8" s="8">
        <v>0</v>
      </c>
      <c r="G8" s="8">
        <v>0</v>
      </c>
      <c r="H8" s="8">
        <v>45</v>
      </c>
      <c r="I8" s="8">
        <v>44.12</v>
      </c>
      <c r="J8" s="8">
        <v>0</v>
      </c>
      <c r="K8" s="8">
        <v>0</v>
      </c>
      <c r="L8" s="10">
        <f>71*100/$W8</f>
        <v>69.607843137254903</v>
      </c>
      <c r="M8" s="9">
        <v>2</v>
      </c>
      <c r="N8" s="11">
        <f t="shared" ref="N8:N15" si="2">M8*100/W8</f>
        <v>1.9607843137254901</v>
      </c>
      <c r="O8" s="9">
        <v>44</v>
      </c>
      <c r="P8" s="11">
        <f t="shared" ref="P8:P15" si="3">O8*100/W8</f>
        <v>43.137254901960787</v>
      </c>
      <c r="Q8" s="9">
        <v>4</v>
      </c>
      <c r="R8" s="11">
        <f t="shared" ref="R8:R15" si="4">Q8*100/W8</f>
        <v>3.9215686274509802</v>
      </c>
      <c r="S8" s="9">
        <v>52</v>
      </c>
      <c r="T8" s="11">
        <f t="shared" ref="T8:T15" si="5">S8*100/W8</f>
        <v>50.980392156862742</v>
      </c>
      <c r="U8" s="9">
        <v>0</v>
      </c>
      <c r="V8" s="11">
        <f t="shared" si="0"/>
        <v>0</v>
      </c>
      <c r="W8" s="9">
        <f t="shared" si="1"/>
        <v>102</v>
      </c>
    </row>
    <row r="9" spans="1:23" x14ac:dyDescent="0.3">
      <c r="A9" s="9" t="s">
        <v>49</v>
      </c>
      <c r="B9" s="8">
        <v>1</v>
      </c>
      <c r="C9" s="8">
        <v>0.84</v>
      </c>
      <c r="D9" s="8">
        <v>1</v>
      </c>
      <c r="E9" s="8">
        <v>0.84</v>
      </c>
      <c r="F9" s="8">
        <v>0</v>
      </c>
      <c r="G9" s="8">
        <v>0</v>
      </c>
      <c r="H9" s="8">
        <v>117</v>
      </c>
      <c r="I9" s="8">
        <v>98.32</v>
      </c>
      <c r="J9" s="8">
        <v>0</v>
      </c>
      <c r="K9" s="8">
        <v>0</v>
      </c>
      <c r="L9" s="10">
        <f>109*100/$W9</f>
        <v>91.596638655462186</v>
      </c>
      <c r="M9" s="9">
        <v>0</v>
      </c>
      <c r="N9" s="11">
        <f t="shared" si="2"/>
        <v>0</v>
      </c>
      <c r="O9" s="9">
        <v>1</v>
      </c>
      <c r="P9" s="11">
        <f t="shared" si="3"/>
        <v>0.84033613445378152</v>
      </c>
      <c r="Q9" s="9">
        <v>1</v>
      </c>
      <c r="R9" s="11">
        <f t="shared" si="4"/>
        <v>0.84033613445378152</v>
      </c>
      <c r="S9" s="9">
        <v>110</v>
      </c>
      <c r="T9" s="11">
        <f t="shared" si="5"/>
        <v>92.436974789915965</v>
      </c>
      <c r="U9" s="9">
        <v>7</v>
      </c>
      <c r="V9" s="11">
        <f t="shared" si="0"/>
        <v>5.882352941176471</v>
      </c>
      <c r="W9" s="9">
        <f t="shared" si="1"/>
        <v>119</v>
      </c>
    </row>
    <row r="10" spans="1:23" x14ac:dyDescent="0.3">
      <c r="A10" s="9" t="s">
        <v>50</v>
      </c>
      <c r="B10" s="8">
        <v>21</v>
      </c>
      <c r="C10" s="8">
        <v>22.34</v>
      </c>
      <c r="D10" s="8">
        <v>18</v>
      </c>
      <c r="E10" s="8">
        <v>19.149999999999999</v>
      </c>
      <c r="F10" s="8">
        <v>0</v>
      </c>
      <c r="G10" s="8">
        <v>0</v>
      </c>
      <c r="H10" s="8">
        <v>55</v>
      </c>
      <c r="I10" s="8">
        <v>58.51</v>
      </c>
      <c r="J10" s="8">
        <v>0</v>
      </c>
      <c r="K10" s="8">
        <v>0</v>
      </c>
      <c r="L10" s="10">
        <f>69*100/$W10</f>
        <v>73.40425531914893</v>
      </c>
      <c r="M10" s="9">
        <v>2</v>
      </c>
      <c r="N10" s="11">
        <f t="shared" si="2"/>
        <v>2.1276595744680851</v>
      </c>
      <c r="O10" s="9">
        <v>37</v>
      </c>
      <c r="P10" s="11">
        <f t="shared" si="3"/>
        <v>39.361702127659576</v>
      </c>
      <c r="Q10" s="9">
        <v>6</v>
      </c>
      <c r="R10" s="11">
        <f t="shared" si="4"/>
        <v>6.3829787234042552</v>
      </c>
      <c r="S10" s="9">
        <v>49</v>
      </c>
      <c r="T10" s="11">
        <f t="shared" si="5"/>
        <v>52.127659574468083</v>
      </c>
      <c r="U10" s="9">
        <v>0</v>
      </c>
      <c r="V10" s="11">
        <f t="shared" si="0"/>
        <v>0</v>
      </c>
      <c r="W10" s="9">
        <f t="shared" si="1"/>
        <v>94</v>
      </c>
    </row>
    <row r="11" spans="1:23" x14ac:dyDescent="0.3">
      <c r="A11" s="9" t="s">
        <v>51</v>
      </c>
      <c r="B11" s="8">
        <v>4</v>
      </c>
      <c r="C11" s="8">
        <v>4.3</v>
      </c>
      <c r="D11" s="8">
        <v>51</v>
      </c>
      <c r="E11" s="8">
        <v>54.84</v>
      </c>
      <c r="F11" s="8">
        <v>1</v>
      </c>
      <c r="G11" s="8">
        <v>1.08</v>
      </c>
      <c r="H11" s="8">
        <v>37</v>
      </c>
      <c r="I11" s="8">
        <v>39.78</v>
      </c>
      <c r="J11" s="8">
        <v>0</v>
      </c>
      <c r="K11" s="8">
        <v>0</v>
      </c>
      <c r="L11" s="10">
        <f>82*100/$W11</f>
        <v>88.172043010752688</v>
      </c>
      <c r="M11" s="9">
        <v>0</v>
      </c>
      <c r="N11" s="11">
        <f t="shared" si="2"/>
        <v>0</v>
      </c>
      <c r="O11" s="9">
        <v>51</v>
      </c>
      <c r="P11" s="11">
        <f t="shared" si="3"/>
        <v>54.838709677419352</v>
      </c>
      <c r="Q11" s="9">
        <v>7</v>
      </c>
      <c r="R11" s="11">
        <f t="shared" si="4"/>
        <v>7.5268817204301079</v>
      </c>
      <c r="S11" s="9">
        <v>34</v>
      </c>
      <c r="T11" s="11">
        <f t="shared" si="5"/>
        <v>36.55913978494624</v>
      </c>
      <c r="U11" s="9">
        <v>1</v>
      </c>
      <c r="V11" s="11">
        <f t="shared" si="0"/>
        <v>1.075268817204301</v>
      </c>
      <c r="W11" s="9">
        <f t="shared" si="1"/>
        <v>93</v>
      </c>
    </row>
    <row r="12" spans="1:23" x14ac:dyDescent="0.3">
      <c r="A12" s="9" t="s">
        <v>52</v>
      </c>
      <c r="B12" s="8">
        <v>19</v>
      </c>
      <c r="C12" s="8">
        <v>15.45</v>
      </c>
      <c r="D12" s="8">
        <v>33</v>
      </c>
      <c r="E12" s="8">
        <v>26.83</v>
      </c>
      <c r="F12" s="8">
        <v>1</v>
      </c>
      <c r="G12" s="8">
        <v>0.81</v>
      </c>
      <c r="H12" s="8">
        <v>70</v>
      </c>
      <c r="I12" s="8">
        <v>56.91</v>
      </c>
      <c r="J12" s="8">
        <v>0</v>
      </c>
      <c r="K12" s="8">
        <v>0</v>
      </c>
      <c r="L12" s="10">
        <f>103*100/$W12</f>
        <v>83.739837398373979</v>
      </c>
      <c r="M12" s="9">
        <v>4</v>
      </c>
      <c r="N12" s="11">
        <f t="shared" si="2"/>
        <v>3.2520325203252032</v>
      </c>
      <c r="O12" s="9">
        <v>40</v>
      </c>
      <c r="P12" s="11">
        <f t="shared" si="3"/>
        <v>32.520325203252035</v>
      </c>
      <c r="Q12" s="9">
        <v>4</v>
      </c>
      <c r="R12" s="11">
        <f t="shared" si="4"/>
        <v>3.2520325203252032</v>
      </c>
      <c r="S12" s="9">
        <v>75</v>
      </c>
      <c r="T12" s="11">
        <f t="shared" si="5"/>
        <v>60.975609756097562</v>
      </c>
      <c r="U12" s="9">
        <v>0</v>
      </c>
      <c r="V12" s="11">
        <f t="shared" si="0"/>
        <v>0</v>
      </c>
      <c r="W12" s="9">
        <f t="shared" si="1"/>
        <v>123</v>
      </c>
    </row>
    <row r="13" spans="1:23" x14ac:dyDescent="0.3">
      <c r="A13" s="9" t="s">
        <v>53</v>
      </c>
      <c r="B13" s="8">
        <v>21</v>
      </c>
      <c r="C13" s="8">
        <v>16.940000000000001</v>
      </c>
      <c r="D13" s="8">
        <v>48</v>
      </c>
      <c r="E13" s="8">
        <v>38.71</v>
      </c>
      <c r="F13" s="8">
        <v>2</v>
      </c>
      <c r="G13" s="8">
        <v>1.61</v>
      </c>
      <c r="H13" s="8">
        <v>53</v>
      </c>
      <c r="I13" s="8">
        <v>42.74</v>
      </c>
      <c r="J13" s="8">
        <v>0</v>
      </c>
      <c r="K13" s="8">
        <v>0</v>
      </c>
      <c r="L13" s="10">
        <f>102*100/$W13</f>
        <v>82.258064516129039</v>
      </c>
      <c r="M13" s="9">
        <v>4</v>
      </c>
      <c r="N13" s="11">
        <f t="shared" si="2"/>
        <v>3.225806451612903</v>
      </c>
      <c r="O13" s="9">
        <v>58</v>
      </c>
      <c r="P13" s="11">
        <f t="shared" si="3"/>
        <v>46.774193548387096</v>
      </c>
      <c r="Q13" s="9">
        <v>10</v>
      </c>
      <c r="R13" s="11">
        <f t="shared" si="4"/>
        <v>8.064516129032258</v>
      </c>
      <c r="S13" s="9">
        <v>52</v>
      </c>
      <c r="T13" s="11">
        <f t="shared" si="5"/>
        <v>41.935483870967744</v>
      </c>
      <c r="U13" s="9">
        <v>0</v>
      </c>
      <c r="V13" s="11">
        <f t="shared" si="0"/>
        <v>0</v>
      </c>
      <c r="W13" s="9">
        <f t="shared" si="1"/>
        <v>124</v>
      </c>
    </row>
    <row r="14" spans="1:23" x14ac:dyDescent="0.3">
      <c r="A14" s="9" t="s">
        <v>54</v>
      </c>
      <c r="B14" s="8">
        <v>21</v>
      </c>
      <c r="C14" s="8">
        <v>19.09</v>
      </c>
      <c r="D14" s="8">
        <v>36</v>
      </c>
      <c r="E14" s="8">
        <v>32.729999999999997</v>
      </c>
      <c r="F14" s="8">
        <v>0</v>
      </c>
      <c r="G14" s="8">
        <v>0</v>
      </c>
      <c r="H14" s="8">
        <v>53</v>
      </c>
      <c r="I14" s="8">
        <v>48.18</v>
      </c>
      <c r="J14" s="8">
        <v>0</v>
      </c>
      <c r="K14" s="8">
        <v>0</v>
      </c>
      <c r="L14" s="10">
        <f>92*100/$W14</f>
        <v>82.882882882882882</v>
      </c>
      <c r="M14" s="9">
        <v>3</v>
      </c>
      <c r="N14" s="11">
        <f t="shared" si="2"/>
        <v>2.7027027027027026</v>
      </c>
      <c r="O14" s="9">
        <v>52</v>
      </c>
      <c r="P14" s="11">
        <f t="shared" si="3"/>
        <v>46.846846846846844</v>
      </c>
      <c r="Q14" s="9">
        <v>3</v>
      </c>
      <c r="R14" s="11">
        <f t="shared" si="4"/>
        <v>2.7027027027027026</v>
      </c>
      <c r="S14" s="9">
        <v>53</v>
      </c>
      <c r="T14" s="11">
        <f t="shared" si="5"/>
        <v>47.747747747747745</v>
      </c>
      <c r="U14" s="9">
        <v>0</v>
      </c>
      <c r="V14" s="11">
        <f t="shared" si="0"/>
        <v>0</v>
      </c>
      <c r="W14" s="9">
        <f t="shared" si="1"/>
        <v>111</v>
      </c>
    </row>
    <row r="15" spans="1:23" x14ac:dyDescent="0.3">
      <c r="A15" s="9" t="s">
        <v>55</v>
      </c>
      <c r="B15" s="8">
        <v>3</v>
      </c>
      <c r="C15" s="8">
        <v>3.3</v>
      </c>
      <c r="D15" s="8">
        <v>40</v>
      </c>
      <c r="E15" s="8">
        <v>43.96</v>
      </c>
      <c r="F15" s="8">
        <v>2</v>
      </c>
      <c r="G15" s="8">
        <v>2.2000000000000002</v>
      </c>
      <c r="H15" s="8">
        <v>46</v>
      </c>
      <c r="I15" s="8">
        <v>50.55</v>
      </c>
      <c r="J15" s="8">
        <v>0</v>
      </c>
      <c r="K15" s="8">
        <v>0</v>
      </c>
      <c r="L15" s="10">
        <f>83*100/$W15</f>
        <v>91.208791208791212</v>
      </c>
      <c r="M15" s="9">
        <v>1</v>
      </c>
      <c r="N15" s="11">
        <f t="shared" si="2"/>
        <v>1.098901098901099</v>
      </c>
      <c r="O15" s="9">
        <v>43</v>
      </c>
      <c r="P15" s="11">
        <f t="shared" si="3"/>
        <v>47.252747252747255</v>
      </c>
      <c r="Q15" s="9">
        <v>3</v>
      </c>
      <c r="R15" s="11">
        <f t="shared" si="4"/>
        <v>3.2967032967032965</v>
      </c>
      <c r="S15" s="9">
        <v>42</v>
      </c>
      <c r="T15" s="11">
        <f t="shared" si="5"/>
        <v>46.153846153846153</v>
      </c>
      <c r="U15" s="9">
        <v>2</v>
      </c>
      <c r="V15" s="11">
        <f t="shared" si="0"/>
        <v>2.197802197802198</v>
      </c>
      <c r="W15" s="9">
        <f t="shared" si="1"/>
        <v>91</v>
      </c>
    </row>
    <row r="16" spans="1:23" x14ac:dyDescent="0.3">
      <c r="A16" s="9" t="s">
        <v>56</v>
      </c>
      <c r="B16" s="8">
        <v>4</v>
      </c>
      <c r="C16" s="8">
        <v>3.85</v>
      </c>
      <c r="D16" s="8">
        <v>34</v>
      </c>
      <c r="E16" s="8">
        <v>32.69</v>
      </c>
      <c r="F16" s="8">
        <v>3</v>
      </c>
      <c r="G16" s="8">
        <v>2.88</v>
      </c>
      <c r="H16" s="8">
        <v>62</v>
      </c>
      <c r="I16" s="8">
        <v>59.62</v>
      </c>
      <c r="J16" s="8">
        <v>1</v>
      </c>
      <c r="K16" s="8">
        <v>0.96</v>
      </c>
      <c r="L16" s="10">
        <f>97*100/$W16</f>
        <v>93.269230769230774</v>
      </c>
      <c r="M16" s="9">
        <v>0</v>
      </c>
      <c r="N16" s="11">
        <f>M16*100/W16</f>
        <v>0</v>
      </c>
      <c r="O16" s="9">
        <v>36</v>
      </c>
      <c r="P16" s="11">
        <f>O16*100/W16</f>
        <v>34.615384615384613</v>
      </c>
      <c r="Q16" s="9">
        <v>5</v>
      </c>
      <c r="R16" s="11">
        <f>Q16*100/W16</f>
        <v>4.8076923076923075</v>
      </c>
      <c r="S16" s="9">
        <v>61</v>
      </c>
      <c r="T16" s="11">
        <f>S16*100/W16</f>
        <v>58.653846153846153</v>
      </c>
      <c r="U16" s="9">
        <v>2</v>
      </c>
      <c r="V16" s="11">
        <f>U16*100/W16</f>
        <v>1.9230769230769231</v>
      </c>
      <c r="W16" s="9">
        <f t="shared" si="1"/>
        <v>104</v>
      </c>
    </row>
    <row r="17" spans="1:23" x14ac:dyDescent="0.3">
      <c r="A17" s="9" t="s">
        <v>57</v>
      </c>
      <c r="B17" s="8">
        <v>6</v>
      </c>
      <c r="C17" s="8">
        <v>5.08</v>
      </c>
      <c r="D17" s="8">
        <v>7</v>
      </c>
      <c r="E17" s="8">
        <v>5.93</v>
      </c>
      <c r="F17" s="8">
        <v>0</v>
      </c>
      <c r="G17" s="8">
        <v>0</v>
      </c>
      <c r="H17" s="8">
        <v>105</v>
      </c>
      <c r="I17" s="8">
        <v>88.98</v>
      </c>
      <c r="J17" s="8">
        <v>0</v>
      </c>
      <c r="K17" s="8">
        <v>0</v>
      </c>
      <c r="L17" s="10">
        <f>107*100/$W17</f>
        <v>90.677966101694921</v>
      </c>
      <c r="M17" s="9">
        <v>0</v>
      </c>
      <c r="N17" s="11">
        <f>M17*100/W17</f>
        <v>0</v>
      </c>
      <c r="O17" s="9">
        <v>8</v>
      </c>
      <c r="P17" s="11">
        <f>O17*100/W17</f>
        <v>6.7796610169491522</v>
      </c>
      <c r="Q17" s="9">
        <v>2</v>
      </c>
      <c r="R17" s="11">
        <f>Q17*100/W17</f>
        <v>1.6949152542372881</v>
      </c>
      <c r="S17" s="9">
        <v>104</v>
      </c>
      <c r="T17" s="11">
        <f>S17*100/W17</f>
        <v>88.13559322033899</v>
      </c>
      <c r="U17" s="9">
        <v>4</v>
      </c>
      <c r="V17" s="11">
        <f t="shared" si="0"/>
        <v>3.3898305084745761</v>
      </c>
      <c r="W17" s="9">
        <f t="shared" si="1"/>
        <v>118</v>
      </c>
    </row>
    <row r="18" spans="1:23" x14ac:dyDescent="0.3">
      <c r="A18" s="9" t="s">
        <v>58</v>
      </c>
      <c r="B18" s="8">
        <v>27</v>
      </c>
      <c r="C18" s="8">
        <v>29.67</v>
      </c>
      <c r="D18" s="8">
        <v>55</v>
      </c>
      <c r="E18" s="8">
        <v>60.44</v>
      </c>
      <c r="F18" s="8">
        <v>2</v>
      </c>
      <c r="G18" s="8">
        <v>2.2000000000000002</v>
      </c>
      <c r="H18" s="8">
        <v>7</v>
      </c>
      <c r="I18" s="8">
        <v>7.69</v>
      </c>
      <c r="J18" s="8">
        <v>0</v>
      </c>
      <c r="K18" s="8">
        <v>0</v>
      </c>
      <c r="L18" s="10">
        <f>68*100/$W18</f>
        <v>75.555555555555557</v>
      </c>
      <c r="M18" s="9">
        <v>8</v>
      </c>
      <c r="N18" s="11">
        <f>M18*100/W18</f>
        <v>8.8888888888888893</v>
      </c>
      <c r="O18" s="9">
        <v>56</v>
      </c>
      <c r="P18" s="11">
        <f>O18*100/W18</f>
        <v>62.222222222222221</v>
      </c>
      <c r="Q18" s="9">
        <v>5</v>
      </c>
      <c r="R18" s="11">
        <f>Q18*100/W18</f>
        <v>5.5555555555555554</v>
      </c>
      <c r="S18" s="9">
        <v>18</v>
      </c>
      <c r="T18" s="11">
        <f>S18*100/W18</f>
        <v>20</v>
      </c>
      <c r="U18" s="9">
        <v>3</v>
      </c>
      <c r="V18" s="11">
        <f t="shared" si="0"/>
        <v>3.3333333333333335</v>
      </c>
      <c r="W18" s="9">
        <f t="shared" si="1"/>
        <v>90</v>
      </c>
    </row>
    <row r="19" spans="1:23" x14ac:dyDescent="0.3">
      <c r="A19" s="9" t="s">
        <v>59</v>
      </c>
      <c r="B19" s="8">
        <v>6</v>
      </c>
      <c r="C19" s="8">
        <v>5.5</v>
      </c>
      <c r="D19" s="8">
        <v>35</v>
      </c>
      <c r="E19" s="8">
        <v>32.11</v>
      </c>
      <c r="F19" s="8">
        <v>1</v>
      </c>
      <c r="G19" s="8">
        <v>0.92</v>
      </c>
      <c r="H19" s="8">
        <v>66</v>
      </c>
      <c r="I19" s="8">
        <v>60.55</v>
      </c>
      <c r="J19" s="8">
        <v>1</v>
      </c>
      <c r="K19" s="8">
        <v>0.92</v>
      </c>
      <c r="L19" s="10">
        <f>101*100/$W19</f>
        <v>92.660550458715591</v>
      </c>
      <c r="M19" s="9">
        <v>0</v>
      </c>
      <c r="N19" s="11">
        <f>M19*100/W19</f>
        <v>0</v>
      </c>
      <c r="O19" s="9">
        <v>39</v>
      </c>
      <c r="P19" s="11">
        <f>O19*100/W19</f>
        <v>35.779816513761467</v>
      </c>
      <c r="Q19" s="9">
        <v>5</v>
      </c>
      <c r="R19" s="11">
        <f>Q19*100/W19</f>
        <v>4.5871559633027523</v>
      </c>
      <c r="S19" s="9">
        <v>65</v>
      </c>
      <c r="T19" s="11">
        <f>S19*100/W19</f>
        <v>59.633027522935777</v>
      </c>
      <c r="U19" s="9">
        <v>0</v>
      </c>
      <c r="V19" s="11">
        <f t="shared" si="0"/>
        <v>0</v>
      </c>
      <c r="W19" s="9">
        <f t="shared" si="1"/>
        <v>109</v>
      </c>
    </row>
    <row r="20" spans="1:23" x14ac:dyDescent="0.3">
      <c r="A20" s="9" t="s">
        <v>60</v>
      </c>
      <c r="B20" s="8">
        <v>20</v>
      </c>
      <c r="C20" s="8">
        <v>19.23</v>
      </c>
      <c r="D20" s="8">
        <v>48</v>
      </c>
      <c r="E20" s="8">
        <v>46.15</v>
      </c>
      <c r="F20" s="8">
        <v>4</v>
      </c>
      <c r="G20" s="8">
        <v>3.85</v>
      </c>
      <c r="H20" s="8">
        <v>32</v>
      </c>
      <c r="I20" s="8">
        <v>30.77</v>
      </c>
      <c r="J20" s="8">
        <v>0</v>
      </c>
      <c r="K20" s="8">
        <v>0</v>
      </c>
      <c r="L20" s="10">
        <f>81*100/$W20</f>
        <v>77.884615384615387</v>
      </c>
      <c r="M20" s="9">
        <v>0</v>
      </c>
      <c r="N20" s="11">
        <f>M20*100/W20</f>
        <v>0</v>
      </c>
      <c r="O20" s="9">
        <v>57</v>
      </c>
      <c r="P20" s="11">
        <f>O20*100/W20</f>
        <v>54.807692307692307</v>
      </c>
      <c r="Q20" s="9">
        <v>11</v>
      </c>
      <c r="R20" s="11">
        <f>Q20*100/W20</f>
        <v>10.576923076923077</v>
      </c>
      <c r="S20" s="9">
        <v>35</v>
      </c>
      <c r="T20" s="11">
        <f>S20*100/W20</f>
        <v>33.653846153846153</v>
      </c>
      <c r="U20" s="9">
        <v>1</v>
      </c>
      <c r="V20" s="11">
        <f t="shared" si="0"/>
        <v>0.96153846153846156</v>
      </c>
      <c r="W20" s="9">
        <f t="shared" si="1"/>
        <v>104</v>
      </c>
    </row>
    <row r="21" spans="1:23" x14ac:dyDescent="0.3">
      <c r="A21" s="9" t="s">
        <v>61</v>
      </c>
      <c r="B21" s="8">
        <v>24</v>
      </c>
      <c r="C21" s="8">
        <v>22.64</v>
      </c>
      <c r="D21" s="8">
        <v>21</v>
      </c>
      <c r="E21" s="8">
        <v>19.809999999999999</v>
      </c>
      <c r="F21" s="8">
        <v>1</v>
      </c>
      <c r="G21" s="8">
        <v>0.94</v>
      </c>
      <c r="H21" s="8">
        <v>59</v>
      </c>
      <c r="I21" s="8">
        <v>55.66</v>
      </c>
      <c r="J21" s="8">
        <v>1</v>
      </c>
      <c r="K21" s="8">
        <v>0.94</v>
      </c>
      <c r="L21" s="10">
        <f>99*100/$W21</f>
        <v>93.396226415094333</v>
      </c>
      <c r="M21" s="9">
        <v>8</v>
      </c>
      <c r="N21" s="11">
        <f t="shared" ref="N21:N28" si="6">M21*100/W21</f>
        <v>7.5471698113207548</v>
      </c>
      <c r="O21" s="9">
        <v>33</v>
      </c>
      <c r="P21" s="11">
        <f t="shared" ref="P21:P28" si="7">O21*100/W21</f>
        <v>31.132075471698112</v>
      </c>
      <c r="Q21" s="9">
        <v>3</v>
      </c>
      <c r="R21" s="11">
        <f t="shared" ref="R21:R28" si="8">Q21*100/W21</f>
        <v>2.8301886792452828</v>
      </c>
      <c r="S21" s="9">
        <v>62</v>
      </c>
      <c r="T21" s="11">
        <f t="shared" ref="T21:T28" si="9">S21*100/W21</f>
        <v>58.490566037735846</v>
      </c>
      <c r="U21" s="9">
        <v>0</v>
      </c>
      <c r="V21" s="11">
        <f t="shared" si="0"/>
        <v>0</v>
      </c>
      <c r="W21" s="9">
        <f t="shared" si="1"/>
        <v>106</v>
      </c>
    </row>
    <row r="22" spans="1:23" x14ac:dyDescent="0.3">
      <c r="A22" s="9" t="s">
        <v>62</v>
      </c>
      <c r="B22" s="8">
        <v>18</v>
      </c>
      <c r="C22" s="8">
        <v>15.93</v>
      </c>
      <c r="D22" s="8">
        <v>47</v>
      </c>
      <c r="E22" s="8">
        <v>41.59</v>
      </c>
      <c r="F22" s="8">
        <v>0</v>
      </c>
      <c r="G22" s="8">
        <v>0</v>
      </c>
      <c r="H22" s="8">
        <v>48</v>
      </c>
      <c r="I22" s="8">
        <v>42.48</v>
      </c>
      <c r="J22" s="8">
        <v>0</v>
      </c>
      <c r="K22" s="8">
        <v>0</v>
      </c>
      <c r="L22" s="10">
        <f>99*100/$W22</f>
        <v>87.610619469026545</v>
      </c>
      <c r="M22" s="9">
        <v>7</v>
      </c>
      <c r="N22" s="11">
        <f t="shared" si="6"/>
        <v>6.1946902654867255</v>
      </c>
      <c r="O22" s="9">
        <v>57</v>
      </c>
      <c r="P22" s="11">
        <f t="shared" si="7"/>
        <v>50.442477876106196</v>
      </c>
      <c r="Q22" s="9">
        <v>3</v>
      </c>
      <c r="R22" s="11">
        <f t="shared" si="8"/>
        <v>2.6548672566371683</v>
      </c>
      <c r="S22" s="9">
        <v>45</v>
      </c>
      <c r="T22" s="11">
        <f t="shared" si="9"/>
        <v>39.823008849557525</v>
      </c>
      <c r="U22" s="9">
        <v>1</v>
      </c>
      <c r="V22" s="11">
        <f t="shared" si="0"/>
        <v>0.88495575221238942</v>
      </c>
      <c r="W22" s="9">
        <f t="shared" si="1"/>
        <v>113</v>
      </c>
    </row>
    <row r="23" spans="1:23" x14ac:dyDescent="0.3">
      <c r="A23" s="9" t="s">
        <v>63</v>
      </c>
      <c r="B23" s="8">
        <v>35</v>
      </c>
      <c r="C23" s="8">
        <v>33.65</v>
      </c>
      <c r="D23" s="8">
        <v>27</v>
      </c>
      <c r="E23" s="8">
        <v>25.96</v>
      </c>
      <c r="F23" s="8">
        <v>1</v>
      </c>
      <c r="G23" s="8">
        <v>0.96</v>
      </c>
      <c r="H23" s="8">
        <v>41</v>
      </c>
      <c r="I23" s="8">
        <v>39.42</v>
      </c>
      <c r="J23" s="8">
        <v>0</v>
      </c>
      <c r="K23" s="8">
        <v>0</v>
      </c>
      <c r="L23" s="10">
        <f>83*100/$W23</f>
        <v>79.807692307692307</v>
      </c>
      <c r="M23" s="9">
        <v>15</v>
      </c>
      <c r="N23" s="11">
        <f t="shared" si="6"/>
        <v>14.423076923076923</v>
      </c>
      <c r="O23" s="9">
        <v>42</v>
      </c>
      <c r="P23" s="11">
        <f t="shared" si="7"/>
        <v>40.384615384615387</v>
      </c>
      <c r="Q23" s="9">
        <v>3</v>
      </c>
      <c r="R23" s="11">
        <f t="shared" si="8"/>
        <v>2.8846153846153846</v>
      </c>
      <c r="S23" s="9">
        <v>44</v>
      </c>
      <c r="T23" s="11">
        <f t="shared" si="9"/>
        <v>42.307692307692307</v>
      </c>
      <c r="U23" s="9">
        <v>0</v>
      </c>
      <c r="V23" s="11">
        <f t="shared" si="0"/>
        <v>0</v>
      </c>
      <c r="W23" s="9">
        <f t="shared" si="1"/>
        <v>104</v>
      </c>
    </row>
    <row r="24" spans="1:23" x14ac:dyDescent="0.3">
      <c r="A24" s="9" t="s">
        <v>64</v>
      </c>
      <c r="B24" s="8">
        <v>17</v>
      </c>
      <c r="C24" s="8">
        <v>14.66</v>
      </c>
      <c r="D24" s="8">
        <v>46</v>
      </c>
      <c r="E24" s="8">
        <v>39.659999999999997</v>
      </c>
      <c r="F24" s="8">
        <v>2</v>
      </c>
      <c r="G24" s="8">
        <v>1.72</v>
      </c>
      <c r="H24" s="8">
        <v>50</v>
      </c>
      <c r="I24" s="8">
        <v>43.1</v>
      </c>
      <c r="J24" s="8">
        <v>1</v>
      </c>
      <c r="K24" s="8">
        <v>0.86</v>
      </c>
      <c r="L24" s="10">
        <f>104*100/$W24</f>
        <v>89.65517241379311</v>
      </c>
      <c r="M24" s="9">
        <v>7</v>
      </c>
      <c r="N24" s="11">
        <f t="shared" si="6"/>
        <v>6.0344827586206895</v>
      </c>
      <c r="O24" s="9">
        <v>54</v>
      </c>
      <c r="P24" s="11">
        <f t="shared" si="7"/>
        <v>46.551724137931032</v>
      </c>
      <c r="Q24" s="9">
        <v>4</v>
      </c>
      <c r="R24" s="11">
        <f t="shared" si="8"/>
        <v>3.4482758620689653</v>
      </c>
      <c r="S24" s="9">
        <v>50</v>
      </c>
      <c r="T24" s="11">
        <f t="shared" si="9"/>
        <v>43.103448275862071</v>
      </c>
      <c r="U24" s="9">
        <v>1</v>
      </c>
      <c r="V24" s="11">
        <f t="shared" si="0"/>
        <v>0.86206896551724133</v>
      </c>
      <c r="W24" s="9">
        <f t="shared" si="1"/>
        <v>116</v>
      </c>
    </row>
    <row r="25" spans="1:23" x14ac:dyDescent="0.3">
      <c r="A25" s="9" t="s">
        <v>65</v>
      </c>
      <c r="B25" s="8">
        <v>59</v>
      </c>
      <c r="C25" s="8">
        <v>59.6</v>
      </c>
      <c r="D25" s="8">
        <v>5</v>
      </c>
      <c r="E25" s="8">
        <v>5.05</v>
      </c>
      <c r="F25" s="8">
        <v>0</v>
      </c>
      <c r="G25" s="8">
        <v>0</v>
      </c>
      <c r="H25" s="8">
        <v>35</v>
      </c>
      <c r="I25" s="8">
        <v>35.35</v>
      </c>
      <c r="J25" s="8">
        <v>0</v>
      </c>
      <c r="K25" s="8">
        <v>0</v>
      </c>
      <c r="L25" s="10">
        <f>38*100/$W25</f>
        <v>38.383838383838381</v>
      </c>
      <c r="M25" s="9">
        <v>4</v>
      </c>
      <c r="N25" s="11">
        <f t="shared" si="6"/>
        <v>4.0404040404040407</v>
      </c>
      <c r="O25" s="9">
        <v>4</v>
      </c>
      <c r="P25" s="11">
        <f t="shared" si="7"/>
        <v>4.0404040404040407</v>
      </c>
      <c r="Q25" s="9">
        <v>1</v>
      </c>
      <c r="R25" s="11">
        <f t="shared" si="8"/>
        <v>1.0101010101010102</v>
      </c>
      <c r="S25" s="9">
        <v>86</v>
      </c>
      <c r="T25" s="11">
        <f t="shared" si="9"/>
        <v>86.868686868686865</v>
      </c>
      <c r="U25" s="9">
        <v>4</v>
      </c>
      <c r="V25" s="11">
        <f t="shared" si="0"/>
        <v>4.0404040404040407</v>
      </c>
      <c r="W25" s="9">
        <f t="shared" si="1"/>
        <v>99</v>
      </c>
    </row>
    <row r="26" spans="1:23" x14ac:dyDescent="0.3">
      <c r="A26" s="9" t="s">
        <v>66</v>
      </c>
      <c r="B26" s="8">
        <v>21</v>
      </c>
      <c r="C26" s="8">
        <v>24.14</v>
      </c>
      <c r="D26" s="8">
        <v>26</v>
      </c>
      <c r="E26" s="8">
        <v>29.89</v>
      </c>
      <c r="F26" s="8">
        <v>0</v>
      </c>
      <c r="G26" s="8">
        <v>0</v>
      </c>
      <c r="H26" s="8">
        <v>40</v>
      </c>
      <c r="I26" s="8">
        <v>45.98</v>
      </c>
      <c r="J26" s="8">
        <v>0</v>
      </c>
      <c r="K26" s="8">
        <v>0</v>
      </c>
      <c r="L26" s="10">
        <f>70*100/$W26</f>
        <v>80.459770114942529</v>
      </c>
      <c r="M26" s="9">
        <v>5</v>
      </c>
      <c r="N26" s="11">
        <f t="shared" si="6"/>
        <v>5.7471264367816088</v>
      </c>
      <c r="O26" s="9">
        <v>33</v>
      </c>
      <c r="P26" s="11">
        <f t="shared" si="7"/>
        <v>37.931034482758619</v>
      </c>
      <c r="Q26" s="9">
        <v>2</v>
      </c>
      <c r="R26" s="11">
        <f t="shared" si="8"/>
        <v>2.2988505747126435</v>
      </c>
      <c r="S26" s="9">
        <v>46</v>
      </c>
      <c r="T26" s="11">
        <f t="shared" si="9"/>
        <v>52.873563218390807</v>
      </c>
      <c r="U26" s="9">
        <v>1</v>
      </c>
      <c r="V26" s="11">
        <f t="shared" si="0"/>
        <v>1.1494252873563218</v>
      </c>
      <c r="W26" s="9">
        <f t="shared" si="1"/>
        <v>87</v>
      </c>
    </row>
    <row r="27" spans="1:23" x14ac:dyDescent="0.3">
      <c r="A27" s="9" t="s">
        <v>67</v>
      </c>
      <c r="B27" s="8">
        <v>17</v>
      </c>
      <c r="C27" s="8">
        <v>16.350000000000001</v>
      </c>
      <c r="D27" s="8">
        <v>30</v>
      </c>
      <c r="E27" s="8">
        <v>28.85</v>
      </c>
      <c r="F27" s="8">
        <v>0</v>
      </c>
      <c r="G27" s="8">
        <v>0</v>
      </c>
      <c r="H27" s="8">
        <v>57</v>
      </c>
      <c r="I27" s="8">
        <v>54.81</v>
      </c>
      <c r="J27" s="8">
        <v>0</v>
      </c>
      <c r="K27" s="8">
        <v>0</v>
      </c>
      <c r="L27" s="10">
        <f>92*100/$W27</f>
        <v>88.461538461538467</v>
      </c>
      <c r="M27" s="9">
        <v>6</v>
      </c>
      <c r="N27" s="11">
        <f t="shared" si="6"/>
        <v>5.7692307692307692</v>
      </c>
      <c r="O27" s="9">
        <v>36</v>
      </c>
      <c r="P27" s="11">
        <f t="shared" si="7"/>
        <v>34.615384615384613</v>
      </c>
      <c r="Q27" s="9">
        <v>4</v>
      </c>
      <c r="R27" s="11">
        <f t="shared" si="8"/>
        <v>3.8461538461538463</v>
      </c>
      <c r="S27" s="9">
        <v>58</v>
      </c>
      <c r="T27" s="11">
        <f t="shared" si="9"/>
        <v>55.769230769230766</v>
      </c>
      <c r="U27" s="9">
        <v>0</v>
      </c>
      <c r="V27" s="11">
        <f t="shared" si="0"/>
        <v>0</v>
      </c>
      <c r="W27" s="9">
        <f t="shared" si="1"/>
        <v>104</v>
      </c>
    </row>
    <row r="28" spans="1:23" x14ac:dyDescent="0.3">
      <c r="A28" s="9" t="s">
        <v>68</v>
      </c>
      <c r="B28" s="8">
        <v>19</v>
      </c>
      <c r="C28" s="8">
        <v>20</v>
      </c>
      <c r="D28" s="8">
        <v>37</v>
      </c>
      <c r="E28" s="8">
        <v>38.950000000000003</v>
      </c>
      <c r="F28" s="8">
        <v>0</v>
      </c>
      <c r="G28" s="8">
        <v>0</v>
      </c>
      <c r="H28" s="8">
        <v>39</v>
      </c>
      <c r="I28" s="8">
        <v>41.05</v>
      </c>
      <c r="J28" s="8">
        <v>0</v>
      </c>
      <c r="K28" s="8">
        <v>0</v>
      </c>
      <c r="L28" s="10">
        <f>75*100/$W28</f>
        <v>78.94736842105263</v>
      </c>
      <c r="M28" s="9">
        <v>1</v>
      </c>
      <c r="N28" s="11">
        <f t="shared" si="6"/>
        <v>1.0526315789473684</v>
      </c>
      <c r="O28" s="9">
        <v>51</v>
      </c>
      <c r="P28" s="11">
        <f t="shared" si="7"/>
        <v>53.684210526315788</v>
      </c>
      <c r="Q28" s="9">
        <v>0</v>
      </c>
      <c r="R28" s="11">
        <f t="shared" si="8"/>
        <v>0</v>
      </c>
      <c r="S28" s="9">
        <v>42</v>
      </c>
      <c r="T28" s="11">
        <f t="shared" si="9"/>
        <v>44.210526315789473</v>
      </c>
      <c r="U28" s="9">
        <v>1</v>
      </c>
      <c r="V28" s="11">
        <f t="shared" si="0"/>
        <v>1.0526315789473684</v>
      </c>
      <c r="W28" s="9">
        <f t="shared" si="1"/>
        <v>95</v>
      </c>
    </row>
    <row r="29" spans="1:23" x14ac:dyDescent="0.3">
      <c r="A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3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3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3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3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3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3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3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3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3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3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3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3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3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3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3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3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3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3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3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3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3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3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3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3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3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3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3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3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3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3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</sheetData>
  <mergeCells count="8">
    <mergeCell ref="A51:A56"/>
    <mergeCell ref="A57:A62"/>
    <mergeCell ref="M1:V1"/>
    <mergeCell ref="A1:A2"/>
    <mergeCell ref="B1:K1"/>
    <mergeCell ref="A33:A38"/>
    <mergeCell ref="A39:A44"/>
    <mergeCell ref="A45:A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Wright</vt:lpstr>
      <vt:lpstr>Giemsa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Zharif</dc:creator>
  <cp:lastModifiedBy>Luthfi Zharif</cp:lastModifiedBy>
  <dcterms:created xsi:type="dcterms:W3CDTF">2017-09-04T01:34:16Z</dcterms:created>
  <dcterms:modified xsi:type="dcterms:W3CDTF">2018-01-25T04:15:28Z</dcterms:modified>
</cp:coreProperties>
</file>