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 Zharif\Cidar\Cidar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2" i="1" l="1"/>
  <c r="M61" i="1"/>
  <c r="M60" i="1"/>
  <c r="M58" i="1"/>
  <c r="M59" i="1"/>
  <c r="M57" i="1"/>
  <c r="M31" i="1"/>
  <c r="M30" i="1"/>
  <c r="M29" i="1"/>
  <c r="M28" i="1"/>
  <c r="M32" i="1"/>
  <c r="M27" i="1"/>
  <c r="M56" i="1"/>
  <c r="M55" i="1"/>
  <c r="M54" i="1"/>
  <c r="M53" i="1"/>
  <c r="M52" i="1"/>
  <c r="M51" i="1"/>
  <c r="M26" i="1"/>
  <c r="M25" i="1"/>
  <c r="M24" i="1"/>
  <c r="M23" i="1"/>
  <c r="M22" i="1"/>
  <c r="M21" i="1"/>
  <c r="M50" i="1"/>
  <c r="M49" i="1"/>
  <c r="M48" i="1"/>
  <c r="M47" i="1"/>
  <c r="M46" i="1"/>
  <c r="M45" i="1"/>
  <c r="M20" i="1"/>
  <c r="M19" i="1"/>
  <c r="M18" i="1"/>
  <c r="M17" i="1"/>
  <c r="M16" i="1"/>
  <c r="M15" i="1"/>
  <c r="M44" i="1"/>
  <c r="M43" i="1"/>
  <c r="M42" i="1"/>
  <c r="M41" i="1"/>
  <c r="M40" i="1"/>
  <c r="M39" i="1"/>
  <c r="M14" i="1"/>
  <c r="M13" i="1"/>
  <c r="M12" i="1"/>
  <c r="M11" i="1"/>
  <c r="M10" i="1"/>
  <c r="M9" i="1"/>
  <c r="M38" i="1"/>
  <c r="M37" i="1"/>
  <c r="M36" i="1"/>
  <c r="M35" i="1"/>
  <c r="M34" i="1"/>
  <c r="M33" i="1"/>
  <c r="M8" i="1"/>
  <c r="M7" i="1"/>
  <c r="M6" i="1"/>
  <c r="M5" i="1"/>
  <c r="M4" i="1"/>
  <c r="M3" i="1"/>
  <c r="X57" i="1"/>
  <c r="W57" i="1"/>
  <c r="U57" i="1"/>
  <c r="S57" i="1"/>
  <c r="Q57" i="1"/>
  <c r="O57" i="1"/>
  <c r="X51" i="1"/>
  <c r="W51" i="1"/>
  <c r="U51" i="1"/>
  <c r="S51" i="1"/>
  <c r="Q51" i="1"/>
  <c r="O51" i="1"/>
  <c r="X45" i="1"/>
  <c r="W45" i="1"/>
  <c r="U45" i="1"/>
  <c r="S45" i="1"/>
  <c r="Q45" i="1"/>
  <c r="O45" i="1"/>
  <c r="X39" i="1"/>
  <c r="W39" i="1"/>
  <c r="U39" i="1"/>
  <c r="S39" i="1"/>
  <c r="Q39" i="1"/>
  <c r="O39" i="1"/>
  <c r="X33" i="1"/>
  <c r="W33" i="1"/>
  <c r="U33" i="1"/>
  <c r="S33" i="1"/>
  <c r="Q33" i="1"/>
  <c r="O33" i="1"/>
  <c r="X27" i="1"/>
  <c r="W27" i="1"/>
  <c r="U27" i="1"/>
  <c r="S27" i="1"/>
  <c r="Q27" i="1"/>
  <c r="O27" i="1"/>
  <c r="X21" i="1"/>
  <c r="W21" i="1"/>
  <c r="U21" i="1"/>
  <c r="S21" i="1"/>
  <c r="Q21" i="1"/>
  <c r="O21" i="1"/>
  <c r="X15" i="1"/>
  <c r="W15" i="1"/>
  <c r="U15" i="1"/>
  <c r="S15" i="1"/>
  <c r="Q15" i="1"/>
  <c r="O15" i="1"/>
  <c r="X9" i="1"/>
  <c r="W9" i="1"/>
  <c r="U9" i="1"/>
  <c r="S9" i="1"/>
  <c r="Q9" i="1"/>
  <c r="O9" i="1"/>
  <c r="W3" i="1"/>
  <c r="U3" i="1"/>
  <c r="S3" i="1"/>
  <c r="Q3" i="1"/>
  <c r="O3" i="1"/>
  <c r="X3" i="1"/>
</calcChain>
</file>

<file path=xl/sharedStrings.xml><?xml version="1.0" encoding="utf-8"?>
<sst xmlns="http://schemas.openxmlformats.org/spreadsheetml/2006/main" count="96" uniqueCount="32">
  <si>
    <t>Kecerdasan Buatan</t>
  </si>
  <si>
    <t>Decision Tree</t>
  </si>
  <si>
    <t>kNN</t>
  </si>
  <si>
    <t>Naïve Bayes</t>
  </si>
  <si>
    <t>Neural Network</t>
  </si>
  <si>
    <t>Random Forest</t>
  </si>
  <si>
    <t>SVM</t>
  </si>
  <si>
    <t>Basofil</t>
  </si>
  <si>
    <t>Eosinofil</t>
  </si>
  <si>
    <t>Limfosit</t>
  </si>
  <si>
    <t>Monosit</t>
  </si>
  <si>
    <t>Netrofil</t>
  </si>
  <si>
    <t>Preparat</t>
  </si>
  <si>
    <t>1G</t>
  </si>
  <si>
    <t>%B</t>
  </si>
  <si>
    <t>%E</t>
  </si>
  <si>
    <t>%L</t>
  </si>
  <si>
    <t>%M</t>
  </si>
  <si>
    <t>%N</t>
  </si>
  <si>
    <t>2G</t>
  </si>
  <si>
    <t>3G</t>
  </si>
  <si>
    <t>4G</t>
  </si>
  <si>
    <t>5G</t>
  </si>
  <si>
    <t>1W</t>
  </si>
  <si>
    <t>2W</t>
  </si>
  <si>
    <t>3W</t>
  </si>
  <si>
    <t>4W</t>
  </si>
  <si>
    <t>5W</t>
  </si>
  <si>
    <t>Prediksi</t>
  </si>
  <si>
    <t>Kenyataan</t>
  </si>
  <si>
    <t>Total</t>
  </si>
  <si>
    <t>Akurasi (Confusion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</si>
</sst>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D1" workbookViewId="0">
      <selection activeCell="M5" sqref="M5"/>
    </sheetView>
  </sheetViews>
  <sheetFormatPr defaultRowHeight="14.4" x14ac:dyDescent="0.3"/>
  <cols>
    <col min="2" max="2" width="17.33203125" customWidth="1"/>
    <col min="13" max="13" width="22.77734375" customWidth="1"/>
  </cols>
  <sheetData>
    <row r="1" spans="1:24" x14ac:dyDescent="0.3">
      <c r="A1" s="2" t="s">
        <v>12</v>
      </c>
      <c r="B1" s="2" t="s">
        <v>0</v>
      </c>
      <c r="C1" s="3" t="s">
        <v>28</v>
      </c>
      <c r="D1" s="3"/>
      <c r="E1" s="3"/>
      <c r="F1" s="3"/>
      <c r="G1" s="3"/>
      <c r="H1" s="3"/>
      <c r="I1" s="3"/>
      <c r="J1" s="3"/>
      <c r="K1" s="3"/>
      <c r="L1" s="3"/>
      <c r="M1" s="1"/>
      <c r="N1" s="3" t="s">
        <v>29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2"/>
      <c r="B2" s="2"/>
      <c r="C2" t="s">
        <v>7</v>
      </c>
      <c r="D2" t="s">
        <v>14</v>
      </c>
      <c r="E2" t="s">
        <v>8</v>
      </c>
      <c r="F2" t="s">
        <v>15</v>
      </c>
      <c r="G2" t="s">
        <v>9</v>
      </c>
      <c r="H2" t="s">
        <v>16</v>
      </c>
      <c r="I2" t="s">
        <v>10</v>
      </c>
      <c r="J2" t="s">
        <v>17</v>
      </c>
      <c r="K2" t="s">
        <v>11</v>
      </c>
      <c r="L2" t="s">
        <v>18</v>
      </c>
      <c r="M2" t="s">
        <v>31</v>
      </c>
      <c r="N2" t="s">
        <v>7</v>
      </c>
      <c r="O2" t="s">
        <v>14</v>
      </c>
      <c r="P2" t="s">
        <v>8</v>
      </c>
      <c r="Q2" t="s">
        <v>15</v>
      </c>
      <c r="R2" t="s">
        <v>9</v>
      </c>
      <c r="S2" t="s">
        <v>16</v>
      </c>
      <c r="T2" t="s">
        <v>10</v>
      </c>
      <c r="U2" t="s">
        <v>17</v>
      </c>
      <c r="V2" t="s">
        <v>11</v>
      </c>
      <c r="W2" t="s">
        <v>18</v>
      </c>
      <c r="X2" t="s">
        <v>30</v>
      </c>
    </row>
    <row r="3" spans="1:24" x14ac:dyDescent="0.3">
      <c r="A3" s="2" t="s">
        <v>13</v>
      </c>
      <c r="B3" t="s">
        <v>1</v>
      </c>
      <c r="C3">
        <v>6</v>
      </c>
      <c r="D3">
        <v>5.77</v>
      </c>
      <c r="E3">
        <v>16</v>
      </c>
      <c r="F3">
        <v>15.38</v>
      </c>
      <c r="G3">
        <v>31</v>
      </c>
      <c r="H3">
        <v>29.81</v>
      </c>
      <c r="I3">
        <v>24</v>
      </c>
      <c r="J3">
        <v>23.08</v>
      </c>
      <c r="K3">
        <v>27</v>
      </c>
      <c r="L3">
        <v>25.96</v>
      </c>
      <c r="M3" s="4">
        <f>35*100/$X$3</f>
        <v>33.653846153846153</v>
      </c>
      <c r="N3" s="2">
        <v>0</v>
      </c>
      <c r="O3" s="5">
        <f>N3*100/X3</f>
        <v>0</v>
      </c>
      <c r="P3" s="2">
        <v>2</v>
      </c>
      <c r="Q3" s="5">
        <f>P3*100/X3</f>
        <v>1.9230769230769231</v>
      </c>
      <c r="R3" s="2">
        <v>35</v>
      </c>
      <c r="S3" s="5">
        <f>R3*100/X3</f>
        <v>33.653846153846153</v>
      </c>
      <c r="T3" s="2">
        <v>5</v>
      </c>
      <c r="U3" s="5">
        <f>T3*100/X3</f>
        <v>4.8076923076923075</v>
      </c>
      <c r="V3" s="2">
        <v>62</v>
      </c>
      <c r="W3" s="5">
        <f>V3*100/X3</f>
        <v>59.615384615384613</v>
      </c>
      <c r="X3" s="2">
        <f>N3+P3+R3+T3+V3</f>
        <v>104</v>
      </c>
    </row>
    <row r="4" spans="1:24" x14ac:dyDescent="0.3">
      <c r="A4" s="2"/>
      <c r="B4" t="s">
        <v>2</v>
      </c>
      <c r="C4">
        <v>5</v>
      </c>
      <c r="D4">
        <v>4.8099999999999996</v>
      </c>
      <c r="E4">
        <v>17</v>
      </c>
      <c r="F4">
        <v>16.350000000000001</v>
      </c>
      <c r="G4">
        <v>32</v>
      </c>
      <c r="H4">
        <v>30.77</v>
      </c>
      <c r="I4">
        <v>22</v>
      </c>
      <c r="J4">
        <v>21.15</v>
      </c>
      <c r="K4">
        <v>28</v>
      </c>
      <c r="L4">
        <v>26.92</v>
      </c>
      <c r="M4" s="4">
        <f>33*100/$X$3</f>
        <v>31.73076923076923</v>
      </c>
      <c r="N4" s="2"/>
      <c r="O4" s="5"/>
      <c r="P4" s="2"/>
      <c r="Q4" s="5"/>
      <c r="R4" s="2"/>
      <c r="S4" s="5"/>
      <c r="T4" s="2"/>
      <c r="U4" s="5"/>
      <c r="V4" s="2"/>
      <c r="W4" s="5"/>
      <c r="X4" s="2"/>
    </row>
    <row r="5" spans="1:24" x14ac:dyDescent="0.3">
      <c r="A5" s="2"/>
      <c r="B5" t="s">
        <v>3</v>
      </c>
      <c r="C5">
        <v>3</v>
      </c>
      <c r="D5">
        <v>2.88</v>
      </c>
      <c r="E5">
        <v>9</v>
      </c>
      <c r="F5">
        <v>8.65</v>
      </c>
      <c r="G5">
        <v>33</v>
      </c>
      <c r="H5">
        <v>31.73</v>
      </c>
      <c r="I5">
        <v>46</v>
      </c>
      <c r="J5">
        <v>44.23</v>
      </c>
      <c r="K5">
        <v>13</v>
      </c>
      <c r="L5">
        <v>12.5</v>
      </c>
      <c r="M5" s="4">
        <f>30*100/$X$3</f>
        <v>28.846153846153847</v>
      </c>
      <c r="N5" s="2"/>
      <c r="O5" s="5"/>
      <c r="P5" s="2"/>
      <c r="Q5" s="5"/>
      <c r="R5" s="2"/>
      <c r="S5" s="5"/>
      <c r="T5" s="2"/>
      <c r="U5" s="5"/>
      <c r="V5" s="2"/>
      <c r="W5" s="5"/>
      <c r="X5" s="2"/>
    </row>
    <row r="6" spans="1:24" x14ac:dyDescent="0.3">
      <c r="A6" s="2"/>
      <c r="B6" t="s">
        <v>4</v>
      </c>
      <c r="C6">
        <v>11</v>
      </c>
      <c r="D6">
        <v>10.58</v>
      </c>
      <c r="E6">
        <v>16</v>
      </c>
      <c r="F6">
        <v>15.38</v>
      </c>
      <c r="G6">
        <v>28</v>
      </c>
      <c r="H6">
        <v>26.92</v>
      </c>
      <c r="I6">
        <v>32</v>
      </c>
      <c r="J6">
        <v>30.77</v>
      </c>
      <c r="K6">
        <v>17</v>
      </c>
      <c r="L6">
        <v>16.350000000000001</v>
      </c>
      <c r="M6" s="4">
        <f>27*100/$X$3</f>
        <v>25.96153846153846</v>
      </c>
      <c r="N6" s="2"/>
      <c r="O6" s="5"/>
      <c r="P6" s="2"/>
      <c r="Q6" s="5"/>
      <c r="R6" s="2"/>
      <c r="S6" s="5"/>
      <c r="T6" s="2"/>
      <c r="U6" s="5"/>
      <c r="V6" s="2"/>
      <c r="W6" s="5"/>
      <c r="X6" s="2"/>
    </row>
    <row r="7" spans="1:24" x14ac:dyDescent="0.3">
      <c r="A7" s="2"/>
      <c r="B7" t="s">
        <v>5</v>
      </c>
      <c r="C7">
        <v>3</v>
      </c>
      <c r="D7">
        <v>2.88</v>
      </c>
      <c r="E7">
        <v>17</v>
      </c>
      <c r="F7">
        <v>16.350000000000001</v>
      </c>
      <c r="G7">
        <v>31</v>
      </c>
      <c r="H7">
        <v>29.81</v>
      </c>
      <c r="I7">
        <v>15</v>
      </c>
      <c r="J7">
        <v>14.42</v>
      </c>
      <c r="K7">
        <v>38</v>
      </c>
      <c r="L7">
        <v>36.54</v>
      </c>
      <c r="M7" s="4">
        <f>37*100/$X$3</f>
        <v>35.57692307692308</v>
      </c>
      <c r="N7" s="2"/>
      <c r="O7" s="5"/>
      <c r="P7" s="2"/>
      <c r="Q7" s="5"/>
      <c r="R7" s="2"/>
      <c r="S7" s="5"/>
      <c r="T7" s="2"/>
      <c r="U7" s="5"/>
      <c r="V7" s="2"/>
      <c r="W7" s="5"/>
      <c r="X7" s="2"/>
    </row>
    <row r="8" spans="1:24" x14ac:dyDescent="0.3">
      <c r="A8" s="2"/>
      <c r="B8" t="s">
        <v>6</v>
      </c>
      <c r="C8">
        <v>3</v>
      </c>
      <c r="D8">
        <v>2.88</v>
      </c>
      <c r="E8">
        <v>43</v>
      </c>
      <c r="F8">
        <v>41.35</v>
      </c>
      <c r="G8">
        <v>34</v>
      </c>
      <c r="H8">
        <v>32.69</v>
      </c>
      <c r="I8">
        <v>7</v>
      </c>
      <c r="J8">
        <v>6.73</v>
      </c>
      <c r="K8">
        <v>17</v>
      </c>
      <c r="L8">
        <v>16.350000000000001</v>
      </c>
      <c r="M8" s="4">
        <f>26*100/$X$3</f>
        <v>25</v>
      </c>
      <c r="N8" s="2"/>
      <c r="O8" s="5"/>
      <c r="P8" s="2"/>
      <c r="Q8" s="5"/>
      <c r="R8" s="2"/>
      <c r="S8" s="5"/>
      <c r="T8" s="2"/>
      <c r="U8" s="5"/>
      <c r="V8" s="2"/>
      <c r="W8" s="5"/>
      <c r="X8" s="2"/>
    </row>
    <row r="9" spans="1:24" x14ac:dyDescent="0.3">
      <c r="A9" s="2" t="s">
        <v>19</v>
      </c>
      <c r="B9" t="s">
        <v>1</v>
      </c>
      <c r="C9">
        <v>10</v>
      </c>
      <c r="D9">
        <v>9.43</v>
      </c>
      <c r="E9">
        <v>24</v>
      </c>
      <c r="F9">
        <v>22.64</v>
      </c>
      <c r="G9">
        <v>12</v>
      </c>
      <c r="H9">
        <v>11.32</v>
      </c>
      <c r="I9">
        <v>26</v>
      </c>
      <c r="J9">
        <v>24.53</v>
      </c>
      <c r="K9">
        <v>34</v>
      </c>
      <c r="L9">
        <v>32.08</v>
      </c>
      <c r="M9" s="4">
        <f>35*100/$X$9</f>
        <v>33.018867924528301</v>
      </c>
      <c r="N9" s="2">
        <v>0</v>
      </c>
      <c r="O9" s="5">
        <f>N9*100/X9</f>
        <v>0</v>
      </c>
      <c r="P9" s="2">
        <v>0</v>
      </c>
      <c r="Q9" s="5">
        <f>P9*100/X9</f>
        <v>0</v>
      </c>
      <c r="R9" s="2">
        <v>11</v>
      </c>
      <c r="S9" s="5">
        <f>R9*100/X9</f>
        <v>10.377358490566039</v>
      </c>
      <c r="T9" s="2">
        <v>4</v>
      </c>
      <c r="U9" s="5">
        <f>T9*100/X9</f>
        <v>3.7735849056603774</v>
      </c>
      <c r="V9" s="2">
        <v>91</v>
      </c>
      <c r="W9" s="5">
        <f>V9*100/X9</f>
        <v>85.84905660377359</v>
      </c>
      <c r="X9" s="2">
        <f>N9+P9+R9+T9+V9</f>
        <v>106</v>
      </c>
    </row>
    <row r="10" spans="1:24" x14ac:dyDescent="0.3">
      <c r="A10" s="2"/>
      <c r="B10" t="s">
        <v>2</v>
      </c>
      <c r="C10">
        <v>16</v>
      </c>
      <c r="D10">
        <v>15.09</v>
      </c>
      <c r="E10">
        <v>54</v>
      </c>
      <c r="F10">
        <v>50.94</v>
      </c>
      <c r="G10">
        <v>7</v>
      </c>
      <c r="H10">
        <v>6.6</v>
      </c>
      <c r="I10">
        <v>11</v>
      </c>
      <c r="J10">
        <v>10.38</v>
      </c>
      <c r="K10">
        <v>18</v>
      </c>
      <c r="L10">
        <v>16.98</v>
      </c>
      <c r="M10" s="4">
        <f>19*100/$X$9</f>
        <v>17.924528301886792</v>
      </c>
      <c r="N10" s="2"/>
      <c r="O10" s="5"/>
      <c r="P10" s="2"/>
      <c r="Q10" s="5"/>
      <c r="R10" s="2"/>
      <c r="S10" s="5"/>
      <c r="T10" s="2"/>
      <c r="U10" s="5"/>
      <c r="V10" s="2"/>
      <c r="W10" s="5"/>
      <c r="X10" s="2"/>
    </row>
    <row r="11" spans="1:24" x14ac:dyDescent="0.3">
      <c r="A11" s="2"/>
      <c r="B11" t="s">
        <v>3</v>
      </c>
      <c r="C11">
        <v>4</v>
      </c>
      <c r="D11">
        <v>3.77</v>
      </c>
      <c r="E11">
        <v>8</v>
      </c>
      <c r="F11">
        <v>7.55</v>
      </c>
      <c r="G11">
        <v>8</v>
      </c>
      <c r="H11">
        <v>7.55</v>
      </c>
      <c r="I11">
        <v>34</v>
      </c>
      <c r="J11">
        <v>32.08</v>
      </c>
      <c r="K11">
        <v>52</v>
      </c>
      <c r="L11">
        <v>49.06</v>
      </c>
      <c r="M11" s="4">
        <f>44*100/$X$9</f>
        <v>41.509433962264154</v>
      </c>
      <c r="N11" s="2"/>
      <c r="O11" s="5"/>
      <c r="P11" s="2"/>
      <c r="Q11" s="5"/>
      <c r="R11" s="2"/>
      <c r="S11" s="5"/>
      <c r="T11" s="2"/>
      <c r="U11" s="5"/>
      <c r="V11" s="2"/>
      <c r="W11" s="5"/>
      <c r="X11" s="2"/>
    </row>
    <row r="12" spans="1:24" x14ac:dyDescent="0.3">
      <c r="A12" s="2"/>
      <c r="B12" t="s">
        <v>4</v>
      </c>
      <c r="C12">
        <v>17</v>
      </c>
      <c r="D12">
        <v>16.04</v>
      </c>
      <c r="E12">
        <v>29</v>
      </c>
      <c r="F12">
        <v>27.36</v>
      </c>
      <c r="G12">
        <v>17</v>
      </c>
      <c r="H12">
        <v>16.04</v>
      </c>
      <c r="I12">
        <v>41</v>
      </c>
      <c r="J12">
        <v>38.68</v>
      </c>
      <c r="K12">
        <v>2</v>
      </c>
      <c r="L12">
        <v>1.89</v>
      </c>
      <c r="M12" s="4">
        <f>6*100/$X$9</f>
        <v>5.6603773584905657</v>
      </c>
      <c r="N12" s="2"/>
      <c r="O12" s="5"/>
      <c r="P12" s="2"/>
      <c r="Q12" s="5"/>
      <c r="R12" s="2"/>
      <c r="S12" s="5"/>
      <c r="T12" s="2"/>
      <c r="U12" s="5"/>
      <c r="V12" s="2"/>
      <c r="W12" s="5"/>
      <c r="X12" s="2"/>
    </row>
    <row r="13" spans="1:24" x14ac:dyDescent="0.3">
      <c r="A13" s="2"/>
      <c r="B13" t="s">
        <v>5</v>
      </c>
      <c r="C13">
        <v>6</v>
      </c>
      <c r="D13">
        <v>5.66</v>
      </c>
      <c r="E13">
        <v>43</v>
      </c>
      <c r="F13">
        <v>40.57</v>
      </c>
      <c r="G13">
        <v>8</v>
      </c>
      <c r="H13">
        <v>7.55</v>
      </c>
      <c r="I13">
        <v>7</v>
      </c>
      <c r="J13">
        <v>6.6</v>
      </c>
      <c r="K13">
        <v>42</v>
      </c>
      <c r="L13">
        <v>39.619999999999997</v>
      </c>
      <c r="M13" s="4">
        <f>38*100/$X$9</f>
        <v>35.849056603773583</v>
      </c>
      <c r="N13" s="2"/>
      <c r="O13" s="5"/>
      <c r="P13" s="2"/>
      <c r="Q13" s="5"/>
      <c r="R13" s="2"/>
      <c r="S13" s="5"/>
      <c r="T13" s="2"/>
      <c r="U13" s="5"/>
      <c r="V13" s="2"/>
      <c r="W13" s="5"/>
      <c r="X13" s="2"/>
    </row>
    <row r="14" spans="1:24" x14ac:dyDescent="0.3">
      <c r="A14" s="2"/>
      <c r="B14" t="s">
        <v>6</v>
      </c>
      <c r="C14">
        <v>10</v>
      </c>
      <c r="D14">
        <v>9.43</v>
      </c>
      <c r="E14">
        <v>71</v>
      </c>
      <c r="F14">
        <v>66.98</v>
      </c>
      <c r="G14">
        <v>8</v>
      </c>
      <c r="H14">
        <v>7.55</v>
      </c>
      <c r="I14">
        <v>4</v>
      </c>
      <c r="J14">
        <v>3.77</v>
      </c>
      <c r="K14">
        <v>13</v>
      </c>
      <c r="L14">
        <v>12.26</v>
      </c>
      <c r="M14" s="4">
        <f>13*100/$X$9</f>
        <v>12.264150943396226</v>
      </c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</row>
    <row r="15" spans="1:24" x14ac:dyDescent="0.3">
      <c r="A15" s="2" t="s">
        <v>20</v>
      </c>
      <c r="B15" t="s">
        <v>1</v>
      </c>
      <c r="C15">
        <v>8</v>
      </c>
      <c r="D15">
        <v>6.96</v>
      </c>
      <c r="E15">
        <v>18</v>
      </c>
      <c r="F15">
        <v>15.65</v>
      </c>
      <c r="G15">
        <v>42</v>
      </c>
      <c r="H15">
        <v>36.520000000000003</v>
      </c>
      <c r="I15">
        <v>20</v>
      </c>
      <c r="J15">
        <v>17.39</v>
      </c>
      <c r="K15">
        <v>27</v>
      </c>
      <c r="L15">
        <v>23.48</v>
      </c>
      <c r="M15" s="4">
        <f>34*100/$X$15</f>
        <v>29.565217391304348</v>
      </c>
      <c r="N15" s="2">
        <v>0</v>
      </c>
      <c r="O15" s="5">
        <f>N15*100/X15</f>
        <v>0</v>
      </c>
      <c r="P15" s="2">
        <v>0</v>
      </c>
      <c r="Q15" s="5">
        <f>P15*100/X15</f>
        <v>0</v>
      </c>
      <c r="R15" s="2">
        <v>51</v>
      </c>
      <c r="S15" s="5">
        <f>R15*100/X15</f>
        <v>44.347826086956523</v>
      </c>
      <c r="T15" s="2">
        <v>7</v>
      </c>
      <c r="U15" s="5">
        <f>T15*100/X15</f>
        <v>6.0869565217391308</v>
      </c>
      <c r="V15" s="2">
        <v>57</v>
      </c>
      <c r="W15" s="5">
        <f>V15*100/X15</f>
        <v>49.565217391304351</v>
      </c>
      <c r="X15" s="2">
        <f>N15+P15+R15+T15+V15</f>
        <v>115</v>
      </c>
    </row>
    <row r="16" spans="1:24" x14ac:dyDescent="0.3">
      <c r="A16" s="2"/>
      <c r="B16" t="s">
        <v>2</v>
      </c>
      <c r="C16">
        <v>7</v>
      </c>
      <c r="D16">
        <v>6.09</v>
      </c>
      <c r="E16">
        <v>26</v>
      </c>
      <c r="F16">
        <v>22.61</v>
      </c>
      <c r="G16">
        <v>48</v>
      </c>
      <c r="H16">
        <v>41.74</v>
      </c>
      <c r="I16">
        <v>12</v>
      </c>
      <c r="J16">
        <v>10.43</v>
      </c>
      <c r="K16">
        <v>22</v>
      </c>
      <c r="L16">
        <v>19.13</v>
      </c>
      <c r="M16" s="4">
        <f>32*100/$X$15</f>
        <v>27.826086956521738</v>
      </c>
      <c r="N16" s="2"/>
      <c r="O16" s="5"/>
      <c r="P16" s="2"/>
      <c r="Q16" s="5"/>
      <c r="R16" s="2"/>
      <c r="S16" s="5"/>
      <c r="T16" s="2"/>
      <c r="U16" s="5"/>
      <c r="V16" s="2"/>
      <c r="W16" s="5"/>
      <c r="X16" s="2"/>
    </row>
    <row r="17" spans="1:24" x14ac:dyDescent="0.3">
      <c r="A17" s="2"/>
      <c r="B17" t="s">
        <v>3</v>
      </c>
      <c r="C17">
        <v>2</v>
      </c>
      <c r="D17">
        <v>1.74</v>
      </c>
      <c r="E17">
        <v>3</v>
      </c>
      <c r="F17">
        <v>2.61</v>
      </c>
      <c r="G17">
        <v>48</v>
      </c>
      <c r="H17">
        <v>41.74</v>
      </c>
      <c r="I17">
        <v>17</v>
      </c>
      <c r="J17">
        <v>14.78</v>
      </c>
      <c r="K17">
        <v>45</v>
      </c>
      <c r="L17">
        <v>39.130000000000003</v>
      </c>
      <c r="M17" s="4">
        <f>44*100/$X$15</f>
        <v>38.260869565217391</v>
      </c>
      <c r="N17" s="2"/>
      <c r="O17" s="5"/>
      <c r="P17" s="2"/>
      <c r="Q17" s="5"/>
      <c r="R17" s="2"/>
      <c r="S17" s="5"/>
      <c r="T17" s="2"/>
      <c r="U17" s="5"/>
      <c r="V17" s="2"/>
      <c r="W17" s="5"/>
      <c r="X17" s="2"/>
    </row>
    <row r="18" spans="1:24" x14ac:dyDescent="0.3">
      <c r="A18" s="2"/>
      <c r="B18" t="s">
        <v>4</v>
      </c>
      <c r="C18">
        <v>6</v>
      </c>
      <c r="D18">
        <v>5.22</v>
      </c>
      <c r="E18">
        <v>21</v>
      </c>
      <c r="F18">
        <v>18.260000000000002</v>
      </c>
      <c r="G18">
        <v>36</v>
      </c>
      <c r="H18">
        <v>31.3</v>
      </c>
      <c r="I18">
        <v>45</v>
      </c>
      <c r="J18">
        <v>39.130000000000003</v>
      </c>
      <c r="K18">
        <v>7</v>
      </c>
      <c r="L18">
        <v>6.09</v>
      </c>
      <c r="M18" s="4">
        <f>22*100/$X$15</f>
        <v>19.130434782608695</v>
      </c>
      <c r="N18" s="2"/>
      <c r="O18" s="5"/>
      <c r="P18" s="2"/>
      <c r="Q18" s="5"/>
      <c r="R18" s="2"/>
      <c r="S18" s="5"/>
      <c r="T18" s="2"/>
      <c r="U18" s="5"/>
      <c r="V18" s="2"/>
      <c r="W18" s="5"/>
      <c r="X18" s="2"/>
    </row>
    <row r="19" spans="1:24" x14ac:dyDescent="0.3">
      <c r="A19" s="2"/>
      <c r="B19" t="s">
        <v>5</v>
      </c>
      <c r="C19">
        <v>3</v>
      </c>
      <c r="D19">
        <v>2.61</v>
      </c>
      <c r="E19">
        <v>22</v>
      </c>
      <c r="F19">
        <v>19.13</v>
      </c>
      <c r="G19">
        <v>50</v>
      </c>
      <c r="H19">
        <v>43.48</v>
      </c>
      <c r="I19">
        <v>8</v>
      </c>
      <c r="J19">
        <v>6.96</v>
      </c>
      <c r="K19">
        <v>32</v>
      </c>
      <c r="L19">
        <v>27.83</v>
      </c>
      <c r="M19" s="4">
        <f>38*100/$X$15</f>
        <v>33.043478260869563</v>
      </c>
      <c r="N19" s="2"/>
      <c r="O19" s="5"/>
      <c r="P19" s="2"/>
      <c r="Q19" s="5"/>
      <c r="R19" s="2"/>
      <c r="S19" s="5"/>
      <c r="T19" s="2"/>
      <c r="U19" s="5"/>
      <c r="V19" s="2"/>
      <c r="W19" s="5"/>
      <c r="X19" s="2"/>
    </row>
    <row r="20" spans="1:24" x14ac:dyDescent="0.3">
      <c r="A20" s="2"/>
      <c r="B20" t="s">
        <v>6</v>
      </c>
      <c r="C20">
        <v>1</v>
      </c>
      <c r="D20">
        <v>0.87</v>
      </c>
      <c r="E20">
        <v>32</v>
      </c>
      <c r="F20">
        <v>27.83</v>
      </c>
      <c r="G20">
        <v>48</v>
      </c>
      <c r="H20">
        <v>41.74</v>
      </c>
      <c r="I20">
        <v>11</v>
      </c>
      <c r="J20">
        <v>9.57</v>
      </c>
      <c r="K20">
        <v>23</v>
      </c>
      <c r="L20">
        <v>20</v>
      </c>
      <c r="M20" s="4">
        <f>31*100/$X$15</f>
        <v>26.956521739130434</v>
      </c>
      <c r="N20" s="2"/>
      <c r="O20" s="5"/>
      <c r="P20" s="2"/>
      <c r="Q20" s="5"/>
      <c r="R20" s="2"/>
      <c r="S20" s="5"/>
      <c r="T20" s="2"/>
      <c r="U20" s="5"/>
      <c r="V20" s="2"/>
      <c r="W20" s="5"/>
      <c r="X20" s="2"/>
    </row>
    <row r="21" spans="1:24" x14ac:dyDescent="0.3">
      <c r="A21" s="2" t="s">
        <v>21</v>
      </c>
      <c r="B21" t="s">
        <v>1</v>
      </c>
      <c r="C21">
        <v>41</v>
      </c>
      <c r="D21">
        <v>32.799999999999997</v>
      </c>
      <c r="E21">
        <v>21</v>
      </c>
      <c r="F21">
        <v>16.8</v>
      </c>
      <c r="G21">
        <v>29</v>
      </c>
      <c r="H21">
        <v>23.2</v>
      </c>
      <c r="I21">
        <v>25</v>
      </c>
      <c r="J21">
        <v>20</v>
      </c>
      <c r="K21">
        <v>9</v>
      </c>
      <c r="L21">
        <v>7.2</v>
      </c>
      <c r="M21" s="4">
        <f>20*100/$X$21</f>
        <v>16</v>
      </c>
      <c r="N21" s="2">
        <v>0</v>
      </c>
      <c r="O21" s="5">
        <f>N21*100/X21</f>
        <v>0</v>
      </c>
      <c r="P21" s="2">
        <v>3</v>
      </c>
      <c r="Q21" s="5">
        <f>P21*100/X21</f>
        <v>2.4</v>
      </c>
      <c r="R21" s="2">
        <v>36</v>
      </c>
      <c r="S21" s="5">
        <f>R21*100/X21</f>
        <v>28.8</v>
      </c>
      <c r="T21" s="2">
        <v>6</v>
      </c>
      <c r="U21" s="5">
        <f>T21*100/X21</f>
        <v>4.8</v>
      </c>
      <c r="V21" s="2">
        <v>80</v>
      </c>
      <c r="W21" s="5">
        <f>V21*100/X21</f>
        <v>64</v>
      </c>
      <c r="X21" s="2">
        <f>N21+P21+R21+T21+V21</f>
        <v>125</v>
      </c>
    </row>
    <row r="22" spans="1:24" x14ac:dyDescent="0.3">
      <c r="A22" s="2"/>
      <c r="B22" t="s">
        <v>2</v>
      </c>
      <c r="C22">
        <v>34</v>
      </c>
      <c r="D22">
        <v>27.2</v>
      </c>
      <c r="E22">
        <v>33</v>
      </c>
      <c r="F22">
        <v>26.4</v>
      </c>
      <c r="G22">
        <v>35</v>
      </c>
      <c r="H22">
        <v>28</v>
      </c>
      <c r="I22">
        <v>11</v>
      </c>
      <c r="J22">
        <v>8.8000000000000007</v>
      </c>
      <c r="K22">
        <v>12</v>
      </c>
      <c r="L22">
        <v>9.6</v>
      </c>
      <c r="M22" s="4">
        <f>27*100/$X$21</f>
        <v>21.6</v>
      </c>
      <c r="N22" s="2"/>
      <c r="O22" s="5"/>
      <c r="P22" s="2"/>
      <c r="Q22" s="5"/>
      <c r="R22" s="2"/>
      <c r="S22" s="5"/>
      <c r="T22" s="2"/>
      <c r="U22" s="5"/>
      <c r="V22" s="2"/>
      <c r="W22" s="5"/>
      <c r="X22" s="2"/>
    </row>
    <row r="23" spans="1:24" x14ac:dyDescent="0.3">
      <c r="A23" s="2"/>
      <c r="B23" t="s">
        <v>3</v>
      </c>
      <c r="C23">
        <v>11</v>
      </c>
      <c r="D23">
        <v>8.8000000000000007</v>
      </c>
      <c r="E23">
        <v>44</v>
      </c>
      <c r="F23">
        <v>35.200000000000003</v>
      </c>
      <c r="G23">
        <v>33</v>
      </c>
      <c r="H23">
        <v>26.4</v>
      </c>
      <c r="I23">
        <v>21</v>
      </c>
      <c r="J23">
        <v>16.8</v>
      </c>
      <c r="K23">
        <v>16</v>
      </c>
      <c r="L23">
        <v>12.8</v>
      </c>
      <c r="M23" s="4">
        <f>26*100/$X$21</f>
        <v>20.8</v>
      </c>
      <c r="N23" s="2"/>
      <c r="O23" s="5"/>
      <c r="P23" s="2"/>
      <c r="Q23" s="5"/>
      <c r="R23" s="2"/>
      <c r="S23" s="5"/>
      <c r="T23" s="2"/>
      <c r="U23" s="5"/>
      <c r="V23" s="2"/>
      <c r="W23" s="5"/>
      <c r="X23" s="2"/>
    </row>
    <row r="24" spans="1:24" x14ac:dyDescent="0.3">
      <c r="A24" s="2"/>
      <c r="B24" t="s">
        <v>4</v>
      </c>
      <c r="C24">
        <v>16</v>
      </c>
      <c r="D24">
        <v>12.8</v>
      </c>
      <c r="E24">
        <v>55</v>
      </c>
      <c r="F24">
        <v>44</v>
      </c>
      <c r="G24">
        <v>25</v>
      </c>
      <c r="H24">
        <v>20</v>
      </c>
      <c r="I24">
        <v>21</v>
      </c>
      <c r="J24">
        <v>16.8</v>
      </c>
      <c r="K24">
        <v>8</v>
      </c>
      <c r="L24">
        <v>6.4</v>
      </c>
      <c r="M24" s="4">
        <f>18*100/$X$21</f>
        <v>14.4</v>
      </c>
      <c r="N24" s="2"/>
      <c r="O24" s="5"/>
      <c r="P24" s="2"/>
      <c r="Q24" s="5"/>
      <c r="R24" s="2"/>
      <c r="S24" s="5"/>
      <c r="T24" s="2"/>
      <c r="U24" s="5"/>
      <c r="V24" s="2"/>
      <c r="W24" s="5"/>
      <c r="X24" s="2"/>
    </row>
    <row r="25" spans="1:24" x14ac:dyDescent="0.3">
      <c r="A25" s="2"/>
      <c r="B25" t="s">
        <v>5</v>
      </c>
      <c r="C25">
        <v>18</v>
      </c>
      <c r="D25">
        <v>14.4</v>
      </c>
      <c r="E25">
        <v>54</v>
      </c>
      <c r="F25">
        <v>43.2</v>
      </c>
      <c r="G25">
        <v>35</v>
      </c>
      <c r="H25">
        <v>28</v>
      </c>
      <c r="I25">
        <v>5</v>
      </c>
      <c r="J25">
        <v>4</v>
      </c>
      <c r="K25">
        <v>13</v>
      </c>
      <c r="L25">
        <v>10.4</v>
      </c>
      <c r="M25" s="4">
        <f>25*100/$X$21</f>
        <v>20</v>
      </c>
      <c r="N25" s="2"/>
      <c r="O25" s="5"/>
      <c r="P25" s="2"/>
      <c r="Q25" s="5"/>
      <c r="R25" s="2"/>
      <c r="S25" s="5"/>
      <c r="T25" s="2"/>
      <c r="U25" s="5"/>
      <c r="V25" s="2"/>
      <c r="W25" s="5"/>
      <c r="X25" s="2"/>
    </row>
    <row r="26" spans="1:24" x14ac:dyDescent="0.3">
      <c r="A26" s="2"/>
      <c r="B26" t="s">
        <v>6</v>
      </c>
      <c r="C26">
        <v>30</v>
      </c>
      <c r="D26">
        <v>24</v>
      </c>
      <c r="E26">
        <v>49</v>
      </c>
      <c r="F26">
        <v>39.200000000000003</v>
      </c>
      <c r="G26">
        <v>33</v>
      </c>
      <c r="H26">
        <v>26.4</v>
      </c>
      <c r="I26">
        <v>7</v>
      </c>
      <c r="J26">
        <v>5.6</v>
      </c>
      <c r="K26">
        <v>6</v>
      </c>
      <c r="L26">
        <v>4.8</v>
      </c>
      <c r="M26" s="4">
        <f>21*100/$X$21</f>
        <v>16.8</v>
      </c>
      <c r="N26" s="2"/>
      <c r="O26" s="5"/>
      <c r="P26" s="2"/>
      <c r="Q26" s="5"/>
      <c r="R26" s="2"/>
      <c r="S26" s="5"/>
      <c r="T26" s="2"/>
      <c r="U26" s="5"/>
      <c r="V26" s="2"/>
      <c r="W26" s="5"/>
      <c r="X26" s="2"/>
    </row>
    <row r="27" spans="1:24" x14ac:dyDescent="0.3">
      <c r="A27" s="2" t="s">
        <v>22</v>
      </c>
      <c r="B27" t="s">
        <v>1</v>
      </c>
      <c r="C27">
        <v>17</v>
      </c>
      <c r="D27">
        <v>15.32</v>
      </c>
      <c r="E27">
        <v>17</v>
      </c>
      <c r="F27">
        <v>15.32</v>
      </c>
      <c r="G27">
        <v>18</v>
      </c>
      <c r="H27">
        <v>16.22</v>
      </c>
      <c r="I27">
        <v>45</v>
      </c>
      <c r="J27">
        <v>40.54</v>
      </c>
      <c r="K27">
        <v>14</v>
      </c>
      <c r="L27">
        <v>12.61</v>
      </c>
      <c r="M27" s="4">
        <f>17*100/$X$27</f>
        <v>15.315315315315315</v>
      </c>
      <c r="N27" s="2">
        <v>0</v>
      </c>
      <c r="O27" s="5">
        <f>N27*100/X27</f>
        <v>0</v>
      </c>
      <c r="P27" s="2">
        <v>7</v>
      </c>
      <c r="Q27" s="5">
        <f>P27*100/X27</f>
        <v>6.3063063063063067</v>
      </c>
      <c r="R27" s="2">
        <v>25</v>
      </c>
      <c r="S27" s="5">
        <f>R27*100/X27</f>
        <v>22.522522522522522</v>
      </c>
      <c r="T27" s="2">
        <v>2</v>
      </c>
      <c r="U27" s="5">
        <f>T27*100/X27</f>
        <v>1.8018018018018018</v>
      </c>
      <c r="V27" s="2">
        <v>77</v>
      </c>
      <c r="W27" s="5">
        <f>V27*100/X27</f>
        <v>69.369369369369366</v>
      </c>
      <c r="X27" s="2">
        <f>N27+P27+R27+T27+V27</f>
        <v>111</v>
      </c>
    </row>
    <row r="28" spans="1:24" x14ac:dyDescent="0.3">
      <c r="A28" s="2"/>
      <c r="B28" t="s">
        <v>2</v>
      </c>
      <c r="C28">
        <v>58</v>
      </c>
      <c r="D28">
        <v>52.25</v>
      </c>
      <c r="E28">
        <v>14</v>
      </c>
      <c r="F28">
        <v>12.61</v>
      </c>
      <c r="G28">
        <v>28</v>
      </c>
      <c r="H28">
        <v>25.23</v>
      </c>
      <c r="I28">
        <v>3</v>
      </c>
      <c r="J28">
        <v>2.7</v>
      </c>
      <c r="K28">
        <v>8</v>
      </c>
      <c r="L28">
        <v>7.21</v>
      </c>
      <c r="M28" s="4">
        <f>16*100/$X$27</f>
        <v>14.414414414414415</v>
      </c>
      <c r="N28" s="2"/>
      <c r="O28" s="5"/>
      <c r="P28" s="2"/>
      <c r="Q28" s="5"/>
      <c r="R28" s="2"/>
      <c r="S28" s="5"/>
      <c r="T28" s="2"/>
      <c r="U28" s="5"/>
      <c r="V28" s="2"/>
      <c r="W28" s="5"/>
      <c r="X28" s="2"/>
    </row>
    <row r="29" spans="1:24" x14ac:dyDescent="0.3">
      <c r="A29" s="2"/>
      <c r="B29" t="s">
        <v>3</v>
      </c>
      <c r="C29">
        <v>38</v>
      </c>
      <c r="D29">
        <v>34.229999999999997</v>
      </c>
      <c r="E29">
        <v>11</v>
      </c>
      <c r="F29">
        <v>9.91</v>
      </c>
      <c r="G29">
        <v>24</v>
      </c>
      <c r="H29">
        <v>21.62</v>
      </c>
      <c r="I29">
        <v>9</v>
      </c>
      <c r="J29">
        <v>8.11</v>
      </c>
      <c r="K29">
        <v>29</v>
      </c>
      <c r="L29">
        <v>26.13</v>
      </c>
      <c r="M29" s="4">
        <f>33*100/$X$27</f>
        <v>29.72972972972973</v>
      </c>
      <c r="N29" s="2"/>
      <c r="O29" s="5"/>
      <c r="P29" s="2"/>
      <c r="Q29" s="5"/>
      <c r="R29" s="2"/>
      <c r="S29" s="5"/>
      <c r="T29" s="2"/>
      <c r="U29" s="5"/>
      <c r="V29" s="2"/>
      <c r="W29" s="5"/>
      <c r="X29" s="2"/>
    </row>
    <row r="30" spans="1:24" x14ac:dyDescent="0.3">
      <c r="A30" s="2"/>
      <c r="B30" t="s">
        <v>4</v>
      </c>
      <c r="C30">
        <v>12</v>
      </c>
      <c r="D30">
        <v>10.81</v>
      </c>
      <c r="E30">
        <v>23</v>
      </c>
      <c r="F30">
        <v>20.72</v>
      </c>
      <c r="G30">
        <v>10</v>
      </c>
      <c r="H30">
        <v>9.01</v>
      </c>
      <c r="I30">
        <v>20</v>
      </c>
      <c r="J30">
        <v>18.02</v>
      </c>
      <c r="K30">
        <v>46</v>
      </c>
      <c r="L30">
        <v>41.44</v>
      </c>
      <c r="M30" s="4">
        <f>37*100/$X$27</f>
        <v>33.333333333333336</v>
      </c>
      <c r="N30" s="2"/>
      <c r="O30" s="5"/>
      <c r="P30" s="2"/>
      <c r="Q30" s="5"/>
      <c r="R30" s="2"/>
      <c r="S30" s="5"/>
      <c r="T30" s="2"/>
      <c r="U30" s="5"/>
      <c r="V30" s="2"/>
      <c r="W30" s="5"/>
      <c r="X30" s="2"/>
    </row>
    <row r="31" spans="1:24" x14ac:dyDescent="0.3">
      <c r="A31" s="2"/>
      <c r="B31" t="s">
        <v>5</v>
      </c>
      <c r="C31">
        <v>26</v>
      </c>
      <c r="D31">
        <v>23.42</v>
      </c>
      <c r="E31">
        <v>18</v>
      </c>
      <c r="F31">
        <v>16.22</v>
      </c>
      <c r="G31">
        <v>28</v>
      </c>
      <c r="H31">
        <v>25.23</v>
      </c>
      <c r="I31">
        <v>3</v>
      </c>
      <c r="J31">
        <v>2.7</v>
      </c>
      <c r="K31">
        <v>36</v>
      </c>
      <c r="L31">
        <v>32.43</v>
      </c>
      <c r="M31" s="4">
        <f>37*100/$X$27</f>
        <v>33.333333333333336</v>
      </c>
      <c r="N31" s="2"/>
      <c r="O31" s="5"/>
      <c r="P31" s="2"/>
      <c r="Q31" s="5"/>
      <c r="R31" s="2"/>
      <c r="S31" s="5"/>
      <c r="T31" s="2"/>
      <c r="U31" s="5"/>
      <c r="V31" s="2"/>
      <c r="W31" s="5"/>
      <c r="X31" s="2"/>
    </row>
    <row r="32" spans="1:24" x14ac:dyDescent="0.3">
      <c r="A32" s="2"/>
      <c r="B32" t="s">
        <v>6</v>
      </c>
      <c r="C32">
        <v>48</v>
      </c>
      <c r="D32">
        <v>43.24</v>
      </c>
      <c r="E32">
        <v>21</v>
      </c>
      <c r="F32">
        <v>18.920000000000002</v>
      </c>
      <c r="G32">
        <v>17</v>
      </c>
      <c r="H32">
        <v>15.32</v>
      </c>
      <c r="I32">
        <v>15</v>
      </c>
      <c r="J32">
        <v>13.51</v>
      </c>
      <c r="K32">
        <v>10</v>
      </c>
      <c r="L32">
        <v>9.01</v>
      </c>
      <c r="M32" s="4">
        <f t="shared" ref="M28:M32" si="0">17*100/$X$27</f>
        <v>15.315315315315315</v>
      </c>
      <c r="N32" s="2"/>
      <c r="O32" s="5"/>
      <c r="P32" s="2"/>
      <c r="Q32" s="5"/>
      <c r="R32" s="2"/>
      <c r="S32" s="5"/>
      <c r="T32" s="2"/>
      <c r="U32" s="5"/>
      <c r="V32" s="2"/>
      <c r="W32" s="5"/>
      <c r="X32" s="2"/>
    </row>
    <row r="33" spans="1:24" x14ac:dyDescent="0.3">
      <c r="A33" s="2" t="s">
        <v>23</v>
      </c>
      <c r="B33" t="s">
        <v>1</v>
      </c>
      <c r="C33">
        <v>4</v>
      </c>
      <c r="D33">
        <v>4.17</v>
      </c>
      <c r="E33">
        <v>39</v>
      </c>
      <c r="F33">
        <v>40.619999999999997</v>
      </c>
      <c r="G33">
        <v>14</v>
      </c>
      <c r="H33">
        <v>14.58</v>
      </c>
      <c r="I33">
        <v>9</v>
      </c>
      <c r="J33">
        <v>9.3800000000000008</v>
      </c>
      <c r="K33">
        <v>30</v>
      </c>
      <c r="L33">
        <v>31.25</v>
      </c>
      <c r="M33" s="4">
        <f>19*100/$X$33</f>
        <v>19.791666666666668</v>
      </c>
      <c r="N33" s="2">
        <v>0</v>
      </c>
      <c r="O33" s="5">
        <f>N33*100/X33</f>
        <v>0</v>
      </c>
      <c r="P33" s="2">
        <v>2</v>
      </c>
      <c r="Q33" s="5">
        <f>P33*100/X33</f>
        <v>2.0833333333333335</v>
      </c>
      <c r="R33" s="2">
        <v>36</v>
      </c>
      <c r="S33" s="5">
        <f>R33*100/X33</f>
        <v>37.5</v>
      </c>
      <c r="T33" s="2">
        <v>5</v>
      </c>
      <c r="U33" s="5">
        <f>T33*100/X33</f>
        <v>5.208333333333333</v>
      </c>
      <c r="V33" s="2">
        <v>53</v>
      </c>
      <c r="W33" s="5">
        <f>V33*100/X33</f>
        <v>55.208333333333336</v>
      </c>
      <c r="X33" s="2">
        <f>N33+P33+R33+T33+V33</f>
        <v>96</v>
      </c>
    </row>
    <row r="34" spans="1:24" x14ac:dyDescent="0.3">
      <c r="A34" s="2"/>
      <c r="B34" t="s">
        <v>2</v>
      </c>
      <c r="C34">
        <v>2</v>
      </c>
      <c r="D34">
        <v>2.08</v>
      </c>
      <c r="E34">
        <v>20</v>
      </c>
      <c r="F34">
        <v>20.83</v>
      </c>
      <c r="G34">
        <v>19</v>
      </c>
      <c r="H34">
        <v>19.79</v>
      </c>
      <c r="I34">
        <v>11</v>
      </c>
      <c r="J34">
        <v>11.46</v>
      </c>
      <c r="K34">
        <v>44</v>
      </c>
      <c r="L34">
        <v>45.83</v>
      </c>
      <c r="M34" s="4">
        <f>32*100/$X$33</f>
        <v>33.333333333333336</v>
      </c>
      <c r="N34" s="2"/>
      <c r="O34" s="5"/>
      <c r="P34" s="2"/>
      <c r="Q34" s="5"/>
      <c r="R34" s="2"/>
      <c r="S34" s="5"/>
      <c r="T34" s="2"/>
      <c r="U34" s="5"/>
      <c r="V34" s="2"/>
      <c r="W34" s="5"/>
      <c r="X34" s="2"/>
    </row>
    <row r="35" spans="1:24" x14ac:dyDescent="0.3">
      <c r="A35" s="2"/>
      <c r="B35" t="s">
        <v>3</v>
      </c>
      <c r="C35">
        <v>0</v>
      </c>
      <c r="D35">
        <v>0</v>
      </c>
      <c r="E35">
        <v>24</v>
      </c>
      <c r="F35">
        <v>25</v>
      </c>
      <c r="G35">
        <v>15</v>
      </c>
      <c r="H35">
        <v>15.62</v>
      </c>
      <c r="I35">
        <v>11</v>
      </c>
      <c r="J35">
        <v>11.46</v>
      </c>
      <c r="K35">
        <v>46</v>
      </c>
      <c r="L35">
        <v>47.92</v>
      </c>
      <c r="M35" s="4">
        <f>29*100/$X$33</f>
        <v>30.208333333333332</v>
      </c>
      <c r="N35" s="2"/>
      <c r="O35" s="5"/>
      <c r="P35" s="2"/>
      <c r="Q35" s="5"/>
      <c r="R35" s="2"/>
      <c r="S35" s="5"/>
      <c r="T35" s="2"/>
      <c r="U35" s="5"/>
      <c r="V35" s="2"/>
      <c r="W35" s="5"/>
      <c r="X35" s="2"/>
    </row>
    <row r="36" spans="1:24" x14ac:dyDescent="0.3">
      <c r="A36" s="2"/>
      <c r="B36" t="s">
        <v>4</v>
      </c>
      <c r="C36">
        <v>1</v>
      </c>
      <c r="D36">
        <v>1.04</v>
      </c>
      <c r="E36">
        <v>24</v>
      </c>
      <c r="F36">
        <v>25</v>
      </c>
      <c r="G36">
        <v>26</v>
      </c>
      <c r="H36">
        <v>27.08</v>
      </c>
      <c r="I36">
        <v>26</v>
      </c>
      <c r="J36">
        <v>27.08</v>
      </c>
      <c r="K36">
        <v>19</v>
      </c>
      <c r="L36">
        <v>19.79</v>
      </c>
      <c r="M36" s="4">
        <f>18*100/$X$33</f>
        <v>18.75</v>
      </c>
      <c r="N36" s="2"/>
      <c r="O36" s="5"/>
      <c r="P36" s="2"/>
      <c r="Q36" s="5"/>
      <c r="R36" s="2"/>
      <c r="S36" s="5"/>
      <c r="T36" s="2"/>
      <c r="U36" s="5"/>
      <c r="V36" s="2"/>
      <c r="W36" s="5"/>
      <c r="X36" s="2"/>
    </row>
    <row r="37" spans="1:24" x14ac:dyDescent="0.3">
      <c r="A37" s="2"/>
      <c r="B37" t="s">
        <v>5</v>
      </c>
      <c r="C37">
        <v>1</v>
      </c>
      <c r="D37">
        <v>1.04</v>
      </c>
      <c r="E37">
        <v>22</v>
      </c>
      <c r="F37">
        <v>22.92</v>
      </c>
      <c r="G37">
        <v>16</v>
      </c>
      <c r="H37">
        <v>16.670000000000002</v>
      </c>
      <c r="I37">
        <v>5</v>
      </c>
      <c r="J37">
        <v>5.21</v>
      </c>
      <c r="K37">
        <v>52</v>
      </c>
      <c r="L37">
        <v>54.17</v>
      </c>
      <c r="M37" s="4">
        <f>32*100/$X$33</f>
        <v>33.333333333333336</v>
      </c>
      <c r="N37" s="2"/>
      <c r="O37" s="5"/>
      <c r="P37" s="2"/>
      <c r="Q37" s="5"/>
      <c r="R37" s="2"/>
      <c r="S37" s="5"/>
      <c r="T37" s="2"/>
      <c r="U37" s="5"/>
      <c r="V37" s="2"/>
      <c r="W37" s="5"/>
      <c r="X37" s="2"/>
    </row>
    <row r="38" spans="1:24" x14ac:dyDescent="0.3">
      <c r="A38" s="2"/>
      <c r="B38" t="s">
        <v>6</v>
      </c>
      <c r="C38">
        <v>3</v>
      </c>
      <c r="D38">
        <v>3.12</v>
      </c>
      <c r="E38">
        <v>14</v>
      </c>
      <c r="F38">
        <v>14.58</v>
      </c>
      <c r="G38">
        <v>13</v>
      </c>
      <c r="H38">
        <v>13.54</v>
      </c>
      <c r="I38">
        <v>13</v>
      </c>
      <c r="J38">
        <v>13.54</v>
      </c>
      <c r="K38">
        <v>53</v>
      </c>
      <c r="L38">
        <v>55.21</v>
      </c>
      <c r="M38" s="4">
        <f>32*100/$X$33</f>
        <v>33.333333333333336</v>
      </c>
      <c r="N38" s="2"/>
      <c r="O38" s="5"/>
      <c r="P38" s="2"/>
      <c r="Q38" s="5"/>
      <c r="R38" s="2"/>
      <c r="S38" s="5"/>
      <c r="T38" s="2"/>
      <c r="U38" s="5"/>
      <c r="V38" s="2"/>
      <c r="W38" s="5"/>
      <c r="X38" s="2"/>
    </row>
    <row r="39" spans="1:24" x14ac:dyDescent="0.3">
      <c r="A39" s="2" t="s">
        <v>24</v>
      </c>
      <c r="B39" t="s">
        <v>1</v>
      </c>
      <c r="C39">
        <v>9</v>
      </c>
      <c r="D39">
        <v>7.09</v>
      </c>
      <c r="E39">
        <v>54</v>
      </c>
      <c r="F39">
        <v>42.52</v>
      </c>
      <c r="G39">
        <v>1</v>
      </c>
      <c r="H39">
        <v>0.79</v>
      </c>
      <c r="I39">
        <v>24</v>
      </c>
      <c r="J39">
        <v>18.899999999999999</v>
      </c>
      <c r="K39">
        <v>39</v>
      </c>
      <c r="L39">
        <v>30.71</v>
      </c>
      <c r="M39" s="4">
        <f>34*100/$X$39</f>
        <v>26.771653543307085</v>
      </c>
      <c r="N39" s="2">
        <v>1</v>
      </c>
      <c r="O39" s="5">
        <f>N39*100/X39</f>
        <v>0.78740157480314965</v>
      </c>
      <c r="P39" s="2">
        <v>0</v>
      </c>
      <c r="Q39" s="5">
        <f>P39*100/X39</f>
        <v>0</v>
      </c>
      <c r="R39" s="2">
        <v>10</v>
      </c>
      <c r="S39" s="5">
        <f>R39*100/X39</f>
        <v>7.8740157480314963</v>
      </c>
      <c r="T39" s="2">
        <v>7</v>
      </c>
      <c r="U39" s="5">
        <f>T39*100/X39</f>
        <v>5.5118110236220472</v>
      </c>
      <c r="V39" s="2">
        <v>109</v>
      </c>
      <c r="W39" s="5">
        <f>V39*100/X39</f>
        <v>85.826771653543304</v>
      </c>
      <c r="X39" s="2">
        <f>N39+P39+R39+T39+V39</f>
        <v>127</v>
      </c>
    </row>
    <row r="40" spans="1:24" x14ac:dyDescent="0.3">
      <c r="A40" s="2"/>
      <c r="B40" t="s">
        <v>2</v>
      </c>
      <c r="C40">
        <v>4</v>
      </c>
      <c r="D40">
        <v>3.15</v>
      </c>
      <c r="E40">
        <v>25</v>
      </c>
      <c r="F40">
        <v>19.690000000000001</v>
      </c>
      <c r="G40">
        <v>4</v>
      </c>
      <c r="H40">
        <v>3.15</v>
      </c>
      <c r="I40">
        <v>14</v>
      </c>
      <c r="J40">
        <v>11.02</v>
      </c>
      <c r="K40">
        <v>80</v>
      </c>
      <c r="L40">
        <v>62.99</v>
      </c>
      <c r="M40" s="4">
        <f>69*100/$X$39</f>
        <v>54.330708661417326</v>
      </c>
      <c r="N40" s="2"/>
      <c r="O40" s="5"/>
      <c r="P40" s="2"/>
      <c r="Q40" s="5"/>
      <c r="R40" s="2"/>
      <c r="S40" s="5"/>
      <c r="T40" s="2"/>
      <c r="U40" s="5"/>
      <c r="V40" s="2"/>
      <c r="W40" s="5"/>
      <c r="X40" s="2"/>
    </row>
    <row r="41" spans="1:24" x14ac:dyDescent="0.3">
      <c r="A41" s="2"/>
      <c r="B41" t="s">
        <v>3</v>
      </c>
      <c r="C41">
        <v>0</v>
      </c>
      <c r="D41">
        <v>0</v>
      </c>
      <c r="E41">
        <v>10</v>
      </c>
      <c r="F41">
        <v>7.87</v>
      </c>
      <c r="G41">
        <v>3</v>
      </c>
      <c r="H41">
        <v>2.36</v>
      </c>
      <c r="I41">
        <v>18</v>
      </c>
      <c r="J41">
        <v>14.17</v>
      </c>
      <c r="K41">
        <v>96</v>
      </c>
      <c r="L41">
        <v>75.989999999999995</v>
      </c>
      <c r="M41" s="4">
        <f>89*100/$X$39</f>
        <v>70.078740157480311</v>
      </c>
      <c r="N41" s="2"/>
      <c r="O41" s="5"/>
      <c r="P41" s="2"/>
      <c r="Q41" s="5"/>
      <c r="R41" s="2"/>
      <c r="S41" s="5"/>
      <c r="T41" s="2"/>
      <c r="U41" s="5"/>
      <c r="V41" s="2"/>
      <c r="W41" s="5"/>
      <c r="X41" s="2"/>
    </row>
    <row r="42" spans="1:24" x14ac:dyDescent="0.3">
      <c r="A42" s="2"/>
      <c r="B42" t="s">
        <v>4</v>
      </c>
      <c r="C42">
        <v>1</v>
      </c>
      <c r="D42">
        <v>0.79</v>
      </c>
      <c r="E42">
        <v>17</v>
      </c>
      <c r="F42">
        <v>13.39</v>
      </c>
      <c r="G42">
        <v>16</v>
      </c>
      <c r="H42">
        <v>12.6</v>
      </c>
      <c r="I42">
        <v>36</v>
      </c>
      <c r="J42">
        <v>28.35</v>
      </c>
      <c r="K42">
        <v>57</v>
      </c>
      <c r="L42">
        <v>44.88</v>
      </c>
      <c r="M42" s="4">
        <f>54*100/$X$39</f>
        <v>42.519685039370081</v>
      </c>
      <c r="N42" s="2"/>
      <c r="O42" s="5"/>
      <c r="P42" s="2"/>
      <c r="Q42" s="5"/>
      <c r="R42" s="2"/>
      <c r="S42" s="5"/>
      <c r="T42" s="2"/>
      <c r="U42" s="5"/>
      <c r="V42" s="2"/>
      <c r="W42" s="5"/>
      <c r="X42" s="2"/>
    </row>
    <row r="43" spans="1:24" x14ac:dyDescent="0.3">
      <c r="A43" s="2"/>
      <c r="B43" t="s">
        <v>5</v>
      </c>
      <c r="C43">
        <v>1</v>
      </c>
      <c r="D43">
        <v>0.79</v>
      </c>
      <c r="E43">
        <v>10</v>
      </c>
      <c r="F43">
        <v>7.87</v>
      </c>
      <c r="G43">
        <v>6</v>
      </c>
      <c r="H43">
        <v>4.72</v>
      </c>
      <c r="I43">
        <v>4</v>
      </c>
      <c r="J43">
        <v>3.15</v>
      </c>
      <c r="K43">
        <v>106</v>
      </c>
      <c r="L43">
        <v>83.46</v>
      </c>
      <c r="M43" s="4">
        <f>91*100/$X$39</f>
        <v>71.653543307086608</v>
      </c>
      <c r="N43" s="2"/>
      <c r="O43" s="5"/>
      <c r="P43" s="2"/>
      <c r="Q43" s="5"/>
      <c r="R43" s="2"/>
      <c r="S43" s="5"/>
      <c r="T43" s="2"/>
      <c r="U43" s="5"/>
      <c r="V43" s="2"/>
      <c r="W43" s="5"/>
      <c r="X43" s="2"/>
    </row>
    <row r="44" spans="1:24" x14ac:dyDescent="0.3">
      <c r="A44" s="2"/>
      <c r="B44" t="s">
        <v>6</v>
      </c>
      <c r="C44">
        <v>1</v>
      </c>
      <c r="D44">
        <v>0.79</v>
      </c>
      <c r="E44">
        <v>1</v>
      </c>
      <c r="F44">
        <v>0.79</v>
      </c>
      <c r="G44">
        <v>5</v>
      </c>
      <c r="H44">
        <v>3.94</v>
      </c>
      <c r="I44">
        <v>7</v>
      </c>
      <c r="J44">
        <v>5.51</v>
      </c>
      <c r="K44">
        <v>113</v>
      </c>
      <c r="L44">
        <v>88.98</v>
      </c>
      <c r="M44" s="4">
        <f>97*100/$X$39</f>
        <v>76.377952755905511</v>
      </c>
      <c r="N44" s="2"/>
      <c r="O44" s="5"/>
      <c r="P44" s="2"/>
      <c r="Q44" s="5"/>
      <c r="R44" s="2"/>
      <c r="S44" s="5"/>
      <c r="T44" s="2"/>
      <c r="U44" s="5"/>
      <c r="V44" s="2"/>
      <c r="W44" s="5"/>
      <c r="X44" s="2"/>
    </row>
    <row r="45" spans="1:24" x14ac:dyDescent="0.3">
      <c r="A45" s="2" t="s">
        <v>25</v>
      </c>
      <c r="B45" t="s">
        <v>1</v>
      </c>
      <c r="C45">
        <v>9</v>
      </c>
      <c r="D45">
        <v>8.26</v>
      </c>
      <c r="E45">
        <v>49</v>
      </c>
      <c r="F45">
        <v>44.95</v>
      </c>
      <c r="G45">
        <v>20</v>
      </c>
      <c r="H45">
        <v>18.350000000000001</v>
      </c>
      <c r="I45">
        <v>10</v>
      </c>
      <c r="J45">
        <v>9.17</v>
      </c>
      <c r="K45">
        <v>21</v>
      </c>
      <c r="L45">
        <v>19.27</v>
      </c>
      <c r="M45" s="4">
        <f>16*100/$X$45</f>
        <v>14.678899082568808</v>
      </c>
      <c r="N45" s="2">
        <v>0</v>
      </c>
      <c r="O45" s="5">
        <f>N45*100/X45</f>
        <v>0</v>
      </c>
      <c r="P45" s="2">
        <v>0</v>
      </c>
      <c r="Q45" s="5">
        <f>P45*100/X45</f>
        <v>0</v>
      </c>
      <c r="R45" s="2">
        <v>49</v>
      </c>
      <c r="S45" s="5">
        <f>R45*100/X45</f>
        <v>44.954128440366972</v>
      </c>
      <c r="T45" s="2">
        <v>8</v>
      </c>
      <c r="U45" s="5">
        <f>T45*100/X45</f>
        <v>7.3394495412844041</v>
      </c>
      <c r="V45" s="2">
        <v>52</v>
      </c>
      <c r="W45" s="5">
        <f>V45*100/X45</f>
        <v>47.706422018348626</v>
      </c>
      <c r="X45" s="2">
        <f>N45+P45+R45+T45+V45</f>
        <v>109</v>
      </c>
    </row>
    <row r="46" spans="1:24" x14ac:dyDescent="0.3">
      <c r="A46" s="2"/>
      <c r="B46" t="s">
        <v>2</v>
      </c>
      <c r="C46">
        <v>0</v>
      </c>
      <c r="D46">
        <v>0</v>
      </c>
      <c r="E46">
        <v>30</v>
      </c>
      <c r="F46">
        <v>27.52</v>
      </c>
      <c r="G46">
        <v>25</v>
      </c>
      <c r="H46">
        <v>22.94</v>
      </c>
      <c r="I46">
        <v>11</v>
      </c>
      <c r="J46">
        <v>10.09</v>
      </c>
      <c r="K46">
        <v>43</v>
      </c>
      <c r="L46">
        <v>39.450000000000003</v>
      </c>
      <c r="M46" s="4">
        <f>35*100/$X$45</f>
        <v>32.110091743119263</v>
      </c>
      <c r="N46" s="2"/>
      <c r="O46" s="5"/>
      <c r="P46" s="2"/>
      <c r="Q46" s="5"/>
      <c r="R46" s="2"/>
      <c r="S46" s="5"/>
      <c r="T46" s="2"/>
      <c r="U46" s="5"/>
      <c r="V46" s="2"/>
      <c r="W46" s="5"/>
      <c r="X46" s="2"/>
    </row>
    <row r="47" spans="1:24" x14ac:dyDescent="0.3">
      <c r="A47" s="2"/>
      <c r="B47" t="s">
        <v>3</v>
      </c>
      <c r="C47">
        <v>0</v>
      </c>
      <c r="D47">
        <v>0</v>
      </c>
      <c r="E47">
        <v>39</v>
      </c>
      <c r="F47">
        <v>35.78</v>
      </c>
      <c r="G47">
        <v>19</v>
      </c>
      <c r="H47">
        <v>17.43</v>
      </c>
      <c r="I47">
        <v>13</v>
      </c>
      <c r="J47">
        <v>11.93</v>
      </c>
      <c r="K47">
        <v>38</v>
      </c>
      <c r="L47">
        <v>34.86</v>
      </c>
      <c r="M47" s="4">
        <f>27*100/$X$45</f>
        <v>24.770642201834864</v>
      </c>
      <c r="N47" s="2"/>
      <c r="O47" s="5"/>
      <c r="P47" s="2"/>
      <c r="Q47" s="5"/>
      <c r="R47" s="2"/>
      <c r="S47" s="5"/>
      <c r="T47" s="2"/>
      <c r="U47" s="5"/>
      <c r="V47" s="2"/>
      <c r="W47" s="5"/>
      <c r="X47" s="2"/>
    </row>
    <row r="48" spans="1:24" x14ac:dyDescent="0.3">
      <c r="A48" s="2"/>
      <c r="B48" t="s">
        <v>4</v>
      </c>
      <c r="C48">
        <v>0</v>
      </c>
      <c r="D48">
        <v>0</v>
      </c>
      <c r="E48">
        <v>31</v>
      </c>
      <c r="F48">
        <v>28.44</v>
      </c>
      <c r="G48">
        <v>24</v>
      </c>
      <c r="H48">
        <v>22.02</v>
      </c>
      <c r="I48">
        <v>35</v>
      </c>
      <c r="J48">
        <v>32.11</v>
      </c>
      <c r="K48">
        <v>19</v>
      </c>
      <c r="L48">
        <v>17.43</v>
      </c>
      <c r="M48" s="4">
        <f>22*100/$X$45</f>
        <v>20.183486238532112</v>
      </c>
      <c r="N48" s="2"/>
      <c r="O48" s="5"/>
      <c r="P48" s="2"/>
      <c r="Q48" s="5"/>
      <c r="R48" s="2"/>
      <c r="S48" s="5"/>
      <c r="T48" s="2"/>
      <c r="U48" s="5"/>
      <c r="V48" s="2"/>
      <c r="W48" s="5"/>
      <c r="X48" s="2"/>
    </row>
    <row r="49" spans="1:24" x14ac:dyDescent="0.3">
      <c r="A49" s="2"/>
      <c r="B49" t="s">
        <v>5</v>
      </c>
      <c r="C49">
        <v>3</v>
      </c>
      <c r="D49">
        <v>2.75</v>
      </c>
      <c r="E49">
        <v>26</v>
      </c>
      <c r="F49">
        <v>23.85</v>
      </c>
      <c r="G49">
        <v>28</v>
      </c>
      <c r="H49">
        <v>25.69</v>
      </c>
      <c r="I49">
        <v>3</v>
      </c>
      <c r="J49">
        <v>2.75</v>
      </c>
      <c r="K49">
        <v>49</v>
      </c>
      <c r="L49">
        <v>44.95</v>
      </c>
      <c r="M49" s="4">
        <f>36*100/$X$45</f>
        <v>33.027522935779814</v>
      </c>
      <c r="N49" s="2"/>
      <c r="O49" s="5"/>
      <c r="P49" s="2"/>
      <c r="Q49" s="5"/>
      <c r="R49" s="2"/>
      <c r="S49" s="5"/>
      <c r="T49" s="2"/>
      <c r="U49" s="5"/>
      <c r="V49" s="2"/>
      <c r="W49" s="5"/>
      <c r="X49" s="2"/>
    </row>
    <row r="50" spans="1:24" x14ac:dyDescent="0.3">
      <c r="A50" s="2"/>
      <c r="B50" t="s">
        <v>6</v>
      </c>
      <c r="C50">
        <v>3</v>
      </c>
      <c r="D50">
        <v>2.75</v>
      </c>
      <c r="E50">
        <v>15</v>
      </c>
      <c r="F50">
        <v>13.76</v>
      </c>
      <c r="G50">
        <v>24</v>
      </c>
      <c r="H50">
        <v>22.02</v>
      </c>
      <c r="I50">
        <v>11</v>
      </c>
      <c r="J50">
        <v>10.09</v>
      </c>
      <c r="K50">
        <v>56</v>
      </c>
      <c r="L50">
        <v>51.38</v>
      </c>
      <c r="M50" s="4">
        <f>37*100/$X$45</f>
        <v>33.944954128440365</v>
      </c>
      <c r="N50" s="2"/>
      <c r="O50" s="5"/>
      <c r="P50" s="2"/>
      <c r="Q50" s="5"/>
      <c r="R50" s="2"/>
      <c r="S50" s="5"/>
      <c r="T50" s="2"/>
      <c r="U50" s="5"/>
      <c r="V50" s="2"/>
      <c r="W50" s="5"/>
      <c r="X50" s="2"/>
    </row>
    <row r="51" spans="1:24" x14ac:dyDescent="0.3">
      <c r="A51" s="2" t="s">
        <v>26</v>
      </c>
      <c r="B51" t="s">
        <v>1</v>
      </c>
      <c r="C51">
        <v>5</v>
      </c>
      <c r="D51">
        <v>4.07</v>
      </c>
      <c r="E51">
        <v>25</v>
      </c>
      <c r="F51">
        <v>20.329999999999998</v>
      </c>
      <c r="G51">
        <v>36</v>
      </c>
      <c r="H51">
        <v>29.27</v>
      </c>
      <c r="I51">
        <v>14</v>
      </c>
      <c r="J51">
        <v>11.38</v>
      </c>
      <c r="K51">
        <v>43</v>
      </c>
      <c r="L51">
        <v>34.96</v>
      </c>
      <c r="M51" s="4">
        <f>37*100/$X$51</f>
        <v>30.081300813008131</v>
      </c>
      <c r="N51" s="2">
        <v>0</v>
      </c>
      <c r="O51" s="5">
        <f>N51*100/X51</f>
        <v>0</v>
      </c>
      <c r="P51" s="2">
        <v>3</v>
      </c>
      <c r="Q51" s="5">
        <f>P51*100/X51</f>
        <v>2.4390243902439024</v>
      </c>
      <c r="R51" s="2">
        <v>45</v>
      </c>
      <c r="S51" s="5">
        <f>R51*100/X51</f>
        <v>36.585365853658537</v>
      </c>
      <c r="T51" s="2">
        <v>4</v>
      </c>
      <c r="U51" s="5">
        <f>T51*100/X51</f>
        <v>3.2520325203252032</v>
      </c>
      <c r="V51" s="2">
        <v>71</v>
      </c>
      <c r="W51" s="5">
        <f>V51*100/X51</f>
        <v>57.72357723577236</v>
      </c>
      <c r="X51" s="2">
        <f>N51+P51+R51+T51+V51</f>
        <v>123</v>
      </c>
    </row>
    <row r="52" spans="1:24" x14ac:dyDescent="0.3">
      <c r="A52" s="2"/>
      <c r="B52" t="s">
        <v>2</v>
      </c>
      <c r="C52">
        <v>3</v>
      </c>
      <c r="D52">
        <v>2.44</v>
      </c>
      <c r="E52">
        <v>16</v>
      </c>
      <c r="F52">
        <v>13.01</v>
      </c>
      <c r="G52">
        <v>34</v>
      </c>
      <c r="H52">
        <v>27.64</v>
      </c>
      <c r="I52">
        <v>22</v>
      </c>
      <c r="J52">
        <v>17.89</v>
      </c>
      <c r="K52">
        <v>48</v>
      </c>
      <c r="L52">
        <v>39.020000000000003</v>
      </c>
      <c r="M52" s="4">
        <f>46*100/$X$51</f>
        <v>37.398373983739837</v>
      </c>
      <c r="N52" s="2"/>
      <c r="O52" s="5"/>
      <c r="P52" s="2"/>
      <c r="Q52" s="5"/>
      <c r="R52" s="2"/>
      <c r="S52" s="5"/>
      <c r="T52" s="2"/>
      <c r="U52" s="5"/>
      <c r="V52" s="2"/>
      <c r="W52" s="5"/>
      <c r="X52" s="2"/>
    </row>
    <row r="53" spans="1:24" x14ac:dyDescent="0.3">
      <c r="A53" s="2"/>
      <c r="B53" t="s">
        <v>3</v>
      </c>
      <c r="C53">
        <v>0</v>
      </c>
      <c r="D53">
        <v>0</v>
      </c>
      <c r="E53">
        <v>9</v>
      </c>
      <c r="F53">
        <v>7.32</v>
      </c>
      <c r="G53">
        <v>31</v>
      </c>
      <c r="H53">
        <v>25.2</v>
      </c>
      <c r="I53">
        <v>16</v>
      </c>
      <c r="J53">
        <v>13.01</v>
      </c>
      <c r="K53">
        <v>67</v>
      </c>
      <c r="L53">
        <v>54.47</v>
      </c>
      <c r="M53" s="4">
        <f>54*100/$X$51</f>
        <v>43.902439024390247</v>
      </c>
      <c r="N53" s="2"/>
      <c r="O53" s="5"/>
      <c r="P53" s="2"/>
      <c r="Q53" s="5"/>
      <c r="R53" s="2"/>
      <c r="S53" s="5"/>
      <c r="T53" s="2"/>
      <c r="U53" s="5"/>
      <c r="V53" s="2"/>
      <c r="W53" s="5"/>
      <c r="X53" s="2"/>
    </row>
    <row r="54" spans="1:24" x14ac:dyDescent="0.3">
      <c r="A54" s="2"/>
      <c r="B54" t="s">
        <v>4</v>
      </c>
      <c r="C54">
        <v>5</v>
      </c>
      <c r="D54">
        <v>4.07</v>
      </c>
      <c r="E54">
        <v>36</v>
      </c>
      <c r="F54">
        <v>29.27</v>
      </c>
      <c r="G54">
        <v>41</v>
      </c>
      <c r="H54">
        <v>33.33</v>
      </c>
      <c r="I54">
        <v>14</v>
      </c>
      <c r="J54">
        <v>11.38</v>
      </c>
      <c r="K54">
        <v>27</v>
      </c>
      <c r="L54">
        <v>21.95</v>
      </c>
      <c r="M54" s="4">
        <f>33*100/$X$51</f>
        <v>26.829268292682926</v>
      </c>
      <c r="N54" s="2"/>
      <c r="O54" s="5"/>
      <c r="P54" s="2"/>
      <c r="Q54" s="5"/>
      <c r="R54" s="2"/>
      <c r="S54" s="5"/>
      <c r="T54" s="2"/>
      <c r="U54" s="5"/>
      <c r="V54" s="2"/>
      <c r="W54" s="5"/>
      <c r="X54" s="2"/>
    </row>
    <row r="55" spans="1:24" x14ac:dyDescent="0.3">
      <c r="A55" s="2"/>
      <c r="B55" t="s">
        <v>5</v>
      </c>
      <c r="C55">
        <v>1</v>
      </c>
      <c r="D55">
        <v>0.81</v>
      </c>
      <c r="E55">
        <v>8</v>
      </c>
      <c r="F55">
        <v>6.5</v>
      </c>
      <c r="G55">
        <v>33</v>
      </c>
      <c r="H55">
        <v>26.83</v>
      </c>
      <c r="I55">
        <v>14</v>
      </c>
      <c r="J55">
        <v>11.38</v>
      </c>
      <c r="K55">
        <v>67</v>
      </c>
      <c r="L55">
        <v>54.47</v>
      </c>
      <c r="M55" s="4">
        <f>53*100/$X$51</f>
        <v>43.08943089430894</v>
      </c>
      <c r="N55" s="2"/>
      <c r="O55" s="5"/>
      <c r="P55" s="2"/>
      <c r="Q55" s="5"/>
      <c r="R55" s="2"/>
      <c r="S55" s="5"/>
      <c r="T55" s="2"/>
      <c r="U55" s="5"/>
      <c r="V55" s="2"/>
      <c r="W55" s="5"/>
      <c r="X55" s="2"/>
    </row>
    <row r="56" spans="1:24" x14ac:dyDescent="0.3">
      <c r="A56" s="2"/>
      <c r="B56" t="s">
        <v>6</v>
      </c>
      <c r="C56">
        <v>0</v>
      </c>
      <c r="D56">
        <v>0</v>
      </c>
      <c r="E56">
        <v>9</v>
      </c>
      <c r="F56">
        <v>7.32</v>
      </c>
      <c r="G56">
        <v>34</v>
      </c>
      <c r="H56">
        <v>27.64</v>
      </c>
      <c r="I56">
        <v>14</v>
      </c>
      <c r="J56">
        <v>11.38</v>
      </c>
      <c r="K56">
        <v>66</v>
      </c>
      <c r="L56">
        <v>53.66</v>
      </c>
      <c r="M56" s="4">
        <f>55*100/$X$51</f>
        <v>44.715447154471548</v>
      </c>
      <c r="N56" s="2"/>
      <c r="O56" s="5"/>
      <c r="P56" s="2"/>
      <c r="Q56" s="5"/>
      <c r="R56" s="2"/>
      <c r="S56" s="5"/>
      <c r="T56" s="2"/>
      <c r="U56" s="5"/>
      <c r="V56" s="2"/>
      <c r="W56" s="5"/>
      <c r="X56" s="2"/>
    </row>
    <row r="57" spans="1:24" x14ac:dyDescent="0.3">
      <c r="A57" s="2" t="s">
        <v>27</v>
      </c>
      <c r="B57" t="s">
        <v>1</v>
      </c>
      <c r="C57">
        <v>4</v>
      </c>
      <c r="D57">
        <v>3.81</v>
      </c>
      <c r="E57">
        <v>15</v>
      </c>
      <c r="F57">
        <v>14.29</v>
      </c>
      <c r="G57">
        <v>18</v>
      </c>
      <c r="H57">
        <v>17.14</v>
      </c>
      <c r="I57">
        <v>9</v>
      </c>
      <c r="J57">
        <v>8.57</v>
      </c>
      <c r="K57">
        <v>59</v>
      </c>
      <c r="L57">
        <v>56.19</v>
      </c>
      <c r="M57" s="4">
        <f>42*100/$X$57</f>
        <v>40</v>
      </c>
      <c r="N57" s="2">
        <v>1</v>
      </c>
      <c r="O57" s="5">
        <f>N57*100/X57</f>
        <v>0.95238095238095233</v>
      </c>
      <c r="P57" s="2">
        <v>4</v>
      </c>
      <c r="Q57" s="5">
        <f>P57*100/X57</f>
        <v>3.8095238095238093</v>
      </c>
      <c r="R57" s="2">
        <v>26</v>
      </c>
      <c r="S57" s="5">
        <f>R57*100/X57</f>
        <v>24.761904761904763</v>
      </c>
      <c r="T57" s="2">
        <v>5</v>
      </c>
      <c r="U57" s="5">
        <f>T57*100/X57</f>
        <v>4.7619047619047619</v>
      </c>
      <c r="V57" s="2">
        <v>69</v>
      </c>
      <c r="W57" s="5">
        <f>V57*100/X57</f>
        <v>65.714285714285708</v>
      </c>
      <c r="X57" s="2">
        <f>N57+P57+R57+T57+V57</f>
        <v>105</v>
      </c>
    </row>
    <row r="58" spans="1:24" x14ac:dyDescent="0.3">
      <c r="A58" s="2"/>
      <c r="B58" t="s">
        <v>2</v>
      </c>
      <c r="C58">
        <v>5</v>
      </c>
      <c r="D58">
        <v>4.76</v>
      </c>
      <c r="E58">
        <v>25</v>
      </c>
      <c r="F58">
        <v>23.81</v>
      </c>
      <c r="G58">
        <v>21</v>
      </c>
      <c r="H58">
        <v>20</v>
      </c>
      <c r="I58">
        <v>16</v>
      </c>
      <c r="J58">
        <v>15.24</v>
      </c>
      <c r="K58">
        <v>38</v>
      </c>
      <c r="L58">
        <v>36.19</v>
      </c>
      <c r="M58" s="4">
        <f>30*100/$X$57</f>
        <v>28.571428571428573</v>
      </c>
      <c r="N58" s="2"/>
      <c r="O58" s="5"/>
      <c r="P58" s="2"/>
      <c r="Q58" s="5"/>
      <c r="R58" s="2"/>
      <c r="S58" s="5"/>
      <c r="T58" s="2"/>
      <c r="U58" s="5"/>
      <c r="V58" s="2"/>
      <c r="W58" s="5"/>
      <c r="X58" s="2"/>
    </row>
    <row r="59" spans="1:24" x14ac:dyDescent="0.3">
      <c r="A59" s="2"/>
      <c r="B59" t="s">
        <v>3</v>
      </c>
      <c r="C59">
        <v>0</v>
      </c>
      <c r="D59">
        <v>0</v>
      </c>
      <c r="E59">
        <v>2</v>
      </c>
      <c r="F59">
        <v>1.9</v>
      </c>
      <c r="G59">
        <v>17</v>
      </c>
      <c r="H59">
        <v>16.190000000000001</v>
      </c>
      <c r="I59">
        <v>21</v>
      </c>
      <c r="J59">
        <v>20</v>
      </c>
      <c r="K59">
        <v>65</v>
      </c>
      <c r="L59">
        <v>61.9</v>
      </c>
      <c r="M59" s="4">
        <f t="shared" ref="M58:M62" si="1">42*100/$X$57</f>
        <v>40</v>
      </c>
      <c r="N59" s="2"/>
      <c r="O59" s="5"/>
      <c r="P59" s="2"/>
      <c r="Q59" s="5"/>
      <c r="R59" s="2"/>
      <c r="S59" s="5"/>
      <c r="T59" s="2"/>
      <c r="U59" s="5"/>
      <c r="V59" s="2"/>
      <c r="W59" s="5"/>
      <c r="X59" s="2"/>
    </row>
    <row r="60" spans="1:24" x14ac:dyDescent="0.3">
      <c r="A60" s="2"/>
      <c r="B60" t="s">
        <v>4</v>
      </c>
      <c r="C60">
        <v>3</v>
      </c>
      <c r="D60">
        <v>2.86</v>
      </c>
      <c r="E60">
        <v>40</v>
      </c>
      <c r="F60">
        <v>38.1</v>
      </c>
      <c r="G60">
        <v>23</v>
      </c>
      <c r="H60">
        <v>21.9</v>
      </c>
      <c r="I60">
        <v>19</v>
      </c>
      <c r="J60">
        <v>18.100000000000001</v>
      </c>
      <c r="K60">
        <v>20</v>
      </c>
      <c r="L60">
        <v>19.05</v>
      </c>
      <c r="M60" s="4">
        <f>22*100/$X$57</f>
        <v>20.952380952380953</v>
      </c>
      <c r="N60" s="2"/>
      <c r="O60" s="5"/>
      <c r="P60" s="2"/>
      <c r="Q60" s="5"/>
      <c r="R60" s="2"/>
      <c r="S60" s="5"/>
      <c r="T60" s="2"/>
      <c r="U60" s="5"/>
      <c r="V60" s="2"/>
      <c r="W60" s="5"/>
      <c r="X60" s="2"/>
    </row>
    <row r="61" spans="1:24" x14ac:dyDescent="0.3">
      <c r="A61" s="2"/>
      <c r="B61" t="s">
        <v>5</v>
      </c>
      <c r="C61">
        <v>2</v>
      </c>
      <c r="D61">
        <v>1.9</v>
      </c>
      <c r="E61">
        <v>10</v>
      </c>
      <c r="F61">
        <v>9.52</v>
      </c>
      <c r="G61">
        <v>18</v>
      </c>
      <c r="H61">
        <v>17.14</v>
      </c>
      <c r="I61">
        <v>15</v>
      </c>
      <c r="J61">
        <v>14.29</v>
      </c>
      <c r="K61">
        <v>60</v>
      </c>
      <c r="L61">
        <v>57.14</v>
      </c>
      <c r="M61" s="4">
        <f>40*100/$X$57</f>
        <v>38.095238095238095</v>
      </c>
      <c r="N61" s="2"/>
      <c r="O61" s="5"/>
      <c r="P61" s="2"/>
      <c r="Q61" s="5"/>
      <c r="R61" s="2"/>
      <c r="S61" s="5"/>
      <c r="T61" s="2"/>
      <c r="U61" s="5"/>
      <c r="V61" s="2"/>
      <c r="W61" s="5"/>
      <c r="X61" s="2"/>
    </row>
    <row r="62" spans="1:24" x14ac:dyDescent="0.3">
      <c r="A62" s="2"/>
      <c r="B62" t="s">
        <v>6</v>
      </c>
      <c r="C62">
        <v>1</v>
      </c>
      <c r="D62">
        <v>0.95</v>
      </c>
      <c r="E62">
        <v>14</v>
      </c>
      <c r="F62">
        <v>13.33</v>
      </c>
      <c r="G62">
        <v>21</v>
      </c>
      <c r="H62">
        <v>20</v>
      </c>
      <c r="I62">
        <v>16</v>
      </c>
      <c r="J62">
        <v>15.24</v>
      </c>
      <c r="K62">
        <v>53</v>
      </c>
      <c r="L62">
        <v>50.48</v>
      </c>
      <c r="M62" s="4">
        <f>35*100/$X$57</f>
        <v>33.333333333333336</v>
      </c>
      <c r="N62" s="2"/>
      <c r="O62" s="5"/>
      <c r="P62" s="2"/>
      <c r="Q62" s="5"/>
      <c r="R62" s="2"/>
      <c r="S62" s="5"/>
      <c r="T62" s="2"/>
      <c r="U62" s="5"/>
      <c r="V62" s="2"/>
      <c r="W62" s="5"/>
      <c r="X62" s="2"/>
    </row>
  </sheetData>
  <mergeCells count="124">
    <mergeCell ref="C1:L1"/>
    <mergeCell ref="A1:A2"/>
    <mergeCell ref="B1:B2"/>
    <mergeCell ref="N1:X1"/>
    <mergeCell ref="A33:A38"/>
    <mergeCell ref="A39:A44"/>
    <mergeCell ref="A45:A50"/>
    <mergeCell ref="A51:A56"/>
    <mergeCell ref="A57:A62"/>
    <mergeCell ref="A3:A8"/>
    <mergeCell ref="A9:A14"/>
    <mergeCell ref="A15:A20"/>
    <mergeCell ref="A21:A26"/>
    <mergeCell ref="A27:A32"/>
    <mergeCell ref="X3:X8"/>
    <mergeCell ref="N9:N14"/>
    <mergeCell ref="O9:O14"/>
    <mergeCell ref="P9:P14"/>
    <mergeCell ref="Q9:Q14"/>
    <mergeCell ref="R9:R14"/>
    <mergeCell ref="S9:S14"/>
    <mergeCell ref="T9:T14"/>
    <mergeCell ref="U9:U14"/>
    <mergeCell ref="V9:V14"/>
    <mergeCell ref="W9:W14"/>
    <mergeCell ref="X9:X14"/>
    <mergeCell ref="S3:S8"/>
    <mergeCell ref="T3:T8"/>
    <mergeCell ref="U3:U8"/>
    <mergeCell ref="V3:V8"/>
    <mergeCell ref="W3:W8"/>
    <mergeCell ref="N3:N8"/>
    <mergeCell ref="O3:O8"/>
    <mergeCell ref="P3:P8"/>
    <mergeCell ref="Q3:Q8"/>
    <mergeCell ref="R3:R8"/>
    <mergeCell ref="X15:X20"/>
    <mergeCell ref="N21:N26"/>
    <mergeCell ref="O21:O26"/>
    <mergeCell ref="P21:P26"/>
    <mergeCell ref="Q21:Q26"/>
    <mergeCell ref="R21:R26"/>
    <mergeCell ref="S21:S26"/>
    <mergeCell ref="T21:T26"/>
    <mergeCell ref="U21:U26"/>
    <mergeCell ref="V21:V26"/>
    <mergeCell ref="W21:W26"/>
    <mergeCell ref="X21:X26"/>
    <mergeCell ref="S15:S20"/>
    <mergeCell ref="T15:T20"/>
    <mergeCell ref="U15:U20"/>
    <mergeCell ref="V15:V20"/>
    <mergeCell ref="W15:W20"/>
    <mergeCell ref="N15:N20"/>
    <mergeCell ref="O15:O20"/>
    <mergeCell ref="P15:P20"/>
    <mergeCell ref="Q15:Q20"/>
    <mergeCell ref="R15:R20"/>
    <mergeCell ref="X27:X32"/>
    <mergeCell ref="N33:N38"/>
    <mergeCell ref="O33:O38"/>
    <mergeCell ref="P33:P38"/>
    <mergeCell ref="Q33:Q38"/>
    <mergeCell ref="R33:R38"/>
    <mergeCell ref="S33:S38"/>
    <mergeCell ref="T33:T38"/>
    <mergeCell ref="U33:U38"/>
    <mergeCell ref="V33:V38"/>
    <mergeCell ref="W33:W38"/>
    <mergeCell ref="X33:X38"/>
    <mergeCell ref="S27:S32"/>
    <mergeCell ref="T27:T32"/>
    <mergeCell ref="U27:U32"/>
    <mergeCell ref="V27:V32"/>
    <mergeCell ref="W27:W32"/>
    <mergeCell ref="N27:N32"/>
    <mergeCell ref="O27:O32"/>
    <mergeCell ref="P27:P32"/>
    <mergeCell ref="Q27:Q32"/>
    <mergeCell ref="R27:R32"/>
    <mergeCell ref="X39:X44"/>
    <mergeCell ref="N45:N50"/>
    <mergeCell ref="O45:O50"/>
    <mergeCell ref="P45:P50"/>
    <mergeCell ref="Q45:Q50"/>
    <mergeCell ref="R45:R50"/>
    <mergeCell ref="S45:S50"/>
    <mergeCell ref="T45:T50"/>
    <mergeCell ref="U45:U50"/>
    <mergeCell ref="V45:V50"/>
    <mergeCell ref="W45:W50"/>
    <mergeCell ref="X45:X50"/>
    <mergeCell ref="S39:S44"/>
    <mergeCell ref="T39:T44"/>
    <mergeCell ref="U39:U44"/>
    <mergeCell ref="V39:V44"/>
    <mergeCell ref="W39:W44"/>
    <mergeCell ref="N39:N44"/>
    <mergeCell ref="O39:O44"/>
    <mergeCell ref="P39:P44"/>
    <mergeCell ref="Q39:Q44"/>
    <mergeCell ref="R39:R44"/>
    <mergeCell ref="X51:X56"/>
    <mergeCell ref="N57:N62"/>
    <mergeCell ref="O57:O62"/>
    <mergeCell ref="P57:P62"/>
    <mergeCell ref="Q57:Q62"/>
    <mergeCell ref="R57:R62"/>
    <mergeCell ref="S57:S62"/>
    <mergeCell ref="T57:T62"/>
    <mergeCell ref="U57:U62"/>
    <mergeCell ref="V57:V62"/>
    <mergeCell ref="W57:W62"/>
    <mergeCell ref="X57:X62"/>
    <mergeCell ref="S51:S56"/>
    <mergeCell ref="T51:T56"/>
    <mergeCell ref="U51:U56"/>
    <mergeCell ref="V51:V56"/>
    <mergeCell ref="W51:W56"/>
    <mergeCell ref="N51:N56"/>
    <mergeCell ref="O51:O56"/>
    <mergeCell ref="P51:P56"/>
    <mergeCell ref="Q51:Q56"/>
    <mergeCell ref="R51:R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2017-09-04T01:34:16Z</dcterms:created>
  <dcterms:modified xsi:type="dcterms:W3CDTF">2017-09-09T04:20:41Z</dcterms:modified>
</cp:coreProperties>
</file>