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2.xml" ContentType="application/vnd.ms-office.chartex+xml"/>
  <Override PartName="/xl/charts/chartEx3.xml" ContentType="application/vnd.ms-office.chartex+xml"/>
  <Override PartName="/xl/charts/chartEx4.xml" ContentType="application/vnd.ms-office.chartex+xml"/>
  <Override PartName="/xl/charts/colors30.xml" ContentType="application/vnd.ms-office.chartcolorstyle+xml"/>
  <Override PartName="/xl/charts/style30.xml" ContentType="application/vnd.ms-office.chartstyle+xml"/>
  <Override PartName="/xl/charts/colors5.xml" ContentType="application/vnd.ms-office.chartcolorstyle+xml"/>
  <Override PartName="/xl/charts/style5.xml" ContentType="application/vnd.ms-office.chartstyle+xml"/>
  <Override PartName="/xl/charts/colors6.xml" ContentType="application/vnd.ms-office.chartcolorstyle+xml"/>
  <Override PartName="/xl/charts/style6.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Desktop\"/>
    </mc:Choice>
  </mc:AlternateContent>
  <bookViews>
    <workbookView xWindow="-120" yWindow="-120" windowWidth="29040" windowHeight="15840"/>
  </bookViews>
  <sheets>
    <sheet name="Raw data" sheetId="8" r:id="rId1"/>
    <sheet name="For classification" sheetId="4" r:id="rId2"/>
    <sheet name="y" sheetId="5" r:id="rId3"/>
    <sheet name="old" sheetId="1" r:id="rId4"/>
    <sheet name="pattern" sheetId="6" r:id="rId5"/>
    <sheet name="Wald-Wolfowitz" sheetId="7" r:id="rId6"/>
  </sheets>
  <externalReferences>
    <externalReference r:id="rId7"/>
  </externalReferences>
  <definedNames>
    <definedName name="_xlchart.0" hidden="1">y!$B$1:$B$79</definedName>
    <definedName name="_xlchart.1" hidden="1">y!$A$1:$A$79</definedName>
    <definedName name="_xlchart.v1.0" localSheetId="4" hidden="1">pattern!#REF!</definedName>
    <definedName name="_xlchart.v1.0" hidden="1">#REF!</definedName>
    <definedName name="_xlchart.v1.1" localSheetId="4" hidden="1">'[1]For classification'!#REF!</definedName>
    <definedName name="_xlchart.v1.1" hidden="1">'For classification'!$AW$7:$AW$229</definedName>
    <definedName name="_xlchart.v1.2" hidden="1">y!$A$1:$A$79</definedName>
    <definedName name="_xlchart.v1.3" hidden="1">y!$B$1:$B$65</definedName>
    <definedName name="_xlchart.v1.4" hidden="1">y!$A$1:$A$79</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 i="7" l="1"/>
  <c r="B27" i="7" s="1"/>
  <c r="B29" i="7" s="1"/>
  <c r="E28" i="7" s="1"/>
  <c r="E29" i="7" s="1"/>
  <c r="C2" i="7"/>
  <c r="C3" i="7"/>
  <c r="C4" i="7"/>
  <c r="C5" i="7"/>
  <c r="C6" i="7"/>
  <c r="C7" i="7"/>
  <c r="C8" i="7"/>
  <c r="C9" i="7"/>
  <c r="C10" i="7"/>
  <c r="C11" i="7"/>
  <c r="C12" i="7"/>
  <c r="C13" i="7"/>
  <c r="C14" i="7"/>
  <c r="C15" i="7"/>
  <c r="C16" i="7"/>
  <c r="C17" i="7"/>
  <c r="C18" i="7"/>
  <c r="C19" i="7"/>
  <c r="C20" i="7"/>
  <c r="C21" i="7"/>
  <c r="C22" i="7"/>
  <c r="C23" i="7"/>
  <c r="C24" i="7"/>
  <c r="B26" i="7"/>
  <c r="H28" i="7" l="1"/>
  <c r="H29" i="7" s="1"/>
  <c r="AT220" i="4" l="1"/>
  <c r="AR220" i="4"/>
  <c r="AP221" i="4"/>
  <c r="AP222" i="4"/>
  <c r="AP223" i="4"/>
  <c r="AP224" i="4"/>
  <c r="AP225" i="4"/>
  <c r="AP226" i="4"/>
  <c r="AP227" i="4"/>
  <c r="AP228" i="4"/>
  <c r="AP229" i="4"/>
  <c r="AP220" i="4"/>
  <c r="AP211" i="4"/>
  <c r="AP212" i="4"/>
  <c r="AP213" i="4"/>
  <c r="AP214" i="4"/>
  <c r="AP215" i="4"/>
  <c r="AP216" i="4"/>
  <c r="AP217" i="4"/>
  <c r="AP210" i="4"/>
  <c r="AT200" i="4"/>
  <c r="AT199" i="4"/>
  <c r="AR199" i="4"/>
  <c r="AR200" i="4"/>
  <c r="AR201" i="4"/>
  <c r="AR202" i="4"/>
  <c r="AR203" i="4"/>
  <c r="AR204" i="4"/>
  <c r="AT207" i="4"/>
  <c r="AR207" i="4"/>
  <c r="AP207" i="4"/>
  <c r="AP205" i="4"/>
  <c r="AP200" i="4"/>
  <c r="AP201" i="4"/>
  <c r="AP202" i="4"/>
  <c r="AP203" i="4"/>
  <c r="AP204" i="4"/>
  <c r="AP199" i="4"/>
  <c r="AT189" i="4"/>
  <c r="AT188" i="4"/>
  <c r="AT187" i="4"/>
  <c r="AT196" i="4"/>
  <c r="AT195" i="4"/>
  <c r="AT194" i="4"/>
  <c r="AT192" i="4"/>
  <c r="AT191" i="4"/>
  <c r="AR192" i="4"/>
  <c r="AR193" i="4"/>
  <c r="AR194" i="4"/>
  <c r="AR195" i="4"/>
  <c r="AR196" i="4"/>
  <c r="AR191" i="4"/>
  <c r="AR189" i="4"/>
  <c r="AR188" i="4"/>
  <c r="AR187" i="4"/>
  <c r="AP192" i="4"/>
  <c r="AP193" i="4"/>
  <c r="AP194" i="4"/>
  <c r="AP195" i="4"/>
  <c r="AP196" i="4"/>
  <c r="AP191" i="4"/>
  <c r="AP189" i="4"/>
  <c r="AP188" i="4"/>
  <c r="AP187" i="4"/>
  <c r="AT181" i="4"/>
  <c r="AR184" i="4"/>
  <c r="AR181" i="4"/>
  <c r="AN182" i="4"/>
  <c r="AP182" i="4"/>
  <c r="AP184" i="4"/>
  <c r="AP181" i="4"/>
  <c r="AQ184" i="4"/>
  <c r="AQ182" i="4"/>
  <c r="AQ181" i="4"/>
  <c r="AT178" i="4"/>
  <c r="AR178" i="4"/>
  <c r="AP178" i="4"/>
  <c r="AT174" i="4"/>
  <c r="AT173" i="4"/>
  <c r="AR174" i="4"/>
  <c r="AR173" i="4"/>
  <c r="AP174" i="4"/>
  <c r="AP173" i="4"/>
  <c r="AT172" i="4"/>
  <c r="AT169" i="4"/>
  <c r="AR169" i="4"/>
  <c r="AT168" i="4"/>
  <c r="AT167" i="4"/>
  <c r="AQ169" i="4"/>
  <c r="AP169" i="4"/>
  <c r="AR168" i="4"/>
  <c r="AR167" i="4"/>
  <c r="AP168" i="4"/>
  <c r="AP167" i="4"/>
  <c r="AQ155" i="4"/>
  <c r="AQ156" i="4"/>
  <c r="AQ157" i="4"/>
  <c r="AQ154" i="4"/>
  <c r="AP155" i="4"/>
  <c r="AP156" i="4"/>
  <c r="AP157" i="4"/>
  <c r="AP154" i="4"/>
  <c r="AO154" i="4"/>
  <c r="AN154" i="4"/>
  <c r="AT159" i="4"/>
  <c r="AR159" i="4"/>
  <c r="AP160" i="4"/>
  <c r="AP161" i="4"/>
  <c r="AP162" i="4"/>
  <c r="AP159" i="4"/>
  <c r="AS159" i="4"/>
  <c r="AO160" i="4"/>
  <c r="AO161" i="4"/>
  <c r="AO162" i="4"/>
  <c r="AO159" i="4"/>
  <c r="AO155" i="4"/>
  <c r="AO156" i="4"/>
  <c r="AO157" i="4"/>
  <c r="AP150" i="4"/>
  <c r="AP151" i="4"/>
  <c r="AT144" i="4"/>
  <c r="AR146" i="4"/>
  <c r="AR145" i="4"/>
  <c r="AR144" i="4"/>
  <c r="AP145" i="4"/>
  <c r="AP146" i="4"/>
  <c r="AP147" i="4"/>
  <c r="AP148" i="4"/>
  <c r="AP144" i="4"/>
  <c r="AT138" i="4"/>
  <c r="AT137" i="4"/>
  <c r="AT136" i="4"/>
  <c r="AT135" i="4"/>
  <c r="AS135" i="4"/>
  <c r="AR135" i="4"/>
  <c r="AP136" i="4"/>
  <c r="AP137" i="4"/>
  <c r="AP138" i="4"/>
  <c r="AP139" i="4"/>
  <c r="AP140" i="4"/>
  <c r="AP141" i="4"/>
  <c r="AP135" i="4"/>
  <c r="AT128" i="4"/>
  <c r="AT124" i="4"/>
  <c r="AT122" i="4"/>
  <c r="AT121" i="4"/>
  <c r="AT126" i="4"/>
  <c r="AR127" i="4"/>
  <c r="AR128" i="4"/>
  <c r="AR129" i="4"/>
  <c r="AR130" i="4"/>
  <c r="AR126" i="4"/>
  <c r="AR124" i="4"/>
  <c r="AR122" i="4"/>
  <c r="AR121" i="4"/>
  <c r="AP128" i="4"/>
  <c r="AP127" i="4"/>
  <c r="AP130" i="4"/>
  <c r="AP129" i="4"/>
  <c r="AP126" i="4"/>
  <c r="AP124" i="4"/>
  <c r="AP122" i="4"/>
  <c r="AP121" i="4"/>
  <c r="AT111" i="4"/>
  <c r="AP112" i="4"/>
  <c r="AP113" i="4"/>
  <c r="AP114" i="4"/>
  <c r="AP115" i="4"/>
  <c r="AP116" i="4"/>
  <c r="AP117" i="4"/>
  <c r="AP118" i="4"/>
  <c r="AP111" i="4"/>
  <c r="AP104" i="4"/>
  <c r="AP105" i="4"/>
  <c r="AP106" i="4"/>
  <c r="AP107" i="4"/>
  <c r="AP108" i="4"/>
  <c r="AP103" i="4"/>
  <c r="AO103" i="4"/>
  <c r="AT101" i="4"/>
  <c r="AT100" i="4"/>
  <c r="AR100" i="4"/>
  <c r="AT99" i="4"/>
  <c r="AP101" i="4"/>
  <c r="AP100" i="4"/>
  <c r="AP99" i="4"/>
  <c r="AT90" i="4"/>
  <c r="AT91" i="4"/>
  <c r="AT92" i="4"/>
  <c r="AT93" i="4"/>
  <c r="AT94" i="4"/>
  <c r="AT95" i="4"/>
  <c r="AT96" i="4"/>
  <c r="AT89" i="4"/>
  <c r="AP90" i="4"/>
  <c r="AP91" i="4"/>
  <c r="AP92" i="4"/>
  <c r="AP93" i="4"/>
  <c r="AP94" i="4"/>
  <c r="AP95" i="4"/>
  <c r="AP96" i="4"/>
  <c r="AP89" i="4"/>
  <c r="AT82" i="4"/>
  <c r="AR82" i="4"/>
  <c r="AT85" i="4"/>
  <c r="AT84" i="4"/>
  <c r="AT83" i="4"/>
  <c r="AT79" i="4"/>
  <c r="AT78" i="4"/>
  <c r="AP83" i="4"/>
  <c r="AP84" i="4"/>
  <c r="AP85" i="4"/>
  <c r="AP82" i="4"/>
  <c r="AR79" i="4"/>
  <c r="AR78" i="4"/>
  <c r="AP79" i="4"/>
  <c r="AP78" i="4"/>
  <c r="AP65" i="4"/>
  <c r="AP66" i="4"/>
  <c r="AP67" i="4"/>
  <c r="AP68" i="4"/>
  <c r="AP69" i="4"/>
  <c r="AP70" i="4"/>
  <c r="AP64" i="4"/>
  <c r="AT61" i="4"/>
  <c r="AR61" i="4"/>
  <c r="AS61" i="4"/>
  <c r="AP61" i="4"/>
  <c r="AP58" i="4"/>
  <c r="AP53" i="4"/>
  <c r="AP54" i="4"/>
  <c r="AP55" i="4"/>
  <c r="AP52" i="4"/>
  <c r="AP43" i="4"/>
  <c r="AP44" i="4"/>
  <c r="AP45" i="4"/>
  <c r="AP46" i="4"/>
  <c r="AP47" i="4"/>
  <c r="AP42" i="4"/>
  <c r="AO31" i="4"/>
  <c r="AO32" i="4"/>
  <c r="AO33" i="4"/>
  <c r="AO29" i="4"/>
  <c r="AR28" i="4"/>
  <c r="AS28" i="4"/>
  <c r="AP29" i="4"/>
  <c r="AP30" i="4"/>
  <c r="AP31" i="4"/>
  <c r="AP32" i="4"/>
  <c r="AP33" i="4"/>
  <c r="AP34" i="4"/>
  <c r="AP35" i="4"/>
  <c r="AP36" i="4"/>
  <c r="AP37" i="4"/>
  <c r="AP28" i="4"/>
  <c r="AT18" i="4"/>
  <c r="AR18" i="4"/>
  <c r="AP19" i="4"/>
  <c r="AP20" i="4"/>
  <c r="AP21" i="4"/>
  <c r="AP22" i="4"/>
  <c r="AP18" i="4"/>
  <c r="AP14" i="4"/>
  <c r="AP15" i="4"/>
  <c r="AP9" i="4"/>
  <c r="AP10" i="4"/>
  <c r="AP11" i="4"/>
  <c r="AP7" i="4"/>
  <c r="AR7" i="4" s="1"/>
  <c r="AT7" i="4" s="1"/>
  <c r="AR214" i="4" l="1"/>
  <c r="AT214" i="4" s="1"/>
  <c r="AA231" i="4"/>
  <c r="Z231" i="4"/>
  <c r="Y231" i="4"/>
  <c r="X231" i="4"/>
  <c r="W231" i="4"/>
  <c r="V231" i="4"/>
  <c r="AR225" i="4" s="1"/>
  <c r="U231" i="4"/>
  <c r="T231" i="4"/>
  <c r="S231" i="4"/>
  <c r="R231" i="4"/>
  <c r="Q231" i="4"/>
  <c r="P231" i="4"/>
  <c r="O231" i="4"/>
  <c r="N231" i="4"/>
  <c r="M231" i="4"/>
  <c r="L231" i="4"/>
  <c r="K231" i="4"/>
  <c r="J231" i="4"/>
  <c r="I231" i="4"/>
  <c r="H231" i="4"/>
  <c r="G231" i="4"/>
  <c r="F231" i="4"/>
  <c r="E231" i="4"/>
  <c r="D231" i="4"/>
  <c r="AA230" i="4"/>
  <c r="Z230" i="4"/>
  <c r="Y230" i="4"/>
  <c r="X230" i="4"/>
  <c r="W230" i="4"/>
  <c r="V230" i="4"/>
  <c r="U230" i="4"/>
  <c r="T230" i="4"/>
  <c r="S230" i="4"/>
  <c r="R230" i="4"/>
  <c r="Q230" i="4"/>
  <c r="P230" i="4"/>
  <c r="O230" i="4"/>
  <c r="N230" i="4"/>
  <c r="M230" i="4"/>
  <c r="L230" i="4"/>
  <c r="K230" i="4"/>
  <c r="J230" i="4"/>
  <c r="I230" i="4"/>
  <c r="H230" i="4"/>
  <c r="G230" i="4"/>
  <c r="F230" i="4"/>
  <c r="E230" i="4"/>
  <c r="D230" i="4"/>
  <c r="AW229" i="4"/>
  <c r="AN229" i="4"/>
  <c r="AR228" i="4"/>
  <c r="AN228" i="4"/>
  <c r="AO228" i="4" s="1"/>
  <c r="AW228" i="4" s="1"/>
  <c r="AR227" i="4"/>
  <c r="AT227" i="4" s="1"/>
  <c r="AN227" i="4"/>
  <c r="AO227" i="4" s="1"/>
  <c r="AW227" i="4" s="1"/>
  <c r="AR226" i="4"/>
  <c r="AT226" i="4" s="1"/>
  <c r="AN226" i="4"/>
  <c r="AO226" i="4" s="1"/>
  <c r="AW226" i="4" s="1"/>
  <c r="AW225" i="4"/>
  <c r="AN225" i="4"/>
  <c r="AR224" i="4"/>
  <c r="AO224" i="4"/>
  <c r="AW224" i="4" s="1"/>
  <c r="AN224" i="4"/>
  <c r="AR223" i="4"/>
  <c r="AT223" i="4" s="1"/>
  <c r="AO223" i="4"/>
  <c r="AW223" i="4" s="1"/>
  <c r="AN223" i="4"/>
  <c r="AR222" i="4"/>
  <c r="AN222" i="4"/>
  <c r="AO222" i="4" s="1"/>
  <c r="AW222" i="4" s="1"/>
  <c r="AR221" i="4"/>
  <c r="AN221" i="4"/>
  <c r="AO221" i="4" s="1"/>
  <c r="AW221" i="4" s="1"/>
  <c r="AN220" i="4"/>
  <c r="AO220" i="4" s="1"/>
  <c r="AW220" i="4" s="1"/>
  <c r="H219" i="4"/>
  <c r="G219" i="4"/>
  <c r="F219" i="4"/>
  <c r="E219" i="4"/>
  <c r="D219" i="4"/>
  <c r="H218" i="4"/>
  <c r="G218" i="4"/>
  <c r="F218" i="4"/>
  <c r="AR211" i="4" s="1"/>
  <c r="AT211" i="4" s="1"/>
  <c r="E218" i="4"/>
  <c r="AR212" i="4" s="1"/>
  <c r="D218" i="4"/>
  <c r="AN217" i="4"/>
  <c r="AO217" i="4" s="1"/>
  <c r="AW217" i="4" s="1"/>
  <c r="AN216" i="4"/>
  <c r="AO216" i="4" s="1"/>
  <c r="AW216" i="4" s="1"/>
  <c r="AO215" i="4"/>
  <c r="AW215" i="4" s="1"/>
  <c r="AN215" i="4"/>
  <c r="AW214" i="4"/>
  <c r="AN214" i="4"/>
  <c r="AN213" i="4"/>
  <c r="AO213" i="4" s="1"/>
  <c r="AW213" i="4" s="1"/>
  <c r="AN212" i="4"/>
  <c r="AO212" i="4" s="1"/>
  <c r="AW212" i="4" s="1"/>
  <c r="AO211" i="4"/>
  <c r="AW211" i="4" s="1"/>
  <c r="AN211" i="4"/>
  <c r="AN210" i="4"/>
  <c r="AO210" i="4" s="1"/>
  <c r="AW210" i="4" s="1"/>
  <c r="S209" i="4"/>
  <c r="R209" i="4"/>
  <c r="Q209" i="4"/>
  <c r="P209" i="4"/>
  <c r="O209" i="4"/>
  <c r="AT202" i="4" s="1"/>
  <c r="N209" i="4"/>
  <c r="M209" i="4"/>
  <c r="L209" i="4"/>
  <c r="K209" i="4"/>
  <c r="J209" i="4"/>
  <c r="I209" i="4"/>
  <c r="H209" i="4"/>
  <c r="G209" i="4"/>
  <c r="F209" i="4"/>
  <c r="E209" i="4"/>
  <c r="D209" i="4"/>
  <c r="S208" i="4"/>
  <c r="R208" i="4"/>
  <c r="Q208" i="4"/>
  <c r="P208" i="4"/>
  <c r="O208" i="4"/>
  <c r="N208" i="4"/>
  <c r="M208" i="4"/>
  <c r="L208" i="4"/>
  <c r="K208" i="4"/>
  <c r="J208" i="4"/>
  <c r="I208" i="4"/>
  <c r="H208" i="4"/>
  <c r="G208" i="4"/>
  <c r="F208" i="4"/>
  <c r="E208" i="4"/>
  <c r="D208" i="4"/>
  <c r="AN207" i="4"/>
  <c r="AO207" i="4" s="1"/>
  <c r="AW207" i="4" s="1"/>
  <c r="AN205" i="4"/>
  <c r="AO205" i="4" s="1"/>
  <c r="AW205" i="4" s="1"/>
  <c r="AT204" i="4"/>
  <c r="AO204" i="4"/>
  <c r="AW204" i="4" s="1"/>
  <c r="AN204" i="4"/>
  <c r="AT203" i="4"/>
  <c r="AN203" i="4"/>
  <c r="AO203" i="4" s="1"/>
  <c r="AW203" i="4" s="1"/>
  <c r="AN202" i="4"/>
  <c r="AO202" i="4" s="1"/>
  <c r="AW202" i="4" s="1"/>
  <c r="AN201" i="4"/>
  <c r="AO201" i="4" s="1"/>
  <c r="AW201" i="4" s="1"/>
  <c r="AO200" i="4"/>
  <c r="AW200" i="4" s="1"/>
  <c r="AN200" i="4"/>
  <c r="AN199" i="4"/>
  <c r="AO199" i="4" s="1"/>
  <c r="AW199" i="4" s="1"/>
  <c r="X198" i="4"/>
  <c r="W198" i="4"/>
  <c r="V198" i="4"/>
  <c r="U198" i="4"/>
  <c r="T198" i="4"/>
  <c r="S198" i="4"/>
  <c r="R198" i="4"/>
  <c r="Q198" i="4"/>
  <c r="P198" i="4"/>
  <c r="O198" i="4"/>
  <c r="N198" i="4"/>
  <c r="M198" i="4"/>
  <c r="L198" i="4"/>
  <c r="K198" i="4"/>
  <c r="J198" i="4"/>
  <c r="I198" i="4"/>
  <c r="H198" i="4"/>
  <c r="G198" i="4"/>
  <c r="F198" i="4"/>
  <c r="E198" i="4"/>
  <c r="D198" i="4"/>
  <c r="X197" i="4"/>
  <c r="W197" i="4"/>
  <c r="V197" i="4"/>
  <c r="U197" i="4"/>
  <c r="T197" i="4"/>
  <c r="S197" i="4"/>
  <c r="R197" i="4"/>
  <c r="Q197" i="4"/>
  <c r="P197" i="4"/>
  <c r="O197" i="4"/>
  <c r="N197" i="4"/>
  <c r="M197" i="4"/>
  <c r="L197" i="4"/>
  <c r="K197" i="4"/>
  <c r="J197" i="4"/>
  <c r="I197" i="4"/>
  <c r="H197" i="4"/>
  <c r="G197" i="4"/>
  <c r="F197" i="4"/>
  <c r="E197" i="4"/>
  <c r="D197" i="4"/>
  <c r="AN196" i="4"/>
  <c r="AO196" i="4" s="1"/>
  <c r="AW196" i="4" s="1"/>
  <c r="AN195" i="4"/>
  <c r="AO195" i="4" s="1"/>
  <c r="AW195" i="4" s="1"/>
  <c r="AN194" i="4"/>
  <c r="AO194" i="4" s="1"/>
  <c r="AW194" i="4" s="1"/>
  <c r="AN193" i="4"/>
  <c r="AO193" i="4" s="1"/>
  <c r="AW193" i="4" s="1"/>
  <c r="AN192" i="4"/>
  <c r="AO192" i="4" s="1"/>
  <c r="AW192" i="4" s="1"/>
  <c r="AN191" i="4"/>
  <c r="AO191" i="4" s="1"/>
  <c r="AW191" i="4" s="1"/>
  <c r="AN189" i="4"/>
  <c r="AO189" i="4" s="1"/>
  <c r="AW189" i="4" s="1"/>
  <c r="AN188" i="4"/>
  <c r="AO188" i="4" s="1"/>
  <c r="AW188" i="4" s="1"/>
  <c r="AN187" i="4"/>
  <c r="AO187" i="4" s="1"/>
  <c r="AW187" i="4" s="1"/>
  <c r="AA186" i="4"/>
  <c r="Z186" i="4"/>
  <c r="Y186" i="4"/>
  <c r="X186" i="4"/>
  <c r="W186" i="4"/>
  <c r="V186" i="4"/>
  <c r="U186" i="4"/>
  <c r="T186" i="4"/>
  <c r="S186" i="4"/>
  <c r="R186" i="4"/>
  <c r="Q186" i="4"/>
  <c r="P186" i="4"/>
  <c r="O186" i="4"/>
  <c r="N186" i="4"/>
  <c r="M186" i="4"/>
  <c r="L186" i="4"/>
  <c r="K186" i="4"/>
  <c r="J186" i="4"/>
  <c r="I186" i="4"/>
  <c r="H186" i="4"/>
  <c r="G186" i="4"/>
  <c r="F186" i="4"/>
  <c r="E186" i="4"/>
  <c r="AP183" i="4" s="1"/>
  <c r="AR183" i="4" s="1"/>
  <c r="AT183" i="4" s="1"/>
  <c r="D186" i="4"/>
  <c r="AA185" i="4"/>
  <c r="Z185" i="4"/>
  <c r="Y185" i="4"/>
  <c r="X185" i="4"/>
  <c r="W185" i="4"/>
  <c r="V185" i="4"/>
  <c r="U185" i="4"/>
  <c r="T185" i="4"/>
  <c r="S185" i="4"/>
  <c r="R185" i="4"/>
  <c r="Q185" i="4"/>
  <c r="P185" i="4"/>
  <c r="O185" i="4"/>
  <c r="N185" i="4"/>
  <c r="M185" i="4"/>
  <c r="L185" i="4"/>
  <c r="K185" i="4"/>
  <c r="J185" i="4"/>
  <c r="I185" i="4"/>
  <c r="H185" i="4"/>
  <c r="G185" i="4"/>
  <c r="F185" i="4"/>
  <c r="E185" i="4"/>
  <c r="D185" i="4"/>
  <c r="AT184" i="4"/>
  <c r="AN184" i="4"/>
  <c r="AO184" i="4" s="1"/>
  <c r="AW184" i="4" s="1"/>
  <c r="AN183" i="4"/>
  <c r="AO183" i="4" s="1"/>
  <c r="AW183" i="4" s="1"/>
  <c r="AW182" i="4"/>
  <c r="AT182" i="4"/>
  <c r="AN181" i="4"/>
  <c r="AO181" i="4" s="1"/>
  <c r="AW181" i="4" s="1"/>
  <c r="AN178" i="4"/>
  <c r="AO178" i="4" s="1"/>
  <c r="AW178" i="4" s="1"/>
  <c r="J176" i="4"/>
  <c r="I176" i="4"/>
  <c r="H176" i="4"/>
  <c r="G176" i="4"/>
  <c r="F176" i="4"/>
  <c r="E176" i="4"/>
  <c r="D176" i="4"/>
  <c r="J175" i="4"/>
  <c r="I175" i="4"/>
  <c r="H175" i="4"/>
  <c r="G175" i="4"/>
  <c r="F175" i="4"/>
  <c r="E175" i="4"/>
  <c r="D175" i="4"/>
  <c r="AN174" i="4"/>
  <c r="AO174" i="4" s="1"/>
  <c r="AW174" i="4" s="1"/>
  <c r="AW173" i="4"/>
  <c r="AN173" i="4"/>
  <c r="AO173" i="4" s="1"/>
  <c r="AW172" i="4"/>
  <c r="AP172" i="4"/>
  <c r="AR172" i="4" s="1"/>
  <c r="AN172" i="4"/>
  <c r="AN169" i="4"/>
  <c r="AO169" i="4" s="1"/>
  <c r="AW169" i="4" s="1"/>
  <c r="AN168" i="4"/>
  <c r="AO168" i="4" s="1"/>
  <c r="AW168" i="4" s="1"/>
  <c r="AN167" i="4"/>
  <c r="AO167" i="4" s="1"/>
  <c r="AW167" i="4" s="1"/>
  <c r="AA165" i="4"/>
  <c r="Z165" i="4"/>
  <c r="Y165" i="4"/>
  <c r="X165" i="4"/>
  <c r="W165" i="4"/>
  <c r="V165" i="4"/>
  <c r="U165" i="4"/>
  <c r="T165" i="4"/>
  <c r="S165" i="4"/>
  <c r="R165" i="4"/>
  <c r="Q165" i="4"/>
  <c r="AR160" i="4" s="1"/>
  <c r="P165" i="4"/>
  <c r="O165" i="4"/>
  <c r="N165" i="4"/>
  <c r="M165" i="4"/>
  <c r="L165" i="4"/>
  <c r="K165" i="4"/>
  <c r="J165" i="4"/>
  <c r="I165" i="4"/>
  <c r="H165" i="4"/>
  <c r="G165" i="4"/>
  <c r="F165" i="4"/>
  <c r="E165" i="4"/>
  <c r="D165" i="4"/>
  <c r="AA164" i="4"/>
  <c r="Z164" i="4"/>
  <c r="Y164" i="4"/>
  <c r="X164" i="4"/>
  <c r="W164" i="4"/>
  <c r="V164" i="4"/>
  <c r="U164" i="4"/>
  <c r="T164" i="4"/>
  <c r="S164" i="4"/>
  <c r="R164" i="4"/>
  <c r="Q164" i="4"/>
  <c r="P164" i="4"/>
  <c r="O164" i="4"/>
  <c r="N164" i="4"/>
  <c r="M164" i="4"/>
  <c r="L164" i="4"/>
  <c r="K164" i="4"/>
  <c r="J164" i="4"/>
  <c r="I164" i="4"/>
  <c r="H164" i="4"/>
  <c r="G164" i="4"/>
  <c r="F164" i="4"/>
  <c r="E164" i="4"/>
  <c r="D164" i="4"/>
  <c r="AP163" i="4"/>
  <c r="AR163" i="4" s="1"/>
  <c r="AT163" i="4" s="1"/>
  <c r="AN163" i="4"/>
  <c r="AW163" i="4" s="1"/>
  <c r="AN162" i="4"/>
  <c r="AW162" i="4" s="1"/>
  <c r="AR161" i="4"/>
  <c r="AN161" i="4"/>
  <c r="AW161" i="4" s="1"/>
  <c r="AN160" i="4"/>
  <c r="AW160" i="4" s="1"/>
  <c r="AN159" i="4"/>
  <c r="AW159" i="4" s="1"/>
  <c r="AR157" i="4"/>
  <c r="AN157" i="4"/>
  <c r="AW157" i="4" s="1"/>
  <c r="AR156" i="4"/>
  <c r="AN156" i="4"/>
  <c r="AW156" i="4" s="1"/>
  <c r="AR155" i="4"/>
  <c r="AT155" i="4" s="1"/>
  <c r="AN155" i="4"/>
  <c r="AW155" i="4" s="1"/>
  <c r="AW154" i="4"/>
  <c r="U153" i="4"/>
  <c r="T153" i="4"/>
  <c r="S153" i="4"/>
  <c r="R153" i="4"/>
  <c r="Q153" i="4"/>
  <c r="P153" i="4"/>
  <c r="O153" i="4"/>
  <c r="AR147" i="4" s="1"/>
  <c r="N153" i="4"/>
  <c r="M153" i="4"/>
  <c r="L153" i="4"/>
  <c r="K153" i="4"/>
  <c r="J153" i="4"/>
  <c r="I153" i="4"/>
  <c r="H153" i="4"/>
  <c r="G153" i="4"/>
  <c r="F153" i="4"/>
  <c r="E153" i="4"/>
  <c r="D153" i="4"/>
  <c r="U152" i="4"/>
  <c r="T152" i="4"/>
  <c r="S152" i="4"/>
  <c r="R152" i="4"/>
  <c r="Q152" i="4"/>
  <c r="P152" i="4"/>
  <c r="O152" i="4"/>
  <c r="N152" i="4"/>
  <c r="M152" i="4"/>
  <c r="L152" i="4"/>
  <c r="K152" i="4"/>
  <c r="J152" i="4"/>
  <c r="I152" i="4"/>
  <c r="H152" i="4"/>
  <c r="G152" i="4"/>
  <c r="F152" i="4"/>
  <c r="E152" i="4"/>
  <c r="D152" i="4"/>
  <c r="AN151" i="4"/>
  <c r="AO151" i="4" s="1"/>
  <c r="AW151" i="4" s="1"/>
  <c r="AR150" i="4"/>
  <c r="AT150" i="4" s="1"/>
  <c r="AN150" i="4"/>
  <c r="AO150" i="4" s="1"/>
  <c r="AW150" i="4" s="1"/>
  <c r="AN148" i="4"/>
  <c r="AO148" i="4" s="1"/>
  <c r="AW148" i="4" s="1"/>
  <c r="AN147" i="4"/>
  <c r="AO147" i="4" s="1"/>
  <c r="AW147" i="4" s="1"/>
  <c r="AN146" i="4"/>
  <c r="AO146" i="4" s="1"/>
  <c r="AW146" i="4" s="1"/>
  <c r="AT145" i="4"/>
  <c r="AN145" i="4"/>
  <c r="AO145" i="4" s="1"/>
  <c r="AW145" i="4" s="1"/>
  <c r="AO144" i="4"/>
  <c r="AW144" i="4" s="1"/>
  <c r="AN144" i="4"/>
  <c r="J143" i="4"/>
  <c r="I143" i="4"/>
  <c r="H143" i="4"/>
  <c r="G143" i="4"/>
  <c r="AR140" i="4" s="1"/>
  <c r="F143" i="4"/>
  <c r="AR139" i="4" s="1"/>
  <c r="E143" i="4"/>
  <c r="D143" i="4"/>
  <c r="AR137" i="4" s="1"/>
  <c r="J142" i="4"/>
  <c r="I142" i="4"/>
  <c r="H142" i="4"/>
  <c r="G142" i="4"/>
  <c r="F142" i="4"/>
  <c r="E142" i="4"/>
  <c r="D142" i="4"/>
  <c r="AN141" i="4"/>
  <c r="AO141" i="4" s="1"/>
  <c r="AW141" i="4" s="1"/>
  <c r="AN140" i="4"/>
  <c r="AO140" i="4" s="1"/>
  <c r="AW140" i="4" s="1"/>
  <c r="AN139" i="4"/>
  <c r="AO139" i="4" s="1"/>
  <c r="AW139" i="4" s="1"/>
  <c r="AN138" i="4"/>
  <c r="AO138" i="4" s="1"/>
  <c r="AW138" i="4" s="1"/>
  <c r="AN137" i="4"/>
  <c r="AO137" i="4" s="1"/>
  <c r="AW137" i="4" s="1"/>
  <c r="AR136" i="4"/>
  <c r="AN136" i="4"/>
  <c r="AO136" i="4" s="1"/>
  <c r="AW136" i="4" s="1"/>
  <c r="AN135" i="4"/>
  <c r="AO135" i="4" s="1"/>
  <c r="AW135" i="4" s="1"/>
  <c r="L132" i="4"/>
  <c r="K132" i="4"/>
  <c r="J132" i="4"/>
  <c r="AT130" i="4" s="1"/>
  <c r="I132" i="4"/>
  <c r="H132" i="4"/>
  <c r="G132" i="4"/>
  <c r="F132" i="4"/>
  <c r="E132" i="4"/>
  <c r="D132" i="4"/>
  <c r="L131" i="4"/>
  <c r="K131" i="4"/>
  <c r="J131" i="4"/>
  <c r="I131" i="4"/>
  <c r="H131" i="4"/>
  <c r="G131" i="4"/>
  <c r="F131" i="4"/>
  <c r="E131" i="4"/>
  <c r="D131" i="4"/>
  <c r="AO130" i="4"/>
  <c r="AW130" i="4" s="1"/>
  <c r="AN130" i="4"/>
  <c r="AN129" i="4"/>
  <c r="AO129" i="4" s="1"/>
  <c r="AW129" i="4" s="1"/>
  <c r="AN128" i="4"/>
  <c r="AO128" i="4" s="1"/>
  <c r="AW128" i="4" s="1"/>
  <c r="AW127" i="4"/>
  <c r="AN127" i="4"/>
  <c r="AO127" i="4" s="1"/>
  <c r="AN126" i="4"/>
  <c r="AO126" i="4" s="1"/>
  <c r="AW126" i="4" s="1"/>
  <c r="AO124" i="4"/>
  <c r="AW124" i="4" s="1"/>
  <c r="AN124" i="4"/>
  <c r="AN122" i="4"/>
  <c r="AO122" i="4" s="1"/>
  <c r="AW122" i="4" s="1"/>
  <c r="AN121" i="4"/>
  <c r="AO121" i="4" s="1"/>
  <c r="AW121" i="4" s="1"/>
  <c r="I120" i="4"/>
  <c r="H120" i="4"/>
  <c r="G120" i="4"/>
  <c r="AR112" i="4" s="1"/>
  <c r="AT112" i="4" s="1"/>
  <c r="F120" i="4"/>
  <c r="AR118" i="4" s="1"/>
  <c r="AT118" i="4" s="1"/>
  <c r="E120" i="4"/>
  <c r="D120" i="4"/>
  <c r="AR117" i="4" s="1"/>
  <c r="I119" i="4"/>
  <c r="H119" i="4"/>
  <c r="G119" i="4"/>
  <c r="F119" i="4"/>
  <c r="E119" i="4"/>
  <c r="D119" i="4"/>
  <c r="AN118" i="4"/>
  <c r="AO118" i="4" s="1"/>
  <c r="AW118" i="4" s="1"/>
  <c r="AO117" i="4"/>
  <c r="AW117" i="4" s="1"/>
  <c r="AN117" i="4"/>
  <c r="AN116" i="4"/>
  <c r="AO116" i="4" s="1"/>
  <c r="AW116" i="4" s="1"/>
  <c r="AW115" i="4"/>
  <c r="AN115" i="4"/>
  <c r="AW114" i="4"/>
  <c r="AN114" i="4"/>
  <c r="AR113" i="4"/>
  <c r="AT113" i="4" s="1"/>
  <c r="AN113" i="4"/>
  <c r="AO113" i="4" s="1"/>
  <c r="AW113" i="4" s="1"/>
  <c r="AN112" i="4"/>
  <c r="AO112" i="4" s="1"/>
  <c r="AW112" i="4" s="1"/>
  <c r="AO111" i="4"/>
  <c r="AW111" i="4" s="1"/>
  <c r="AN111" i="4"/>
  <c r="AA110" i="4"/>
  <c r="Z110" i="4"/>
  <c r="Y110" i="4"/>
  <c r="X110" i="4"/>
  <c r="W110" i="4"/>
  <c r="V110" i="4"/>
  <c r="U110" i="4"/>
  <c r="AR105" i="4" s="1"/>
  <c r="AT105" i="4" s="1"/>
  <c r="T110" i="4"/>
  <c r="S110" i="4"/>
  <c r="R110" i="4"/>
  <c r="Q110" i="4"/>
  <c r="P110" i="4"/>
  <c r="O110" i="4"/>
  <c r="N110" i="4"/>
  <c r="M110" i="4"/>
  <c r="L110" i="4"/>
  <c r="K110" i="4"/>
  <c r="J110" i="4"/>
  <c r="I110" i="4"/>
  <c r="AR107" i="4" s="1"/>
  <c r="H110" i="4"/>
  <c r="G110" i="4"/>
  <c r="F110" i="4"/>
  <c r="E110" i="4"/>
  <c r="D110" i="4"/>
  <c r="AM109" i="4"/>
  <c r="AL109" i="4"/>
  <c r="AK109" i="4"/>
  <c r="AJ109" i="4"/>
  <c r="AI109" i="4"/>
  <c r="AH109" i="4"/>
  <c r="AG109" i="4"/>
  <c r="AF109" i="4"/>
  <c r="AE109" i="4"/>
  <c r="AD109" i="4"/>
  <c r="AC109"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AR108" i="4"/>
  <c r="AN108" i="4"/>
  <c r="AO108" i="4" s="1"/>
  <c r="AW108" i="4" s="1"/>
  <c r="AN107" i="4"/>
  <c r="AO107" i="4" s="1"/>
  <c r="AW107" i="4" s="1"/>
  <c r="AR106" i="4"/>
  <c r="AN106" i="4"/>
  <c r="AO106" i="4" s="1"/>
  <c r="AW106" i="4" s="1"/>
  <c r="AN105" i="4"/>
  <c r="AO105" i="4" s="1"/>
  <c r="AW105" i="4" s="1"/>
  <c r="AR104" i="4"/>
  <c r="AN104" i="4"/>
  <c r="AO104" i="4" s="1"/>
  <c r="AW104" i="4" s="1"/>
  <c r="AR103" i="4"/>
  <c r="AN103" i="4"/>
  <c r="AW103" i="4" s="1"/>
  <c r="AR101" i="4"/>
  <c r="AN101" i="4"/>
  <c r="AO101" i="4" s="1"/>
  <c r="AW101" i="4" s="1"/>
  <c r="AN100" i="4"/>
  <c r="AO100" i="4" s="1"/>
  <c r="AW100" i="4" s="1"/>
  <c r="AR99" i="4"/>
  <c r="AO99" i="4"/>
  <c r="AN99" i="4"/>
  <c r="K98" i="4"/>
  <c r="J98" i="4"/>
  <c r="I98" i="4"/>
  <c r="H98" i="4"/>
  <c r="G98" i="4"/>
  <c r="F98" i="4"/>
  <c r="AR94" i="4" s="1"/>
  <c r="E98" i="4"/>
  <c r="AR91" i="4" s="1"/>
  <c r="D98" i="4"/>
  <c r="K97" i="4"/>
  <c r="J97" i="4"/>
  <c r="I97" i="4"/>
  <c r="H97" i="4"/>
  <c r="G97" i="4"/>
  <c r="F97" i="4"/>
  <c r="E97" i="4"/>
  <c r="D97" i="4"/>
  <c r="AN96" i="4"/>
  <c r="AO96" i="4" s="1"/>
  <c r="AW96" i="4" s="1"/>
  <c r="AN95" i="4"/>
  <c r="AO95" i="4" s="1"/>
  <c r="AW95" i="4" s="1"/>
  <c r="AN94" i="4"/>
  <c r="AO94" i="4" s="1"/>
  <c r="AW94" i="4" s="1"/>
  <c r="AO93" i="4"/>
  <c r="AW93" i="4" s="1"/>
  <c r="AN93" i="4"/>
  <c r="AN92" i="4"/>
  <c r="AO92" i="4" s="1"/>
  <c r="AW92" i="4" s="1"/>
  <c r="AN91" i="4"/>
  <c r="AO91" i="4" s="1"/>
  <c r="AW91" i="4" s="1"/>
  <c r="AR90" i="4"/>
  <c r="AO90" i="4"/>
  <c r="AW90" i="4" s="1"/>
  <c r="AW89" i="4"/>
  <c r="AR89" i="4"/>
  <c r="AO89" i="4"/>
  <c r="AN89" i="4"/>
  <c r="S88" i="4"/>
  <c r="R88" i="4"/>
  <c r="Q88" i="4"/>
  <c r="P88" i="4"/>
  <c r="O88" i="4"/>
  <c r="AR85" i="4" s="1"/>
  <c r="N88" i="4"/>
  <c r="M88" i="4"/>
  <c r="L88" i="4"/>
  <c r="K88" i="4"/>
  <c r="J88" i="4"/>
  <c r="I88" i="4"/>
  <c r="H88" i="4"/>
  <c r="G88" i="4"/>
  <c r="F88" i="4"/>
  <c r="E88" i="4"/>
  <c r="D88" i="4"/>
  <c r="AR83" i="4" s="1"/>
  <c r="S87" i="4"/>
  <c r="R87" i="4"/>
  <c r="Q87" i="4"/>
  <c r="P87" i="4"/>
  <c r="O87" i="4"/>
  <c r="N87" i="4"/>
  <c r="M87" i="4"/>
  <c r="L87" i="4"/>
  <c r="K87" i="4"/>
  <c r="J87" i="4"/>
  <c r="I87" i="4"/>
  <c r="H87" i="4"/>
  <c r="G87" i="4"/>
  <c r="F87" i="4"/>
  <c r="E87" i="4"/>
  <c r="D87" i="4"/>
  <c r="AO85" i="4"/>
  <c r="AW85" i="4" s="1"/>
  <c r="AN85" i="4"/>
  <c r="AR84" i="4"/>
  <c r="AN84" i="4"/>
  <c r="AO84" i="4" s="1"/>
  <c r="AW84" i="4" s="1"/>
  <c r="AN83" i="4"/>
  <c r="AO83" i="4" s="1"/>
  <c r="AW83" i="4" s="1"/>
  <c r="AO82" i="4"/>
  <c r="AW82" i="4" s="1"/>
  <c r="AN82" i="4"/>
  <c r="AO79" i="4"/>
  <c r="AW79" i="4" s="1"/>
  <c r="AN79" i="4"/>
  <c r="AN78" i="4"/>
  <c r="AO78" i="4" s="1"/>
  <c r="AW78" i="4" s="1"/>
  <c r="AA77" i="4"/>
  <c r="Z77" i="4"/>
  <c r="Y77" i="4"/>
  <c r="X77" i="4"/>
  <c r="W77" i="4"/>
  <c r="V77" i="4"/>
  <c r="U77" i="4"/>
  <c r="T77" i="4"/>
  <c r="S77" i="4"/>
  <c r="R77" i="4"/>
  <c r="Q77" i="4"/>
  <c r="P77" i="4"/>
  <c r="O77" i="4"/>
  <c r="N77" i="4"/>
  <c r="M77" i="4"/>
  <c r="L77" i="4"/>
  <c r="K77" i="4"/>
  <c r="J77" i="4"/>
  <c r="AR65" i="4" s="1"/>
  <c r="I77" i="4"/>
  <c r="H77" i="4"/>
  <c r="G77" i="4"/>
  <c r="F77" i="4"/>
  <c r="E77" i="4"/>
  <c r="AR69" i="4" s="1"/>
  <c r="AT69" i="4" s="1"/>
  <c r="D77" i="4"/>
  <c r="AA76" i="4"/>
  <c r="Z76" i="4"/>
  <c r="Y76" i="4"/>
  <c r="X76" i="4"/>
  <c r="W76" i="4"/>
  <c r="V76" i="4"/>
  <c r="U76" i="4"/>
  <c r="T76" i="4"/>
  <c r="S76" i="4"/>
  <c r="R76" i="4"/>
  <c r="Q76" i="4"/>
  <c r="P76" i="4"/>
  <c r="O76" i="4"/>
  <c r="N76" i="4"/>
  <c r="M76" i="4"/>
  <c r="L76" i="4"/>
  <c r="K76" i="4"/>
  <c r="J76" i="4"/>
  <c r="I76" i="4"/>
  <c r="H76" i="4"/>
  <c r="G76" i="4"/>
  <c r="F76" i="4"/>
  <c r="E76" i="4"/>
  <c r="D76" i="4"/>
  <c r="AP75" i="4"/>
  <c r="AT75" i="4" s="1"/>
  <c r="AN75" i="4"/>
  <c r="AO75" i="4" s="1"/>
  <c r="AW75" i="4" s="1"/>
  <c r="AT74" i="4"/>
  <c r="AP74" i="4"/>
  <c r="AR74" i="4" s="1"/>
  <c r="AN74" i="4"/>
  <c r="AO74" i="4" s="1"/>
  <c r="AW74" i="4" s="1"/>
  <c r="AP73" i="4"/>
  <c r="AT73" i="4" s="1"/>
  <c r="AN73" i="4"/>
  <c r="AO73" i="4" s="1"/>
  <c r="AW73" i="4" s="1"/>
  <c r="AP72" i="4"/>
  <c r="AT72" i="4" s="1"/>
  <c r="AO72" i="4"/>
  <c r="AW72" i="4" s="1"/>
  <c r="AN72" i="4"/>
  <c r="AR71" i="4"/>
  <c r="AP71" i="4"/>
  <c r="AT71" i="4" s="1"/>
  <c r="AN71" i="4"/>
  <c r="AO71" i="4" s="1"/>
  <c r="AW71" i="4" s="1"/>
  <c r="AR70" i="4"/>
  <c r="AT70" i="4" s="1"/>
  <c r="AN70" i="4"/>
  <c r="AO70" i="4" s="1"/>
  <c r="AW70" i="4" s="1"/>
  <c r="AN69" i="4"/>
  <c r="AO69" i="4" s="1"/>
  <c r="AW69" i="4" s="1"/>
  <c r="AR68" i="4"/>
  <c r="AT68" i="4" s="1"/>
  <c r="AN68" i="4"/>
  <c r="AO68" i="4" s="1"/>
  <c r="AW68" i="4" s="1"/>
  <c r="AW67" i="4"/>
  <c r="AN67" i="4"/>
  <c r="AN66" i="4"/>
  <c r="AO66" i="4" s="1"/>
  <c r="AW66" i="4" s="1"/>
  <c r="AN65" i="4"/>
  <c r="AO65" i="4" s="1"/>
  <c r="AW65" i="4" s="1"/>
  <c r="AR64" i="4"/>
  <c r="AT64" i="4" s="1"/>
  <c r="AN64" i="4"/>
  <c r="AO64" i="4" s="1"/>
  <c r="AW64" i="4" s="1"/>
  <c r="L63" i="4"/>
  <c r="K63" i="4"/>
  <c r="AR58" i="4" s="1"/>
  <c r="AT58" i="4" s="1"/>
  <c r="J63" i="4"/>
  <c r="I63" i="4"/>
  <c r="H63" i="4"/>
  <c r="G63" i="4"/>
  <c r="F63" i="4"/>
  <c r="E63" i="4"/>
  <c r="D63" i="4"/>
  <c r="L62" i="4"/>
  <c r="K62" i="4"/>
  <c r="J62" i="4"/>
  <c r="I62" i="4"/>
  <c r="H62" i="4"/>
  <c r="G62" i="4"/>
  <c r="F62" i="4"/>
  <c r="E62" i="4"/>
  <c r="D62" i="4"/>
  <c r="AN61" i="4"/>
  <c r="AO61" i="4" s="1"/>
  <c r="AW61" i="4" s="1"/>
  <c r="AN58" i="4"/>
  <c r="AO58" i="4" s="1"/>
  <c r="AW58" i="4" s="1"/>
  <c r="AN55" i="4"/>
  <c r="AO55" i="4" s="1"/>
  <c r="AW55" i="4" s="1"/>
  <c r="AN54" i="4"/>
  <c r="AO54" i="4" s="1"/>
  <c r="AW54" i="4" s="1"/>
  <c r="AN53" i="4"/>
  <c r="AO53" i="4" s="1"/>
  <c r="AW53" i="4" s="1"/>
  <c r="AN52" i="4"/>
  <c r="AO52" i="4" s="1"/>
  <c r="AW52" i="4" s="1"/>
  <c r="I51" i="4"/>
  <c r="H51" i="4"/>
  <c r="G51" i="4"/>
  <c r="F51" i="4"/>
  <c r="E51" i="4"/>
  <c r="D51" i="4"/>
  <c r="I50" i="4"/>
  <c r="H50" i="4"/>
  <c r="G50" i="4"/>
  <c r="F50" i="4"/>
  <c r="E50" i="4"/>
  <c r="D50" i="4"/>
  <c r="AN47" i="4"/>
  <c r="AO47" i="4" s="1"/>
  <c r="AW47" i="4" s="1"/>
  <c r="AO46" i="4"/>
  <c r="AW46" i="4" s="1"/>
  <c r="AN46" i="4"/>
  <c r="AO45" i="4"/>
  <c r="AW45" i="4" s="1"/>
  <c r="AN45" i="4"/>
  <c r="AN44" i="4"/>
  <c r="AO44" i="4" s="1"/>
  <c r="AW44" i="4" s="1"/>
  <c r="AN43" i="4"/>
  <c r="AO43" i="4" s="1"/>
  <c r="AW43" i="4" s="1"/>
  <c r="AN42" i="4"/>
  <c r="AO42" i="4" s="1"/>
  <c r="AW42" i="4" s="1"/>
  <c r="AM41" i="4"/>
  <c r="AL41" i="4"/>
  <c r="AK41" i="4"/>
  <c r="AJ41" i="4"/>
  <c r="AI41" i="4"/>
  <c r="AH41" i="4"/>
  <c r="AG41" i="4"/>
  <c r="AF41" i="4"/>
  <c r="AE41" i="4"/>
  <c r="AD41" i="4"/>
  <c r="AC41" i="4"/>
  <c r="AB41" i="4"/>
  <c r="AA41" i="4"/>
  <c r="Z41" i="4"/>
  <c r="Y41" i="4"/>
  <c r="X41" i="4"/>
  <c r="W41" i="4"/>
  <c r="V41" i="4"/>
  <c r="U41" i="4"/>
  <c r="T41" i="4"/>
  <c r="S41" i="4"/>
  <c r="R41" i="4"/>
  <c r="Q41" i="4"/>
  <c r="P41" i="4"/>
  <c r="O41" i="4"/>
  <c r="N41" i="4"/>
  <c r="M41" i="4"/>
  <c r="L41" i="4"/>
  <c r="K41" i="4"/>
  <c r="J41" i="4"/>
  <c r="I41" i="4"/>
  <c r="H41" i="4"/>
  <c r="G41" i="4"/>
  <c r="F41" i="4"/>
  <c r="E41" i="4"/>
  <c r="D41" i="4"/>
  <c r="AM40" i="4"/>
  <c r="AL40" i="4"/>
  <c r="AK40" i="4"/>
  <c r="AJ40" i="4"/>
  <c r="AI40" i="4"/>
  <c r="AH40" i="4"/>
  <c r="AG40" i="4"/>
  <c r="AF40" i="4"/>
  <c r="AE40" i="4"/>
  <c r="AD40" i="4"/>
  <c r="AC40" i="4"/>
  <c r="AB40" i="4"/>
  <c r="AA40" i="4"/>
  <c r="Z40" i="4"/>
  <c r="Y40" i="4"/>
  <c r="X40" i="4"/>
  <c r="W40" i="4"/>
  <c r="V40" i="4"/>
  <c r="U40" i="4"/>
  <c r="T40" i="4"/>
  <c r="S40" i="4"/>
  <c r="R40" i="4"/>
  <c r="Q40" i="4"/>
  <c r="P40" i="4"/>
  <c r="O40" i="4"/>
  <c r="N40" i="4"/>
  <c r="M40" i="4"/>
  <c r="L40" i="4"/>
  <c r="K40" i="4"/>
  <c r="J40" i="4"/>
  <c r="I40" i="4"/>
  <c r="H40" i="4"/>
  <c r="G40" i="4"/>
  <c r="F40" i="4"/>
  <c r="E40" i="4"/>
  <c r="D40" i="4"/>
  <c r="AN39" i="4"/>
  <c r="AO39" i="4" s="1"/>
  <c r="AW39" i="4" s="1"/>
  <c r="AP38" i="4"/>
  <c r="AR38" i="4" s="1"/>
  <c r="AO38" i="4"/>
  <c r="AW38" i="4" s="1"/>
  <c r="AN38" i="4"/>
  <c r="AN37" i="4"/>
  <c r="AO37" i="4" s="1"/>
  <c r="AW37" i="4" s="1"/>
  <c r="AW36" i="4"/>
  <c r="AN36" i="4"/>
  <c r="AW35" i="4"/>
  <c r="AN35" i="4"/>
  <c r="AR34" i="4"/>
  <c r="AT34" i="4" s="1"/>
  <c r="AN34" i="4"/>
  <c r="AW34" i="4" s="1"/>
  <c r="AN33" i="4"/>
  <c r="AW33" i="4" s="1"/>
  <c r="AN32" i="4"/>
  <c r="AW32" i="4" s="1"/>
  <c r="AN31" i="4"/>
  <c r="AW31" i="4" s="1"/>
  <c r="AN30" i="4"/>
  <c r="AO30" i="4" s="1"/>
  <c r="AW30" i="4" s="1"/>
  <c r="AN29" i="4"/>
  <c r="AW29" i="4" s="1"/>
  <c r="AN28" i="4"/>
  <c r="AO28" i="4" s="1"/>
  <c r="AW28" i="4" s="1"/>
  <c r="AM27" i="4"/>
  <c r="AL27" i="4"/>
  <c r="AK27" i="4"/>
  <c r="AJ27" i="4"/>
  <c r="AI27" i="4"/>
  <c r="AH27" i="4"/>
  <c r="AG27" i="4"/>
  <c r="AF27" i="4"/>
  <c r="AE27" i="4"/>
  <c r="AD27" i="4"/>
  <c r="AC27" i="4"/>
  <c r="AB27" i="4"/>
  <c r="H27" i="4"/>
  <c r="G27" i="4"/>
  <c r="F27" i="4"/>
  <c r="E27" i="4"/>
  <c r="D27" i="4"/>
  <c r="H26" i="4"/>
  <c r="G26" i="4"/>
  <c r="F26" i="4"/>
  <c r="E26" i="4"/>
  <c r="D26" i="4"/>
  <c r="AO22" i="4"/>
  <c r="AW22" i="4" s="1"/>
  <c r="AN22" i="4"/>
  <c r="P22" i="4"/>
  <c r="AN21" i="4"/>
  <c r="AO21" i="4" s="1"/>
  <c r="AW21" i="4" s="1"/>
  <c r="AO20" i="4"/>
  <c r="AW20" i="4" s="1"/>
  <c r="AN20" i="4"/>
  <c r="AW19" i="4"/>
  <c r="AO19" i="4"/>
  <c r="AN19" i="4"/>
  <c r="AN18" i="4"/>
  <c r="AO18" i="4" s="1"/>
  <c r="AW18" i="4" s="1"/>
  <c r="AA17" i="4"/>
  <c r="Z17" i="4"/>
  <c r="Y17" i="4"/>
  <c r="X17" i="4"/>
  <c r="W17" i="4"/>
  <c r="AR14" i="4" s="1"/>
  <c r="AT14" i="4" s="1"/>
  <c r="V17" i="4"/>
  <c r="U17" i="4"/>
  <c r="T17" i="4"/>
  <c r="S17" i="4"/>
  <c r="R17" i="4"/>
  <c r="Q17" i="4"/>
  <c r="P17" i="4"/>
  <c r="O17" i="4"/>
  <c r="N17" i="4"/>
  <c r="M17" i="4"/>
  <c r="L17" i="4"/>
  <c r="K17" i="4"/>
  <c r="J17" i="4"/>
  <c r="AR9" i="4" s="1"/>
  <c r="AT9" i="4" s="1"/>
  <c r="I17" i="4"/>
  <c r="H17" i="4"/>
  <c r="G17" i="4"/>
  <c r="F17" i="4"/>
  <c r="E17" i="4"/>
  <c r="D17" i="4"/>
  <c r="AA16" i="4"/>
  <c r="Z16" i="4"/>
  <c r="Y16" i="4"/>
  <c r="X16" i="4"/>
  <c r="W16" i="4"/>
  <c r="V16" i="4"/>
  <c r="U16" i="4"/>
  <c r="T16" i="4"/>
  <c r="S16" i="4"/>
  <c r="R16" i="4"/>
  <c r="Q16" i="4"/>
  <c r="P16" i="4"/>
  <c r="O16" i="4"/>
  <c r="N16" i="4"/>
  <c r="M16" i="4"/>
  <c r="L16" i="4"/>
  <c r="K16" i="4"/>
  <c r="J16" i="4"/>
  <c r="I16" i="4"/>
  <c r="H16" i="4"/>
  <c r="G16" i="4"/>
  <c r="F16" i="4"/>
  <c r="E16" i="4"/>
  <c r="D16" i="4"/>
  <c r="AN15" i="4"/>
  <c r="AO15" i="4" s="1"/>
  <c r="AW15" i="4" s="1"/>
  <c r="AN14" i="4"/>
  <c r="AO14" i="4" s="1"/>
  <c r="AW14" i="4" s="1"/>
  <c r="AN11" i="4"/>
  <c r="AO11" i="4" s="1"/>
  <c r="AW11" i="4" s="1"/>
  <c r="AN10" i="4"/>
  <c r="AO10" i="4" s="1"/>
  <c r="AW10" i="4" s="1"/>
  <c r="AN9" i="4"/>
  <c r="AO9" i="4" s="1"/>
  <c r="AW9" i="4" s="1"/>
  <c r="AN7" i="4"/>
  <c r="AO7" i="4" s="1"/>
  <c r="AW7" i="4" s="1"/>
  <c r="Y1" i="4"/>
  <c r="AQ84" i="4" s="1"/>
  <c r="AS84" i="4" s="1"/>
  <c r="AR10" i="4" l="1"/>
  <c r="AR46" i="4"/>
  <c r="AR72" i="4"/>
  <c r="AR95" i="4"/>
  <c r="AR229" i="4"/>
  <c r="AT229" i="4" s="1"/>
  <c r="AR43" i="4"/>
  <c r="AR67" i="4"/>
  <c r="AT67" i="4" s="1"/>
  <c r="AR47" i="4"/>
  <c r="AT47" i="4" s="1"/>
  <c r="AR42" i="4"/>
  <c r="AT42" i="4" s="1"/>
  <c r="AR210" i="4"/>
  <c r="AR45" i="4"/>
  <c r="AR53" i="4"/>
  <c r="AR92" i="4"/>
  <c r="AR217" i="4"/>
  <c r="AT217" i="4" s="1"/>
  <c r="AR11" i="4"/>
  <c r="AR37" i="4"/>
  <c r="AR54" i="4"/>
  <c r="AT54" i="4" s="1"/>
  <c r="AR52" i="4"/>
  <c r="AT52" i="4" s="1"/>
  <c r="AR215" i="4"/>
  <c r="AR55" i="4"/>
  <c r="AR15" i="4"/>
  <c r="AR20" i="4"/>
  <c r="AR21" i="4"/>
  <c r="AR29" i="4"/>
  <c r="AR31" i="4"/>
  <c r="AR19" i="4"/>
  <c r="AT19" i="4" s="1"/>
  <c r="AR22" i="4"/>
  <c r="AT22" i="4" s="1"/>
  <c r="AR93" i="4"/>
  <c r="AR205" i="4"/>
  <c r="AT205" i="4" s="1"/>
  <c r="AR32" i="4"/>
  <c r="AR148" i="4"/>
  <c r="AR154" i="4"/>
  <c r="AR216" i="4"/>
  <c r="AT216" i="4" s="1"/>
  <c r="AR213" i="4"/>
  <c r="AT213" i="4" s="1"/>
  <c r="AR30" i="4"/>
  <c r="AR33" i="4"/>
  <c r="AT38" i="4"/>
  <c r="AT20" i="4"/>
  <c r="AQ38" i="4"/>
  <c r="AQ29" i="4"/>
  <c r="AS29" i="4" s="1"/>
  <c r="AQ32" i="4"/>
  <c r="AS32" i="4" s="1"/>
  <c r="AQ7" i="4"/>
  <c r="AS7" i="4" s="1"/>
  <c r="AQ11" i="4"/>
  <c r="AS11" i="4" s="1"/>
  <c r="AQ18" i="4"/>
  <c r="AS18" i="4" s="1"/>
  <c r="AQ20" i="4"/>
  <c r="AS20" i="4" s="1"/>
  <c r="AQ21" i="4"/>
  <c r="AS21" i="4" s="1"/>
  <c r="AT21" i="4" s="1"/>
  <c r="AQ67" i="4"/>
  <c r="AQ82" i="4"/>
  <c r="AS82" i="4" s="1"/>
  <c r="AQ22" i="4"/>
  <c r="AS22" i="4" s="1"/>
  <c r="AR44" i="4"/>
  <c r="AR66" i="4"/>
  <c r="AR73" i="4"/>
  <c r="AQ89" i="4"/>
  <c r="AS89" i="4" s="1"/>
  <c r="AQ36" i="4"/>
  <c r="AS36" i="4" s="1"/>
  <c r="AQ43" i="4"/>
  <c r="AS43" i="4" s="1"/>
  <c r="AQ44" i="4"/>
  <c r="AS44" i="4" s="1"/>
  <c r="AQ45" i="4"/>
  <c r="AS45" i="4" s="1"/>
  <c r="AQ46" i="4"/>
  <c r="AS46" i="4" s="1"/>
  <c r="AQ47" i="4"/>
  <c r="AS47" i="4" s="1"/>
  <c r="AQ61" i="4"/>
  <c r="AQ66" i="4"/>
  <c r="AS66" i="4" s="1"/>
  <c r="AQ72" i="4"/>
  <c r="AQ79" i="4"/>
  <c r="AS79" i="4" s="1"/>
  <c r="AR96" i="4"/>
  <c r="AQ114" i="4"/>
  <c r="AS114" i="4" s="1"/>
  <c r="AT114" i="4" s="1"/>
  <c r="AQ28" i="4"/>
  <c r="AT28" i="4" s="1"/>
  <c r="AQ31" i="4"/>
  <c r="AS31" i="4" s="1"/>
  <c r="AT31" i="4" s="1"/>
  <c r="AQ33" i="4"/>
  <c r="AS33" i="4" s="1"/>
  <c r="AQ9" i="4"/>
  <c r="AS9" i="4" s="1"/>
  <c r="AQ10" i="4"/>
  <c r="AS10" i="4" s="1"/>
  <c r="AQ14" i="4"/>
  <c r="AS14" i="4" s="1"/>
  <c r="AQ19" i="4"/>
  <c r="AS19" i="4" s="1"/>
  <c r="AP39" i="4"/>
  <c r="AQ42" i="4"/>
  <c r="AS42" i="4" s="1"/>
  <c r="AQ39" i="4"/>
  <c r="AQ58" i="4"/>
  <c r="AS58" i="4" s="1"/>
  <c r="AQ65" i="4"/>
  <c r="AS65" i="4" s="1"/>
  <c r="AT65" i="4" s="1"/>
  <c r="AQ71" i="4"/>
  <c r="AQ78" i="4"/>
  <c r="AS78" i="4" s="1"/>
  <c r="AQ85" i="4"/>
  <c r="AS85" i="4" s="1"/>
  <c r="AQ107" i="4"/>
  <c r="AS107" i="4" s="1"/>
  <c r="AT107" i="4" s="1"/>
  <c r="AR116" i="4"/>
  <c r="AT116" i="4" s="1"/>
  <c r="AR111" i="4"/>
  <c r="AQ136" i="4"/>
  <c r="AS136" i="4" s="1"/>
  <c r="AQ140" i="4"/>
  <c r="AS140" i="4" s="1"/>
  <c r="AT140" i="4" s="1"/>
  <c r="AQ37" i="4"/>
  <c r="AS37" i="4" s="1"/>
  <c r="AT37" i="4" s="1"/>
  <c r="AQ116" i="4"/>
  <c r="AS116" i="4" s="1"/>
  <c r="AS157" i="4"/>
  <c r="AT157" i="4" s="1"/>
  <c r="AQ54" i="4"/>
  <c r="AS54" i="4" s="1"/>
  <c r="AQ69" i="4"/>
  <c r="AS69" i="4" s="1"/>
  <c r="AQ75" i="4"/>
  <c r="AR138" i="4"/>
  <c r="AR141" i="4"/>
  <c r="AT141" i="4" s="1"/>
  <c r="AT146" i="4"/>
  <c r="AR151" i="4"/>
  <c r="AT151" i="4" s="1"/>
  <c r="AQ224" i="4"/>
  <c r="AS224" i="4" s="1"/>
  <c r="AQ223" i="4"/>
  <c r="AS223" i="4" s="1"/>
  <c r="AQ222" i="4"/>
  <c r="AS222" i="4" s="1"/>
  <c r="AT222" i="4" s="1"/>
  <c r="AQ221" i="4"/>
  <c r="AS221" i="4" s="1"/>
  <c r="AQ220" i="4"/>
  <c r="AS220" i="4" s="1"/>
  <c r="AS181" i="4"/>
  <c r="AQ178" i="4"/>
  <c r="AS178" i="4" s="1"/>
  <c r="AQ151" i="4"/>
  <c r="AS151" i="4" s="1"/>
  <c r="AQ150" i="4"/>
  <c r="AS150" i="4" s="1"/>
  <c r="AQ148" i="4"/>
  <c r="AS148" i="4" s="1"/>
  <c r="AQ147" i="4"/>
  <c r="AS147" i="4" s="1"/>
  <c r="AT147" i="4" s="1"/>
  <c r="AQ146" i="4"/>
  <c r="AS146" i="4" s="1"/>
  <c r="AQ145" i="4"/>
  <c r="AS145" i="4" s="1"/>
  <c r="AQ144" i="4"/>
  <c r="AS144" i="4" s="1"/>
  <c r="AQ130" i="4"/>
  <c r="AS130" i="4" s="1"/>
  <c r="AQ129" i="4"/>
  <c r="AS129" i="4" s="1"/>
  <c r="AT129" i="4" s="1"/>
  <c r="AQ128" i="4"/>
  <c r="AS128" i="4" s="1"/>
  <c r="AQ127" i="4"/>
  <c r="AS127" i="4" s="1"/>
  <c r="AT127" i="4" s="1"/>
  <c r="AQ126" i="4"/>
  <c r="AS126" i="4" s="1"/>
  <c r="AQ124" i="4"/>
  <c r="AS124" i="4" s="1"/>
  <c r="AQ122" i="4"/>
  <c r="AS122" i="4" s="1"/>
  <c r="AQ121" i="4"/>
  <c r="AS121" i="4" s="1"/>
  <c r="AQ113" i="4"/>
  <c r="AS113" i="4" s="1"/>
  <c r="AQ112" i="4"/>
  <c r="AS112" i="4" s="1"/>
  <c r="AQ111" i="4"/>
  <c r="AS111" i="4" s="1"/>
  <c r="AQ228" i="4"/>
  <c r="AS228" i="4" s="1"/>
  <c r="AQ227" i="4"/>
  <c r="AS227" i="4" s="1"/>
  <c r="AQ226" i="4"/>
  <c r="AS226" i="4" s="1"/>
  <c r="AQ225" i="4"/>
  <c r="AS225" i="4" s="1"/>
  <c r="AQ229" i="4"/>
  <c r="AQ215" i="4"/>
  <c r="AS215" i="4" s="1"/>
  <c r="AT215" i="4" s="1"/>
  <c r="AQ204" i="4"/>
  <c r="AS204" i="4" s="1"/>
  <c r="AQ172" i="4"/>
  <c r="AQ160" i="4"/>
  <c r="AS160" i="4" s="1"/>
  <c r="AT160" i="4" s="1"/>
  <c r="AQ135" i="4"/>
  <c r="AQ210" i="4"/>
  <c r="AS210" i="4" s="1"/>
  <c r="AQ199" i="4"/>
  <c r="AS199" i="4" s="1"/>
  <c r="AQ196" i="4"/>
  <c r="AS196" i="4" s="1"/>
  <c r="AQ192" i="4"/>
  <c r="AS192" i="4" s="1"/>
  <c r="AQ187" i="4"/>
  <c r="AS187" i="4" s="1"/>
  <c r="AQ161" i="4"/>
  <c r="AS161" i="4" s="1"/>
  <c r="AT161" i="4" s="1"/>
  <c r="AQ213" i="4"/>
  <c r="AS213" i="4" s="1"/>
  <c r="AQ202" i="4"/>
  <c r="AS202" i="4" s="1"/>
  <c r="AQ216" i="4"/>
  <c r="AS216" i="4" s="1"/>
  <c r="AQ205" i="4"/>
  <c r="AS205" i="4" s="1"/>
  <c r="AQ193" i="4"/>
  <c r="AS193" i="4" s="1"/>
  <c r="AQ188" i="4"/>
  <c r="AS188" i="4" s="1"/>
  <c r="AQ163" i="4"/>
  <c r="AS163" i="4" s="1"/>
  <c r="AS154" i="4"/>
  <c r="AT154" i="4" s="1"/>
  <c r="AQ138" i="4"/>
  <c r="AS138" i="4" s="1"/>
  <c r="AQ117" i="4"/>
  <c r="AS117" i="4" s="1"/>
  <c r="AT117" i="4" s="1"/>
  <c r="AQ106" i="4"/>
  <c r="AS106" i="4" s="1"/>
  <c r="AT106" i="4" s="1"/>
  <c r="AQ105" i="4"/>
  <c r="AS105" i="4" s="1"/>
  <c r="AQ104" i="4"/>
  <c r="AS104" i="4" s="1"/>
  <c r="AT104" i="4" s="1"/>
  <c r="AQ103" i="4"/>
  <c r="AS103" i="4" s="1"/>
  <c r="AT103" i="4" s="1"/>
  <c r="AQ101" i="4"/>
  <c r="AS101" i="4" s="1"/>
  <c r="AQ100" i="4"/>
  <c r="AS100" i="4" s="1"/>
  <c r="AQ99" i="4"/>
  <c r="AS99" i="4" s="1"/>
  <c r="AQ96" i="4"/>
  <c r="AS96" i="4" s="1"/>
  <c r="AQ95" i="4"/>
  <c r="AS95" i="4" s="1"/>
  <c r="AQ94" i="4"/>
  <c r="AS94" i="4" s="1"/>
  <c r="AQ93" i="4"/>
  <c r="AS93" i="4" s="1"/>
  <c r="AQ92" i="4"/>
  <c r="AS92" i="4" s="1"/>
  <c r="AQ91" i="4"/>
  <c r="AS91" i="4" s="1"/>
  <c r="AQ90" i="4"/>
  <c r="AS90" i="4" s="1"/>
  <c r="AQ211" i="4"/>
  <c r="AS211" i="4" s="1"/>
  <c r="AQ200" i="4"/>
  <c r="AS200" i="4" s="1"/>
  <c r="AQ174" i="4"/>
  <c r="AS174" i="4" s="1"/>
  <c r="AQ167" i="4"/>
  <c r="AS167" i="4" s="1"/>
  <c r="AS155" i="4"/>
  <c r="AQ139" i="4"/>
  <c r="AS139" i="4" s="1"/>
  <c r="AT139" i="4" s="1"/>
  <c r="AQ203" i="4"/>
  <c r="AS203" i="4" s="1"/>
  <c r="AQ194" i="4"/>
  <c r="AS194" i="4" s="1"/>
  <c r="AQ189" i="4"/>
  <c r="AS189" i="4" s="1"/>
  <c r="AQ183" i="4"/>
  <c r="AS183" i="4" s="1"/>
  <c r="AQ168" i="4"/>
  <c r="AS168" i="4" s="1"/>
  <c r="AS156" i="4"/>
  <c r="AT156" i="4" s="1"/>
  <c r="AQ217" i="4"/>
  <c r="AS217" i="4" s="1"/>
  <c r="AQ214" i="4"/>
  <c r="AS214" i="4" s="1"/>
  <c r="AQ207" i="4"/>
  <c r="AS207" i="4" s="1"/>
  <c r="AS169" i="4"/>
  <c r="AQ212" i="4"/>
  <c r="AS212" i="4" s="1"/>
  <c r="AT212" i="4" s="1"/>
  <c r="AQ201" i="4"/>
  <c r="AS201" i="4" s="1"/>
  <c r="AQ195" i="4"/>
  <c r="AS195" i="4" s="1"/>
  <c r="AQ191" i="4"/>
  <c r="AS191" i="4" s="1"/>
  <c r="AS184" i="4"/>
  <c r="AQ159" i="4"/>
  <c r="AQ73" i="4"/>
  <c r="AQ70" i="4"/>
  <c r="AS70" i="4" s="1"/>
  <c r="AQ35" i="4"/>
  <c r="AS35" i="4" s="1"/>
  <c r="AT35" i="4" s="1"/>
  <c r="AQ52" i="4"/>
  <c r="AS52" i="4" s="1"/>
  <c r="AQ53" i="4"/>
  <c r="AS53" i="4" s="1"/>
  <c r="AQ68" i="4"/>
  <c r="AS68" i="4" s="1"/>
  <c r="AR75" i="4"/>
  <c r="AQ83" i="4"/>
  <c r="AS83" i="4" s="1"/>
  <c r="AQ55" i="4"/>
  <c r="AS55" i="4" s="1"/>
  <c r="AT55" i="4" s="1"/>
  <c r="AQ64" i="4"/>
  <c r="AS64" i="4" s="1"/>
  <c r="AQ30" i="4"/>
  <c r="AS30" i="4" s="1"/>
  <c r="AQ34" i="4"/>
  <c r="AS34" i="4" s="1"/>
  <c r="AQ74" i="4"/>
  <c r="AQ115" i="4"/>
  <c r="AS115" i="4" s="1"/>
  <c r="AT115" i="4" s="1"/>
  <c r="AQ137" i="4"/>
  <c r="AS137" i="4" s="1"/>
  <c r="AQ141" i="4"/>
  <c r="AS141" i="4" s="1"/>
  <c r="AQ162" i="4"/>
  <c r="AS162" i="4" s="1"/>
  <c r="AQ173" i="4"/>
  <c r="AS173" i="4" s="1"/>
  <c r="AQ15" i="4"/>
  <c r="AS15" i="4" s="1"/>
  <c r="AQ108" i="4"/>
  <c r="AS108" i="4" s="1"/>
  <c r="AT108" i="4" s="1"/>
  <c r="AQ118" i="4"/>
  <c r="AS118" i="4" s="1"/>
  <c r="AT193" i="4"/>
  <c r="AT225" i="4"/>
  <c r="AT221" i="4"/>
  <c r="AR162" i="4"/>
  <c r="AT228" i="4"/>
  <c r="AT210" i="4"/>
  <c r="AT224" i="4"/>
  <c r="AT148" i="4" l="1"/>
  <c r="AT32" i="4"/>
  <c r="AT45" i="4"/>
  <c r="AT15" i="4"/>
  <c r="AT11" i="4"/>
  <c r="AT43" i="4"/>
  <c r="AT201" i="4"/>
  <c r="AT29" i="4"/>
  <c r="AT53" i="4"/>
  <c r="AT10" i="4"/>
  <c r="AT46" i="4"/>
  <c r="AT30" i="4"/>
  <c r="AT33" i="4"/>
  <c r="AT36" i="4"/>
  <c r="AR39" i="4"/>
  <c r="AT39" i="4"/>
  <c r="AT162" i="4"/>
  <c r="AT66" i="4"/>
  <c r="AT44" i="4"/>
  <c r="AA111" i="1" l="1"/>
  <c r="Z111" i="1"/>
  <c r="Y111" i="1"/>
  <c r="X111" i="1"/>
  <c r="W111" i="1"/>
  <c r="V111" i="1"/>
  <c r="U111" i="1"/>
  <c r="T111" i="1"/>
  <c r="S111" i="1"/>
  <c r="R111" i="1"/>
  <c r="Q111" i="1"/>
  <c r="P111" i="1"/>
  <c r="O111" i="1"/>
  <c r="N111" i="1"/>
  <c r="M111" i="1"/>
  <c r="L111" i="1"/>
  <c r="K111" i="1"/>
  <c r="J111" i="1"/>
  <c r="I111" i="1"/>
  <c r="H111" i="1"/>
  <c r="G111" i="1"/>
  <c r="F111" i="1"/>
  <c r="E111" i="1"/>
  <c r="D111" i="1"/>
  <c r="AO107" i="1" s="1"/>
  <c r="AN107" i="1" s="1"/>
  <c r="AO110" i="1"/>
  <c r="AN110" i="1" s="1"/>
  <c r="AO109" i="1"/>
  <c r="AN109" i="1" s="1"/>
  <c r="AO108" i="1"/>
  <c r="AN108" i="1"/>
  <c r="AO106" i="1"/>
  <c r="AN106" i="1" s="1"/>
  <c r="AO105" i="1"/>
  <c r="AN105" i="1"/>
  <c r="AM104" i="1"/>
  <c r="AL104" i="1"/>
  <c r="AK104" i="1"/>
  <c r="AJ104" i="1"/>
  <c r="AI104" i="1"/>
  <c r="AH104" i="1"/>
  <c r="AG104" i="1"/>
  <c r="AF104" i="1"/>
  <c r="AE104" i="1"/>
  <c r="AD104" i="1"/>
  <c r="AC104" i="1"/>
  <c r="AB104" i="1"/>
  <c r="AA104" i="1"/>
  <c r="Z104" i="1"/>
  <c r="Y104" i="1"/>
  <c r="X104" i="1"/>
  <c r="W104" i="1"/>
  <c r="V104" i="1"/>
  <c r="U104" i="1"/>
  <c r="T104" i="1"/>
  <c r="S104" i="1"/>
  <c r="R104" i="1"/>
  <c r="AO101" i="1" s="1"/>
  <c r="AN101" i="1" s="1"/>
  <c r="Q104" i="1"/>
  <c r="P104" i="1"/>
  <c r="O104" i="1"/>
  <c r="N104" i="1"/>
  <c r="M104" i="1"/>
  <c r="L104" i="1"/>
  <c r="K104" i="1"/>
  <c r="J104" i="1"/>
  <c r="I104" i="1"/>
  <c r="H104" i="1"/>
  <c r="G104" i="1"/>
  <c r="AO100" i="1" s="1"/>
  <c r="AN100" i="1" s="1"/>
  <c r="F104" i="1"/>
  <c r="AO102" i="1" s="1"/>
  <c r="AN102" i="1" s="1"/>
  <c r="E104" i="1"/>
  <c r="D104" i="1"/>
  <c r="AO99" i="1" s="1"/>
  <c r="AN99" i="1" s="1"/>
  <c r="AO103" i="1"/>
  <c r="AN103" i="1" s="1"/>
  <c r="AA97" i="1"/>
  <c r="Z97" i="1"/>
  <c r="Y97" i="1"/>
  <c r="X97" i="1"/>
  <c r="W97" i="1"/>
  <c r="V97" i="1"/>
  <c r="U97" i="1"/>
  <c r="T97" i="1"/>
  <c r="S97" i="1"/>
  <c r="R97" i="1"/>
  <c r="Q97" i="1"/>
  <c r="P97" i="1"/>
  <c r="AO92" i="1" s="1"/>
  <c r="AN92" i="1" s="1"/>
  <c r="O97" i="1"/>
  <c r="N97" i="1"/>
  <c r="M97" i="1"/>
  <c r="L97" i="1"/>
  <c r="K97" i="1"/>
  <c r="J97" i="1"/>
  <c r="I97" i="1"/>
  <c r="H97" i="1"/>
  <c r="G97" i="1"/>
  <c r="F97" i="1"/>
  <c r="AO91" i="1" s="1"/>
  <c r="AN91" i="1" s="1"/>
  <c r="E97" i="1"/>
  <c r="D97" i="1"/>
  <c r="AO96" i="1" s="1"/>
  <c r="AN96" i="1" s="1"/>
  <c r="AO95" i="1"/>
  <c r="AN95" i="1" s="1"/>
  <c r="AO94" i="1"/>
  <c r="AN94" i="1"/>
  <c r="AO93" i="1"/>
  <c r="AN93" i="1" s="1"/>
  <c r="AA90" i="1"/>
  <c r="Z90" i="1"/>
  <c r="Y90" i="1"/>
  <c r="X90" i="1"/>
  <c r="W90" i="1"/>
  <c r="V90" i="1"/>
  <c r="U90" i="1"/>
  <c r="T90" i="1"/>
  <c r="S90" i="1"/>
  <c r="R90" i="1"/>
  <c r="Q90" i="1"/>
  <c r="P90" i="1"/>
  <c r="AO83" i="1" s="1"/>
  <c r="AN83" i="1" s="1"/>
  <c r="O90" i="1"/>
  <c r="N90" i="1"/>
  <c r="M90" i="1"/>
  <c r="L90" i="1"/>
  <c r="K90" i="1"/>
  <c r="J90" i="1"/>
  <c r="I90" i="1"/>
  <c r="H90" i="1"/>
  <c r="G90" i="1"/>
  <c r="F90" i="1"/>
  <c r="E90" i="1"/>
  <c r="D90" i="1"/>
  <c r="AO88" i="1" s="1"/>
  <c r="AN88" i="1" s="1"/>
  <c r="AO89" i="1"/>
  <c r="AN89" i="1" s="1"/>
  <c r="AO87" i="1"/>
  <c r="AN87" i="1"/>
  <c r="AO86" i="1"/>
  <c r="AN86" i="1" s="1"/>
  <c r="AA80" i="1"/>
  <c r="Z80" i="1"/>
  <c r="Y80" i="1"/>
  <c r="X80" i="1"/>
  <c r="W80" i="1"/>
  <c r="V80" i="1"/>
  <c r="U80" i="1"/>
  <c r="T80" i="1"/>
  <c r="S80" i="1"/>
  <c r="R80" i="1"/>
  <c r="Q80" i="1"/>
  <c r="P80" i="1"/>
  <c r="O80" i="1"/>
  <c r="N80" i="1"/>
  <c r="M80" i="1"/>
  <c r="L80" i="1"/>
  <c r="K80" i="1"/>
  <c r="J80" i="1"/>
  <c r="I80" i="1"/>
  <c r="H80" i="1"/>
  <c r="G80" i="1"/>
  <c r="AO79" i="1" s="1"/>
  <c r="AN79" i="1" s="1"/>
  <c r="F80" i="1"/>
  <c r="AO70" i="1" s="1"/>
  <c r="AN70" i="1" s="1"/>
  <c r="E80" i="1"/>
  <c r="D80" i="1"/>
  <c r="AO73" i="1" s="1"/>
  <c r="AN73" i="1" s="1"/>
  <c r="AO77" i="1"/>
  <c r="AN77" i="1"/>
  <c r="AO76" i="1"/>
  <c r="AN76" i="1" s="1"/>
  <c r="AO75" i="1"/>
  <c r="AN75" i="1" s="1"/>
  <c r="AO71" i="1"/>
  <c r="AN71" i="1"/>
  <c r="AO69" i="1"/>
  <c r="AN69" i="1" s="1"/>
  <c r="J68" i="1"/>
  <c r="I68" i="1"/>
  <c r="AO61" i="1" s="1"/>
  <c r="AN61" i="1" s="1"/>
  <c r="H68" i="1"/>
  <c r="AO56" i="1" s="1"/>
  <c r="AN56" i="1" s="1"/>
  <c r="G68" i="1"/>
  <c r="AO65" i="1" s="1"/>
  <c r="AN65" i="1" s="1"/>
  <c r="F68" i="1"/>
  <c r="E68" i="1"/>
  <c r="D68" i="1"/>
  <c r="AO59" i="1" s="1"/>
  <c r="AN59" i="1" s="1"/>
  <c r="AO66" i="1"/>
  <c r="AN66" i="1" s="1"/>
  <c r="AO62" i="1"/>
  <c r="AN62" i="1"/>
  <c r="AO60" i="1"/>
  <c r="AN60" i="1" s="1"/>
  <c r="AO57" i="1"/>
  <c r="AN57" i="1" s="1"/>
  <c r="AA55" i="1"/>
  <c r="Z55" i="1"/>
  <c r="Y55" i="1"/>
  <c r="X55" i="1"/>
  <c r="W55" i="1"/>
  <c r="V55" i="1"/>
  <c r="U55" i="1"/>
  <c r="T55" i="1"/>
  <c r="S55" i="1"/>
  <c r="R55" i="1"/>
  <c r="Q55" i="1"/>
  <c r="P55" i="1"/>
  <c r="O55" i="1"/>
  <c r="N55" i="1"/>
  <c r="M55" i="1"/>
  <c r="L55" i="1"/>
  <c r="AO51" i="1" s="1"/>
  <c r="AN51" i="1" s="1"/>
  <c r="K55" i="1"/>
  <c r="J55" i="1"/>
  <c r="I55" i="1"/>
  <c r="H55" i="1"/>
  <c r="G55" i="1"/>
  <c r="F55" i="1"/>
  <c r="E55" i="1"/>
  <c r="D55" i="1"/>
  <c r="AO54" i="1"/>
  <c r="AN54" i="1"/>
  <c r="AO53" i="1"/>
  <c r="AN53" i="1" s="1"/>
  <c r="AO52" i="1"/>
  <c r="AN52" i="1"/>
  <c r="AO50" i="1"/>
  <c r="AN50" i="1" s="1"/>
  <c r="AO49" i="1"/>
  <c r="AN49" i="1"/>
  <c r="AO48" i="1"/>
  <c r="AN48" i="1"/>
  <c r="U47" i="1"/>
  <c r="T47" i="1"/>
  <c r="AO39" i="1" s="1"/>
  <c r="AN39" i="1" s="1"/>
  <c r="S47" i="1"/>
  <c r="R47" i="1"/>
  <c r="Q47" i="1"/>
  <c r="P47" i="1"/>
  <c r="AO45" i="1" s="1"/>
  <c r="AN45" i="1" s="1"/>
  <c r="O47" i="1"/>
  <c r="N47" i="1"/>
  <c r="M47" i="1"/>
  <c r="AO38" i="1" s="1"/>
  <c r="AN38" i="1" s="1"/>
  <c r="L47" i="1"/>
  <c r="AO41" i="1" s="1"/>
  <c r="AN41" i="1" s="1"/>
  <c r="K47" i="1"/>
  <c r="J47" i="1"/>
  <c r="I47" i="1"/>
  <c r="H47" i="1"/>
  <c r="G47" i="1"/>
  <c r="F47" i="1"/>
  <c r="E47" i="1"/>
  <c r="D47" i="1"/>
  <c r="AO42" i="1" s="1"/>
  <c r="AN42" i="1" s="1"/>
  <c r="AO46" i="1"/>
  <c r="AN46" i="1" s="1"/>
  <c r="AO44" i="1"/>
  <c r="AN44" i="1"/>
  <c r="AO43" i="1"/>
  <c r="AN43" i="1" s="1"/>
  <c r="AO40" i="1"/>
  <c r="AN40" i="1" s="1"/>
  <c r="AM37" i="1"/>
  <c r="AL37" i="1"/>
  <c r="AK37" i="1"/>
  <c r="AJ37" i="1"/>
  <c r="AI37" i="1"/>
  <c r="AH37" i="1"/>
  <c r="AG37" i="1"/>
  <c r="AF37" i="1"/>
  <c r="AE37" i="1"/>
  <c r="AD37" i="1"/>
  <c r="AC37" i="1"/>
  <c r="AB37" i="1"/>
  <c r="AA37" i="1"/>
  <c r="AA47" i="1" s="1"/>
  <c r="Z37" i="1"/>
  <c r="Z47" i="1" s="1"/>
  <c r="Y37" i="1"/>
  <c r="AO28" i="1" s="1"/>
  <c r="AN28" i="1" s="1"/>
  <c r="X37" i="1"/>
  <c r="X47" i="1" s="1"/>
  <c r="W37" i="1"/>
  <c r="W47" i="1" s="1"/>
  <c r="V37" i="1"/>
  <c r="V47" i="1" s="1"/>
  <c r="U37" i="1"/>
  <c r="T37" i="1"/>
  <c r="S37" i="1"/>
  <c r="R37" i="1"/>
  <c r="Q37" i="1"/>
  <c r="P37" i="1"/>
  <c r="O37" i="1"/>
  <c r="N37" i="1"/>
  <c r="M37" i="1"/>
  <c r="AO26" i="1" s="1"/>
  <c r="AN26" i="1" s="1"/>
  <c r="L37" i="1"/>
  <c r="K37" i="1"/>
  <c r="J37" i="1"/>
  <c r="I37" i="1"/>
  <c r="H37" i="1"/>
  <c r="G37" i="1"/>
  <c r="F37" i="1"/>
  <c r="E37" i="1"/>
  <c r="D37" i="1"/>
  <c r="AO36" i="1"/>
  <c r="AN36" i="1" s="1"/>
  <c r="AO35" i="1"/>
  <c r="AN35" i="1"/>
  <c r="AO34" i="1"/>
  <c r="AN34" i="1"/>
  <c r="AO33" i="1"/>
  <c r="AN33" i="1" s="1"/>
  <c r="AO32" i="1"/>
  <c r="AN32" i="1"/>
  <c r="AO31" i="1"/>
  <c r="AN31" i="1"/>
  <c r="AO30" i="1"/>
  <c r="AN30" i="1" s="1"/>
  <c r="AO29" i="1"/>
  <c r="AN29" i="1"/>
  <c r="AO27" i="1"/>
  <c r="AN27" i="1" s="1"/>
  <c r="AO25" i="1"/>
  <c r="AN25" i="1"/>
  <c r="AM24" i="1"/>
  <c r="AL24" i="1"/>
  <c r="AK24" i="1"/>
  <c r="AJ24" i="1"/>
  <c r="AI24" i="1"/>
  <c r="AH24" i="1"/>
  <c r="AG24" i="1"/>
  <c r="AF24" i="1"/>
  <c r="AE24" i="1"/>
  <c r="AD24" i="1"/>
  <c r="AC24" i="1"/>
  <c r="AB24" i="1"/>
  <c r="AA24" i="1"/>
  <c r="Z24" i="1"/>
  <c r="Y24" i="1"/>
  <c r="X24" i="1"/>
  <c r="W24" i="1"/>
  <c r="V24" i="1"/>
  <c r="U24" i="1"/>
  <c r="T24" i="1"/>
  <c r="S24" i="1"/>
  <c r="R24" i="1"/>
  <c r="Q24" i="1"/>
  <c r="P24" i="1"/>
  <c r="O24" i="1"/>
  <c r="N24" i="1"/>
  <c r="M24" i="1"/>
  <c r="L24" i="1"/>
  <c r="K24" i="1"/>
  <c r="J24" i="1"/>
  <c r="I24" i="1"/>
  <c r="H24" i="1"/>
  <c r="G24" i="1"/>
  <c r="F24" i="1"/>
  <c r="E24" i="1"/>
  <c r="D24" i="1"/>
  <c r="AO22" i="1" s="1"/>
  <c r="AN22" i="1" s="1"/>
  <c r="AO23" i="1"/>
  <c r="AN23" i="1" s="1"/>
  <c r="AO21" i="1"/>
  <c r="AN21" i="1"/>
  <c r="AO20" i="1"/>
  <c r="AN20" i="1" s="1"/>
  <c r="AO19" i="1"/>
  <c r="AN19" i="1"/>
  <c r="AO18" i="1"/>
  <c r="AN18" i="1"/>
  <c r="AO17" i="1"/>
  <c r="AN17" i="1" s="1"/>
  <c r="AA16" i="1"/>
  <c r="Z16" i="1"/>
  <c r="Y16" i="1"/>
  <c r="X16" i="1"/>
  <c r="W16" i="1"/>
  <c r="V16" i="1"/>
  <c r="U16" i="1"/>
  <c r="T16" i="1"/>
  <c r="S16" i="1"/>
  <c r="R16" i="1"/>
  <c r="Q16" i="1"/>
  <c r="P16" i="1"/>
  <c r="O16" i="1"/>
  <c r="N16" i="1"/>
  <c r="M16" i="1"/>
  <c r="L16" i="1"/>
  <c r="K16" i="1"/>
  <c r="J16" i="1"/>
  <c r="I16" i="1"/>
  <c r="H16" i="1"/>
  <c r="AO15" i="1" s="1"/>
  <c r="AN15" i="1" s="1"/>
  <c r="G16" i="1"/>
  <c r="F16" i="1"/>
  <c r="AO12" i="1" s="1"/>
  <c r="AN12" i="1" s="1"/>
  <c r="E16" i="1"/>
  <c r="D16" i="1"/>
  <c r="AO14" i="1"/>
  <c r="AN14" i="1"/>
  <c r="AO13" i="1"/>
  <c r="AN13" i="1" s="1"/>
  <c r="AO11" i="1"/>
  <c r="AN11" i="1"/>
  <c r="AO10" i="1"/>
  <c r="AN10" i="1" s="1"/>
  <c r="AO9" i="1"/>
  <c r="AN9" i="1"/>
  <c r="AO7" i="1"/>
  <c r="AN7" i="1" s="1"/>
  <c r="Y1" i="1"/>
  <c r="AP65" i="1" s="1"/>
  <c r="AQ60" i="1" l="1"/>
  <c r="AQ17" i="1"/>
  <c r="AQ41" i="1"/>
  <c r="AQ66" i="1"/>
  <c r="AQ99" i="1"/>
  <c r="AQ91" i="1"/>
  <c r="AQ83" i="1"/>
  <c r="AQ50" i="1"/>
  <c r="AQ73" i="1"/>
  <c r="AQ86" i="1"/>
  <c r="AQ108" i="1"/>
  <c r="AQ65" i="1"/>
  <c r="AQ21" i="1"/>
  <c r="AQ33" i="1"/>
  <c r="AQ56" i="1"/>
  <c r="AQ61" i="1"/>
  <c r="AQ89" i="1"/>
  <c r="AO74" i="1"/>
  <c r="AN74" i="1" s="1"/>
  <c r="AO81" i="1"/>
  <c r="AN81" i="1" s="1"/>
  <c r="AQ81" i="1" s="1"/>
  <c r="AO84" i="1"/>
  <c r="AN84" i="1" s="1"/>
  <c r="AQ84" i="1" s="1"/>
  <c r="AO98" i="1"/>
  <c r="AN98" i="1" s="1"/>
  <c r="Y47" i="1"/>
  <c r="AP87" i="1"/>
  <c r="AQ87" i="1" s="1"/>
  <c r="AP94" i="1"/>
  <c r="AQ94" i="1" s="1"/>
  <c r="AP7" i="1"/>
  <c r="AQ7" i="1" s="1"/>
  <c r="AP10" i="1"/>
  <c r="AQ10" i="1" s="1"/>
  <c r="AP13" i="1"/>
  <c r="AQ13" i="1" s="1"/>
  <c r="AP17" i="1"/>
  <c r="AP20" i="1"/>
  <c r="AQ20" i="1" s="1"/>
  <c r="AP23" i="1"/>
  <c r="AQ23" i="1" s="1"/>
  <c r="AP27" i="1"/>
  <c r="AQ27" i="1" s="1"/>
  <c r="AP30" i="1"/>
  <c r="AQ30" i="1" s="1"/>
  <c r="AP33" i="1"/>
  <c r="AP36" i="1"/>
  <c r="AQ36" i="1" s="1"/>
  <c r="AP40" i="1"/>
  <c r="AQ40" i="1" s="1"/>
  <c r="AP43" i="1"/>
  <c r="AQ43" i="1" s="1"/>
  <c r="AP46" i="1"/>
  <c r="AQ46" i="1" s="1"/>
  <c r="AP50" i="1"/>
  <c r="AP53" i="1"/>
  <c r="AQ53" i="1" s="1"/>
  <c r="AP57" i="1"/>
  <c r="AQ57" i="1" s="1"/>
  <c r="AP60" i="1"/>
  <c r="AP63" i="1"/>
  <c r="AP66" i="1"/>
  <c r="AO63" i="1"/>
  <c r="AN63" i="1" s="1"/>
  <c r="AQ63" i="1" s="1"/>
  <c r="AO72" i="1"/>
  <c r="AN72" i="1" s="1"/>
  <c r="AO78" i="1"/>
  <c r="AN78" i="1" s="1"/>
  <c r="AQ78" i="1" s="1"/>
  <c r="AO82" i="1"/>
  <c r="AN82" i="1" s="1"/>
  <c r="AO85" i="1"/>
  <c r="AN85" i="1" s="1"/>
  <c r="AQ85" i="1" s="1"/>
  <c r="AP77" i="1"/>
  <c r="AQ77" i="1" s="1"/>
  <c r="AP108" i="1"/>
  <c r="AO58" i="1"/>
  <c r="AN58" i="1" s="1"/>
  <c r="AO64" i="1"/>
  <c r="AN64" i="1" s="1"/>
  <c r="AO67" i="1"/>
  <c r="AN67" i="1" s="1"/>
  <c r="AP69" i="1"/>
  <c r="AQ69" i="1" s="1"/>
  <c r="AP72" i="1"/>
  <c r="AP75" i="1"/>
  <c r="AQ75" i="1" s="1"/>
  <c r="AP78" i="1"/>
  <c r="AP82" i="1"/>
  <c r="AP85" i="1"/>
  <c r="AP88" i="1"/>
  <c r="AQ88" i="1" s="1"/>
  <c r="AP92" i="1"/>
  <c r="AQ92" i="1" s="1"/>
  <c r="AP95" i="1"/>
  <c r="AQ95" i="1" s="1"/>
  <c r="AP99" i="1"/>
  <c r="AP102" i="1"/>
  <c r="AQ102" i="1" s="1"/>
  <c r="AP106" i="1"/>
  <c r="AQ106" i="1" s="1"/>
  <c r="AP109" i="1"/>
  <c r="AQ109" i="1" s="1"/>
  <c r="AO8" i="1"/>
  <c r="AN8" i="1" s="1"/>
  <c r="AP8" i="1"/>
  <c r="AP11" i="1"/>
  <c r="AQ11" i="1" s="1"/>
  <c r="AP14" i="1"/>
  <c r="AQ14" i="1" s="1"/>
  <c r="AP18" i="1"/>
  <c r="AQ18" i="1" s="1"/>
  <c r="AP21" i="1"/>
  <c r="AP25" i="1"/>
  <c r="AQ25" i="1" s="1"/>
  <c r="AP28" i="1"/>
  <c r="AQ28" i="1" s="1"/>
  <c r="AP31" i="1"/>
  <c r="AQ31" i="1" s="1"/>
  <c r="AP34" i="1"/>
  <c r="AQ34" i="1" s="1"/>
  <c r="AP38" i="1"/>
  <c r="AQ38" i="1" s="1"/>
  <c r="AP41" i="1"/>
  <c r="AP44" i="1"/>
  <c r="AQ44" i="1" s="1"/>
  <c r="AP48" i="1"/>
  <c r="AQ48" i="1" s="1"/>
  <c r="AP51" i="1"/>
  <c r="AQ51" i="1" s="1"/>
  <c r="AP54" i="1"/>
  <c r="AQ54" i="1" s="1"/>
  <c r="AP58" i="1"/>
  <c r="AP61" i="1"/>
  <c r="AP64" i="1"/>
  <c r="AP67" i="1"/>
  <c r="AP71" i="1"/>
  <c r="AQ71" i="1" s="1"/>
  <c r="AP84" i="1"/>
  <c r="AP81" i="1"/>
  <c r="AP91" i="1"/>
  <c r="AP101" i="1"/>
  <c r="AQ101" i="1" s="1"/>
  <c r="AP70" i="1"/>
  <c r="AQ70" i="1" s="1"/>
  <c r="AP73" i="1"/>
  <c r="AP76" i="1"/>
  <c r="AQ76" i="1" s="1"/>
  <c r="AP79" i="1"/>
  <c r="AQ79" i="1" s="1"/>
  <c r="AP83" i="1"/>
  <c r="AP86" i="1"/>
  <c r="AP89" i="1"/>
  <c r="AP93" i="1"/>
  <c r="AQ93" i="1" s="1"/>
  <c r="AP96" i="1"/>
  <c r="AQ96" i="1" s="1"/>
  <c r="AP100" i="1"/>
  <c r="AQ100" i="1" s="1"/>
  <c r="AP103" i="1"/>
  <c r="AQ103" i="1" s="1"/>
  <c r="AP107" i="1"/>
  <c r="AQ107" i="1" s="1"/>
  <c r="AP110" i="1"/>
  <c r="AQ110" i="1" s="1"/>
  <c r="AP74" i="1"/>
  <c r="AP98" i="1"/>
  <c r="AP105" i="1"/>
  <c r="AQ105" i="1" s="1"/>
  <c r="AP9" i="1"/>
  <c r="AQ9" i="1" s="1"/>
  <c r="AP12" i="1"/>
  <c r="AQ12" i="1" s="1"/>
  <c r="AP15" i="1"/>
  <c r="AQ15" i="1" s="1"/>
  <c r="AP19" i="1"/>
  <c r="AQ19" i="1" s="1"/>
  <c r="AP22" i="1"/>
  <c r="AQ22" i="1" s="1"/>
  <c r="AP26" i="1"/>
  <c r="AQ26" i="1" s="1"/>
  <c r="AP29" i="1"/>
  <c r="AQ29" i="1" s="1"/>
  <c r="AP32" i="1"/>
  <c r="AQ32" i="1" s="1"/>
  <c r="AP35" i="1"/>
  <c r="AQ35" i="1" s="1"/>
  <c r="AP39" i="1"/>
  <c r="AQ39" i="1" s="1"/>
  <c r="AP42" i="1"/>
  <c r="AQ42" i="1" s="1"/>
  <c r="AP45" i="1"/>
  <c r="AQ45" i="1" s="1"/>
  <c r="AP49" i="1"/>
  <c r="AQ49" i="1" s="1"/>
  <c r="AP52" i="1"/>
  <c r="AQ52" i="1" s="1"/>
  <c r="AP56" i="1"/>
  <c r="AP59" i="1"/>
  <c r="AQ59" i="1" s="1"/>
  <c r="AP62" i="1"/>
  <c r="AQ62" i="1" s="1"/>
  <c r="AQ72" i="1" l="1"/>
  <c r="AQ98" i="1"/>
  <c r="AQ74" i="1"/>
  <c r="AQ67" i="1"/>
  <c r="AQ64" i="1"/>
  <c r="AQ58" i="1"/>
  <c r="AQ8" i="1"/>
  <c r="AQ82" i="1"/>
</calcChain>
</file>

<file path=xl/sharedStrings.xml><?xml version="1.0" encoding="utf-8"?>
<sst xmlns="http://schemas.openxmlformats.org/spreadsheetml/2006/main" count="690" uniqueCount="217">
  <si>
    <t>Group</t>
  </si>
  <si>
    <t>Participant no</t>
  </si>
  <si>
    <t>1</t>
  </si>
  <si>
    <t>2</t>
  </si>
  <si>
    <t>3</t>
  </si>
  <si>
    <t>4</t>
  </si>
  <si>
    <t>5</t>
  </si>
  <si>
    <t>6</t>
  </si>
  <si>
    <t>7</t>
  </si>
  <si>
    <t>8</t>
  </si>
  <si>
    <t>9</t>
  </si>
  <si>
    <t>10</t>
  </si>
  <si>
    <t>11</t>
  </si>
  <si>
    <t>12</t>
  </si>
  <si>
    <t>13</t>
  </si>
  <si>
    <t>14</t>
  </si>
  <si>
    <t>15</t>
  </si>
  <si>
    <t>16</t>
  </si>
  <si>
    <t>17</t>
  </si>
  <si>
    <t>18</t>
  </si>
  <si>
    <t>19</t>
  </si>
  <si>
    <t>20</t>
  </si>
  <si>
    <t>21</t>
  </si>
  <si>
    <t>22</t>
  </si>
  <si>
    <t>23</t>
  </si>
  <si>
    <t>24</t>
  </si>
  <si>
    <t>Need for consistency</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</si>
  <si>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</si>
  <si>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</si>
  <si>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</si>
  <si>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</si>
  <si>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</si>
  <si>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</si>
  <si>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</si>
  <si>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</si>
  <si>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</si>
  <si>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</si>
  <si>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</si>
  <si>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</si>
  <si>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</si>
  <si>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</si>
  <si>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</si>
  <si>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</si>
  <si>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</si>
  <si>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</si>
  <si>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</si>
  <si>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</si>
  <si>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</si>
  <si>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</si>
  <si>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</si>
  <si>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</si>
  <si>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</si>
  <si>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</si>
  <si>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</si>
  <si>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</si>
  <si>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</si>
  <si>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</si>
  <si>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</si>
  <si>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</si>
  <si>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</si>
  <si>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</si>
  <si>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</si>
  <si>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</si>
  <si>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</si>
  <si>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</si>
  <si>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</si>
  <si>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</si>
  <si>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</si>
  <si>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</si>
  <si>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</si>
  <si>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</si>
  <si>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</si>
  <si>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</si>
  <si>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</si>
  <si>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</si>
  <si>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</si>
  <si>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</si>
  <si>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</si>
  <si>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</si>
  <si>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</si>
  <si>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</si>
  <si>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</si>
  <si>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</si>
  <si>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</si>
  <si>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</si>
  <si>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</si>
  <si>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</si>
  <si>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</si>
  <si>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</si>
  <si>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</si>
  <si>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</si>
  <si>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</si>
  <si>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</si>
  <si>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</si>
  <si>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</si>
  <si>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</si>
  <si>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</si>
  <si>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je0dfu7k</t>
  </si>
  <si>
    <t>mwuhtfc4</t>
  </si>
  <si>
    <t>sdkyg3np</t>
  </si>
  <si>
    <t>vg76l6wc</t>
  </si>
  <si>
    <t>zwawski4</t>
  </si>
  <si>
    <t>xk2xxvzg</t>
  </si>
  <si>
    <t>h0i2xbzq</t>
  </si>
  <si>
    <t>1ptljkvr</t>
  </si>
  <si>
    <t>k6av763g</t>
  </si>
  <si>
    <t>2g4mx989</t>
  </si>
  <si>
    <t>c969jsc4</t>
  </si>
  <si>
    <t>Impulsiveness</t>
  </si>
  <si>
    <t>Confederates</t>
  </si>
  <si>
    <t>Switches</t>
  </si>
  <si>
    <t>Minor</t>
  </si>
  <si>
    <t>Maj</t>
  </si>
  <si>
    <t>Members</t>
  </si>
  <si>
    <t>Threshold</t>
  </si>
  <si>
    <t>TOT</t>
  </si>
  <si>
    <t>Pts</t>
  </si>
  <si>
    <t>Rounds</t>
  </si>
  <si>
    <t>W1</t>
  </si>
  <si>
    <t>W2</t>
  </si>
  <si>
    <t>E</t>
  </si>
  <si>
    <t>F</t>
  </si>
  <si>
    <t>Extra Switches</t>
  </si>
  <si>
    <t>64ag2bet</t>
  </si>
  <si>
    <t>ns8qzpq8</t>
  </si>
  <si>
    <t>xwdrs2qi</t>
  </si>
  <si>
    <t>nxuwpodq</t>
  </si>
  <si>
    <t>ka8ktoqo</t>
  </si>
  <si>
    <t>8igxr7e6</t>
  </si>
  <si>
    <t>ns8qzpq9</t>
  </si>
  <si>
    <t>ns8qzpq10</t>
  </si>
  <si>
    <t>ns8qzpq11</t>
  </si>
  <si>
    <t>ns8qzpq12</t>
  </si>
  <si>
    <t>8igxr7e7</t>
  </si>
  <si>
    <t>8igxr7e8</t>
  </si>
  <si>
    <t>8igxr7e9</t>
  </si>
  <si>
    <t>8igxr7e10</t>
  </si>
  <si>
    <t>8igxr7e11</t>
  </si>
  <si>
    <t>8igxr7e12</t>
  </si>
  <si>
    <t>8igxr7e13</t>
  </si>
  <si>
    <t>8igxr7e14</t>
  </si>
  <si>
    <t>8igxr7e15</t>
  </si>
  <si>
    <t>8igxr7e16</t>
  </si>
  <si>
    <t>8igxr7e17</t>
  </si>
  <si>
    <t>blx07qvq</t>
  </si>
  <si>
    <t>nzsohfpk</t>
  </si>
  <si>
    <t>t2g8ny5s</t>
  </si>
  <si>
    <t>40f1g62u</t>
  </si>
  <si>
    <t>aja45oln</t>
  </si>
  <si>
    <t>bl4un3q4</t>
  </si>
  <si>
    <t>Active Players</t>
  </si>
  <si>
    <t xml:space="preserve"> </t>
  </si>
  <si>
    <t>0ulivmqy</t>
  </si>
  <si>
    <t>5ujsta7x</t>
  </si>
  <si>
    <t>bskefeeq</t>
  </si>
  <si>
    <t>hyywcyyy</t>
  </si>
  <si>
    <t>qjel9zq8</t>
  </si>
  <si>
    <t>x4uh46zp</t>
  </si>
  <si>
    <t>Adjusted</t>
  </si>
  <si>
    <t>Y</t>
  </si>
  <si>
    <t>Minor ADJ</t>
  </si>
  <si>
    <t>Maj ADJ</t>
  </si>
  <si>
    <t>q6mnubsq</t>
  </si>
  <si>
    <t>wfl99oaf</t>
  </si>
  <si>
    <t>nb</t>
  </si>
  <si>
    <t>P-value</t>
  </si>
  <si>
    <t>Variance</t>
  </si>
  <si>
    <t>NEG</t>
  </si>
  <si>
    <t>Value</t>
  </si>
  <si>
    <t>Mean</t>
  </si>
  <si>
    <t>POS</t>
  </si>
  <si>
    <t>ENTRIES</t>
  </si>
  <si>
    <t>RUNS</t>
  </si>
  <si>
    <t>fun and novel</t>
  </si>
  <si>
    <t>0 should have won   :(</t>
  </si>
  <si>
    <t>NA</t>
  </si>
  <si>
    <t>Interesting study, strange that  for the first six round s a big majority endorsed 0 then it suddenly swung to 1.</t>
  </si>
  <si>
    <t>It seemed that one of the participant was not human as it would not budge even though it had the least amount of votes eventually leading all other participants to vote for the other product to come to a majority</t>
  </si>
  <si>
    <t>no</t>
  </si>
  <si>
    <t>I kept thinking one person or a computer wouldn't change from 1, so all the 0 voters had to switch</t>
  </si>
  <si>
    <t>Interesting experiment</t>
  </si>
  <si>
    <t>I enjoyed this experiment. Thank you</t>
  </si>
  <si>
    <t>I don't know if it was actually live with others or not.   It was frustrating when most people repeatedly chose the same product and just that few held out with the other product repeatedly.  The when a a group we decided (if it was other people) to switch to the other product as someone was holding out on that one just a small percentage from the original product wouldn't budge so we didn't ever all get to choose the same</t>
  </si>
  <si>
    <t>Very, very interesting survey and fun too!</t>
  </si>
  <si>
    <t>It would be nice if we could communicate with the other participants.</t>
  </si>
  <si>
    <t>A diagram would have helped to aid with instructions at the start.</t>
  </si>
  <si>
    <t>These people were so dang annoying.</t>
  </si>
  <si>
    <t>Despite the incentive of a greater return one individual refused to give up on the original company they backed. In turn other participate seemed to switch back after everyone else opted for the other company but to get it over and done with switched back. Could and logically should have been over a lot earlier</t>
  </si>
  <si>
    <t>n/a</t>
  </si>
  <si>
    <t>people are stupid</t>
  </si>
  <si>
    <t>No thoughts</t>
  </si>
  <si>
    <t>this isn't actually with other people is it? I cant believe someone would be that stubborn for 6 rounds when there is a 75% majority</t>
  </si>
  <si>
    <t>I don't know if that was actually with other participants because the percentages looked weird.</t>
  </si>
  <si>
    <t>No, thanks!</t>
  </si>
  <si>
    <t>It was very interesting. I thought the swing would definitely be towards 0 but then when there was sudden movement away I went with that swing towards 1</t>
  </si>
  <si>
    <t>I feel the percentages kept getting repeated.</t>
  </si>
  <si>
    <t>I'm intrigued to see why people hold out (increasing likelihood they get the highest % share compared to their colleagues?) - and I didn't see any results after the first round!</t>
  </si>
  <si>
    <t>nice survey</t>
  </si>
  <si>
    <t>No</t>
  </si>
  <si>
    <t>Sorry for missing a few of the rounds! I had to make sure that my dog didn't attack the mailman ;)</t>
  </si>
  <si>
    <t>I would love to know the result of the study</t>
  </si>
  <si>
    <t>I thought this was really cool to be able to participate with other people at the same time and try to make group decisions.</t>
  </si>
  <si>
    <t>I think this was a set up to see how someone will change their ideas to match others and receive the most reward.</t>
  </si>
  <si>
    <t>Engaging study</t>
  </si>
  <si>
    <t>No thank you</t>
  </si>
  <si>
    <t>A different sort of exercise... not done one like this before!</t>
  </si>
  <si>
    <t>All good</t>
  </si>
  <si>
    <t>I'm not mad but this did annoy me.</t>
  </si>
  <si>
    <t>Uts such a unique experience.</t>
  </si>
  <si>
    <t>None</t>
  </si>
  <si>
    <t>Nope fun times</t>
  </si>
  <si>
    <t>I am in my last semester of college.</t>
  </si>
  <si>
    <t>I thought it was strange that everyone seemed to have jumped ship at the end but then that would have meant they woud have had a smaller pay out? Instead of the minority joining the other side</t>
  </si>
  <si>
    <t>very nice survey.</t>
  </si>
  <si>
    <t>Comments</t>
  </si>
  <si>
    <t>Session code</t>
  </si>
  <si>
    <t>Participant id in session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</si>
</sst>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indexed="8"/>
      <name val="Calibri"/>
      <family val="2"/>
      <scheme val="minor"/>
    </font>
    <font>
      <sz val="11"/>
      <color theme="1"/>
      <name val="Calibri"/>
      <family val="2"/>
      <charset val="1"/>
      <scheme val="minor"/>
    </font>
    <font>
      <i/>
      <sz val="11"/>
      <color rgb="FF7F7F7F"/>
      <name val="Calibri"/>
      <family val="2"/>
      <charset val="1"/>
      <scheme val="minor"/>
    </font>
    <font>
      <sz val="11"/>
      <color theme="1"/>
      <name val="Calibri"/>
      <family val="2"/>
      <charset val="238"/>
      <scheme val="minor"/>
    </font>
    <font>
      <sz val="11"/>
      <color rgb="FFFF0000"/>
      <name val="Calibri"/>
      <family val="2"/>
      <charset val="238"/>
      <scheme val="minor"/>
    </font>
    <font>
      <sz val="11"/>
      <color rgb="FFFF0000"/>
      <name val="Calibri"/>
      <family val="2"/>
      <scheme val="minor"/>
    </font>
    <font>
      <sz val="11"/>
      <color theme="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1">
    <border>
      <left/>
      <right/>
      <top/>
      <bottom/>
      <diagonal/>
    </border>
  </borders>
  <cellStyleXfs count="4">
    <xf numFmtId="0" fontId="0" fillId="0" borderId="0"/>
    <xf numFmtId="0" fontId="2" fillId="0" borderId="0" applyNumberFormat="0" applyFill="0" applyBorder="0" applyAlignment="0" applyProtection="0"/>
    <xf numFmtId="0" fontId="3" fillId="0" borderId="0"/>
    <xf numFmtId="0" fontId="1" fillId="0" borderId="0"/>
  </cellStyleXfs>
  <cellXfs count="13">
    <xf numFmtId="0" fontId="0" fillId="0" borderId="0" xfId="0"/>
    <xf numFmtId="0" fontId="0" fillId="0" borderId="0" xfId="0" applyNumberFormat="1"/>
    <xf numFmtId="0" fontId="2" fillId="0" borderId="0" xfId="1"/>
    <xf numFmtId="0" fontId="4" fillId="0" borderId="0" xfId="2" applyFont="1"/>
    <xf numFmtId="0" fontId="5" fillId="0" borderId="0" xfId="0" applyFont="1"/>
    <xf numFmtId="0" fontId="3" fillId="0" borderId="0" xfId="2"/>
    <xf numFmtId="0" fontId="0" fillId="2" borderId="0" xfId="0" applyFill="1"/>
    <xf numFmtId="0" fontId="3" fillId="2" borderId="0" xfId="2" applyFill="1"/>
    <xf numFmtId="0" fontId="0" fillId="0" borderId="0" xfId="0" applyFill="1"/>
    <xf numFmtId="0" fontId="6" fillId="3" borderId="0" xfId="0" applyFont="1" applyFill="1"/>
    <xf numFmtId="0" fontId="6" fillId="3" borderId="0" xfId="2" applyFont="1" applyFill="1"/>
    <xf numFmtId="0" fontId="6" fillId="3" borderId="0" xfId="2" applyFont="1" applyFill="1" applyBorder="1"/>
    <xf numFmtId="0" fontId="1" fillId="0" borderId="0" xfId="3"/>
  </cellXfs>
  <cellStyles count="4">
    <cellStyle name="Explanatory Text" xfId="1" builtinId="53"/>
    <cellStyle name="Normal" xfId="0" builtinId="0"/>
    <cellStyle name="Normal 2" xfId="2"/>
    <cellStyle name="Normal 3" xfId="3"/>
  </cellStyles>
  <dxfs count="5">
    <dxf>
      <fill>
        <patternFill>
          <bgColor theme="9"/>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2574546223948495E-2"/>
          <c:y val="0.11464258841234014"/>
          <c:w val="0.94285731558027419"/>
          <c:h val="0.70342060515573246"/>
        </c:manualLayout>
      </c:layout>
      <c:lineChart>
        <c:grouping val="standard"/>
        <c:varyColors val="0"/>
        <c:ser>
          <c:idx val="0"/>
          <c:order val="0"/>
          <c:spPr>
            <a:ln w="28575" cap="rnd">
              <a:solidFill>
                <a:schemeClr val="accent1"/>
              </a:solidFill>
              <a:round/>
            </a:ln>
            <a:effectLst/>
          </c:spPr>
          <c:marker>
            <c:symbol val="none"/>
          </c:marker>
          <c:val>
            <c:numRef>
              <c:f>'For classification'!$D$76:$AA$76</c:f>
              <c:numCache>
                <c:formatCode>General</c:formatCode>
                <c:ptCount val="24"/>
                <c:pt idx="0">
                  <c:v>0</c:v>
                </c:pt>
                <c:pt idx="1">
                  <c:v>0.14285714285714285</c:v>
                </c:pt>
                <c:pt idx="2">
                  <c:v>0</c:v>
                </c:pt>
                <c:pt idx="3">
                  <c:v>0</c:v>
                </c:pt>
                <c:pt idx="4">
                  <c:v>0.14285714285714285</c:v>
                </c:pt>
                <c:pt idx="5">
                  <c:v>0.14285714285714285</c:v>
                </c:pt>
                <c:pt idx="6">
                  <c:v>0.2857142857142857</c:v>
                </c:pt>
                <c:pt idx="7">
                  <c:v>0.14285714285714285</c:v>
                </c:pt>
                <c:pt idx="8">
                  <c:v>0</c:v>
                </c:pt>
                <c:pt idx="9">
                  <c:v>0</c:v>
                </c:pt>
                <c:pt idx="10">
                  <c:v>0.14285714285714285</c:v>
                </c:pt>
                <c:pt idx="11">
                  <c:v>0</c:v>
                </c:pt>
                <c:pt idx="12">
                  <c:v>0.14285714285714285</c:v>
                </c:pt>
                <c:pt idx="13">
                  <c:v>0.2857142857142857</c:v>
                </c:pt>
                <c:pt idx="14">
                  <c:v>0</c:v>
                </c:pt>
                <c:pt idx="15">
                  <c:v>0.14285714285714285</c:v>
                </c:pt>
                <c:pt idx="16">
                  <c:v>0.14285714285714285</c:v>
                </c:pt>
                <c:pt idx="17">
                  <c:v>0.14285714285714285</c:v>
                </c:pt>
                <c:pt idx="18">
                  <c:v>0</c:v>
                </c:pt>
                <c:pt idx="19">
                  <c:v>0.14285714285714285</c:v>
                </c:pt>
                <c:pt idx="20">
                  <c:v>0.14285714285714285</c:v>
                </c:pt>
                <c:pt idx="21">
                  <c:v>0.14285714285714285</c:v>
                </c:pt>
                <c:pt idx="22">
                  <c:v>0</c:v>
                </c:pt>
                <c:pt idx="23">
                  <c:v>0</c:v>
                </c:pt>
              </c:numCache>
            </c:numRef>
          </c:val>
          <c:smooth val="0"/>
          <c:extLst>
            <c:ext xmlns:c16="http://schemas.microsoft.com/office/drawing/2014/chart" uri="{C3380CC4-5D6E-409C-BE32-E72D297353CC}">
              <c16:uniqueId val="{00000000-43EE-4E3C-AA63-12888524D0DC}"/>
            </c:ext>
          </c:extLst>
        </c:ser>
        <c:ser>
          <c:idx val="1"/>
          <c:order val="1"/>
          <c:spPr>
            <a:ln w="28575" cap="rnd">
              <a:solidFill>
                <a:schemeClr val="accent2"/>
              </a:solidFill>
              <a:round/>
            </a:ln>
            <a:effectLst/>
          </c:spPr>
          <c:marker>
            <c:symbol val="none"/>
          </c:marker>
          <c:val>
            <c:numRef>
              <c:f>'For classification'!$D$62:$L$62</c:f>
              <c:numCache>
                <c:formatCode>General</c:formatCode>
                <c:ptCount val="9"/>
                <c:pt idx="0">
                  <c:v>0.33333333333333331</c:v>
                </c:pt>
                <c:pt idx="1">
                  <c:v>0</c:v>
                </c:pt>
                <c:pt idx="2">
                  <c:v>0</c:v>
                </c:pt>
                <c:pt idx="3">
                  <c:v>0.16666666666666666</c:v>
                </c:pt>
                <c:pt idx="4">
                  <c:v>0.5</c:v>
                </c:pt>
                <c:pt idx="5">
                  <c:v>0.83333333333333337</c:v>
                </c:pt>
                <c:pt idx="6">
                  <c:v>0.83333333333333337</c:v>
                </c:pt>
                <c:pt idx="7">
                  <c:v>0.83333333333333337</c:v>
                </c:pt>
                <c:pt idx="8">
                  <c:v>1</c:v>
                </c:pt>
              </c:numCache>
            </c:numRef>
          </c:val>
          <c:smooth val="0"/>
          <c:extLst>
            <c:ext xmlns:c16="http://schemas.microsoft.com/office/drawing/2014/chart" uri="{C3380CC4-5D6E-409C-BE32-E72D297353CC}">
              <c16:uniqueId val="{00000001-43EE-4E3C-AA63-12888524D0DC}"/>
            </c:ext>
          </c:extLst>
        </c:ser>
        <c:ser>
          <c:idx val="2"/>
          <c:order val="2"/>
          <c:spPr>
            <a:ln w="28575" cap="rnd">
              <a:solidFill>
                <a:schemeClr val="accent3"/>
              </a:solidFill>
              <a:round/>
            </a:ln>
            <a:effectLst/>
          </c:spPr>
          <c:marker>
            <c:symbol val="none"/>
          </c:marker>
          <c:val>
            <c:numRef>
              <c:f>'For classification'!$D$50:$I$50</c:f>
              <c:numCache>
                <c:formatCode>General</c:formatCode>
                <c:ptCount val="6"/>
                <c:pt idx="0">
                  <c:v>0.33333333333333331</c:v>
                </c:pt>
                <c:pt idx="1">
                  <c:v>0</c:v>
                </c:pt>
                <c:pt idx="2">
                  <c:v>0.16666666666666666</c:v>
                </c:pt>
                <c:pt idx="3">
                  <c:v>0.33333333333333331</c:v>
                </c:pt>
                <c:pt idx="4">
                  <c:v>0.66666666666666663</c:v>
                </c:pt>
                <c:pt idx="5">
                  <c:v>1</c:v>
                </c:pt>
              </c:numCache>
            </c:numRef>
          </c:val>
          <c:smooth val="0"/>
          <c:extLst>
            <c:ext xmlns:c16="http://schemas.microsoft.com/office/drawing/2014/chart" uri="{C3380CC4-5D6E-409C-BE32-E72D297353CC}">
              <c16:uniqueId val="{00000002-43EE-4E3C-AA63-12888524D0DC}"/>
            </c:ext>
          </c:extLst>
        </c:ser>
        <c:ser>
          <c:idx val="3"/>
          <c:order val="3"/>
          <c:spPr>
            <a:ln w="28575" cap="rnd">
              <a:solidFill>
                <a:schemeClr val="accent4"/>
              </a:solidFill>
              <a:round/>
            </a:ln>
            <a:effectLst/>
          </c:spPr>
          <c:marker>
            <c:symbol val="none"/>
          </c:marker>
          <c:val>
            <c:numRef>
              <c:f>'For classification'!$D$40:$AA$40</c:f>
              <c:numCache>
                <c:formatCode>General</c:formatCode>
                <c:ptCount val="24"/>
                <c:pt idx="0">
                  <c:v>0</c:v>
                </c:pt>
                <c:pt idx="1">
                  <c:v>0</c:v>
                </c:pt>
                <c:pt idx="2">
                  <c:v>0.1</c:v>
                </c:pt>
                <c:pt idx="3">
                  <c:v>0.2</c:v>
                </c:pt>
                <c:pt idx="4">
                  <c:v>0.6</c:v>
                </c:pt>
                <c:pt idx="5">
                  <c:v>0.8</c:v>
                </c:pt>
                <c:pt idx="6">
                  <c:v>0.9</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3-43EE-4E3C-AA63-12888524D0DC}"/>
            </c:ext>
          </c:extLst>
        </c:ser>
        <c:ser>
          <c:idx val="4"/>
          <c:order val="4"/>
          <c:spPr>
            <a:ln w="28575" cap="rnd">
              <a:solidFill>
                <a:schemeClr val="accent5"/>
              </a:solidFill>
              <a:round/>
            </a:ln>
            <a:effectLst/>
          </c:spPr>
          <c:marker>
            <c:symbol val="none"/>
          </c:marker>
          <c:val>
            <c:numRef>
              <c:f>'For classification'!$D$26:$H$26</c:f>
              <c:numCache>
                <c:formatCode>General</c:formatCode>
                <c:ptCount val="5"/>
                <c:pt idx="0">
                  <c:v>0</c:v>
                </c:pt>
                <c:pt idx="1">
                  <c:v>0</c:v>
                </c:pt>
                <c:pt idx="2">
                  <c:v>0</c:v>
                </c:pt>
                <c:pt idx="3">
                  <c:v>0.6</c:v>
                </c:pt>
                <c:pt idx="4">
                  <c:v>1</c:v>
                </c:pt>
              </c:numCache>
            </c:numRef>
          </c:val>
          <c:smooth val="0"/>
          <c:extLst>
            <c:ext xmlns:c16="http://schemas.microsoft.com/office/drawing/2014/chart" uri="{C3380CC4-5D6E-409C-BE32-E72D297353CC}">
              <c16:uniqueId val="{00000004-43EE-4E3C-AA63-12888524D0DC}"/>
            </c:ext>
          </c:extLst>
        </c:ser>
        <c:ser>
          <c:idx val="5"/>
          <c:order val="5"/>
          <c:spPr>
            <a:ln w="28575" cap="rnd">
              <a:solidFill>
                <a:schemeClr val="accent6"/>
              </a:solidFill>
              <a:round/>
            </a:ln>
            <a:effectLst/>
          </c:spPr>
          <c:marker>
            <c:symbol val="none"/>
          </c:marker>
          <c:val>
            <c:numRef>
              <c:f>'For classification'!$D$16:$AA$16</c:f>
              <c:numCache>
                <c:formatCode>General</c:formatCode>
                <c:ptCount val="24"/>
                <c:pt idx="0">
                  <c:v>0.16666666666666666</c:v>
                </c:pt>
                <c:pt idx="1">
                  <c:v>0</c:v>
                </c:pt>
                <c:pt idx="2">
                  <c:v>0.16666666666666666</c:v>
                </c:pt>
                <c:pt idx="3">
                  <c:v>0</c:v>
                </c:pt>
                <c:pt idx="4">
                  <c:v>0</c:v>
                </c:pt>
                <c:pt idx="5">
                  <c:v>0</c:v>
                </c:pt>
                <c:pt idx="6">
                  <c:v>0</c:v>
                </c:pt>
                <c:pt idx="7">
                  <c:v>0.16666666666666666</c:v>
                </c:pt>
                <c:pt idx="8">
                  <c:v>0.33333333333333331</c:v>
                </c:pt>
                <c:pt idx="9">
                  <c:v>0.33333333333333331</c:v>
                </c:pt>
                <c:pt idx="10">
                  <c:v>0.5</c:v>
                </c:pt>
                <c:pt idx="11">
                  <c:v>0.33333333333333331</c:v>
                </c:pt>
                <c:pt idx="12">
                  <c:v>0</c:v>
                </c:pt>
                <c:pt idx="13">
                  <c:v>0</c:v>
                </c:pt>
                <c:pt idx="14">
                  <c:v>0</c:v>
                </c:pt>
                <c:pt idx="15">
                  <c:v>0</c:v>
                </c:pt>
                <c:pt idx="16">
                  <c:v>0.16666666666666666</c:v>
                </c:pt>
                <c:pt idx="17">
                  <c:v>0.5</c:v>
                </c:pt>
                <c:pt idx="18">
                  <c:v>0.5</c:v>
                </c:pt>
                <c:pt idx="19">
                  <c:v>0.66666666666666663</c:v>
                </c:pt>
                <c:pt idx="20">
                  <c:v>0.83333333333333337</c:v>
                </c:pt>
                <c:pt idx="21">
                  <c:v>0.83333333333333337</c:v>
                </c:pt>
                <c:pt idx="22">
                  <c:v>0.83333333333333337</c:v>
                </c:pt>
                <c:pt idx="23">
                  <c:v>0.83333333333333337</c:v>
                </c:pt>
              </c:numCache>
            </c:numRef>
          </c:val>
          <c:smooth val="0"/>
          <c:extLst>
            <c:ext xmlns:c16="http://schemas.microsoft.com/office/drawing/2014/chart" uri="{C3380CC4-5D6E-409C-BE32-E72D297353CC}">
              <c16:uniqueId val="{00000005-43EE-4E3C-AA63-12888524D0DC}"/>
            </c:ext>
          </c:extLst>
        </c:ser>
        <c:ser>
          <c:idx val="6"/>
          <c:order val="6"/>
          <c:tx>
            <c:v>Series 7</c:v>
          </c:tx>
          <c:spPr>
            <a:ln w="28575" cap="rnd">
              <a:solidFill>
                <a:schemeClr val="accent1">
                  <a:lumMod val="60000"/>
                </a:schemeClr>
              </a:solidFill>
              <a:round/>
            </a:ln>
            <a:effectLst/>
          </c:spPr>
          <c:marker>
            <c:symbol val="none"/>
          </c:marker>
          <c:val>
            <c:numRef>
              <c:f>'For classification'!$D$87:$S$87</c:f>
              <c:numCache>
                <c:formatCode>General</c:formatCode>
                <c:ptCount val="16"/>
                <c:pt idx="0">
                  <c:v>0.16666666666666666</c:v>
                </c:pt>
                <c:pt idx="1">
                  <c:v>0.16666666666666666</c:v>
                </c:pt>
                <c:pt idx="2">
                  <c:v>0</c:v>
                </c:pt>
                <c:pt idx="3">
                  <c:v>0</c:v>
                </c:pt>
                <c:pt idx="4">
                  <c:v>0</c:v>
                </c:pt>
                <c:pt idx="5">
                  <c:v>0</c:v>
                </c:pt>
                <c:pt idx="6">
                  <c:v>0</c:v>
                </c:pt>
                <c:pt idx="7">
                  <c:v>0</c:v>
                </c:pt>
                <c:pt idx="8">
                  <c:v>0</c:v>
                </c:pt>
                <c:pt idx="9">
                  <c:v>0</c:v>
                </c:pt>
                <c:pt idx="10">
                  <c:v>0</c:v>
                </c:pt>
                <c:pt idx="11">
                  <c:v>0.33333333333333331</c:v>
                </c:pt>
                <c:pt idx="12">
                  <c:v>0.33333333333333331</c:v>
                </c:pt>
                <c:pt idx="13">
                  <c:v>0.5</c:v>
                </c:pt>
                <c:pt idx="14">
                  <c:v>0.66666666666666663</c:v>
                </c:pt>
                <c:pt idx="15">
                  <c:v>1</c:v>
                </c:pt>
              </c:numCache>
            </c:numRef>
          </c:val>
          <c:smooth val="0"/>
          <c:extLst>
            <c:ext xmlns:c16="http://schemas.microsoft.com/office/drawing/2014/chart" uri="{C3380CC4-5D6E-409C-BE32-E72D297353CC}">
              <c16:uniqueId val="{00000006-43EE-4E3C-AA63-12888524D0DC}"/>
            </c:ext>
          </c:extLst>
        </c:ser>
        <c:ser>
          <c:idx val="7"/>
          <c:order val="7"/>
          <c:tx>
            <c:v>Series8</c:v>
          </c:tx>
          <c:spPr>
            <a:ln w="28575" cap="rnd">
              <a:solidFill>
                <a:schemeClr val="accent2">
                  <a:lumMod val="60000"/>
                </a:schemeClr>
              </a:solidFill>
              <a:round/>
            </a:ln>
            <a:effectLst/>
          </c:spPr>
          <c:marker>
            <c:symbol val="none"/>
          </c:marker>
          <c:val>
            <c:numRef>
              <c:f>'For classification'!$D$97:$K$97</c:f>
              <c:numCache>
                <c:formatCode>General</c:formatCode>
                <c:ptCount val="8"/>
                <c:pt idx="0">
                  <c:v>0</c:v>
                </c:pt>
                <c:pt idx="1">
                  <c:v>0.14285714285714285</c:v>
                </c:pt>
                <c:pt idx="2">
                  <c:v>0.5</c:v>
                </c:pt>
                <c:pt idx="3">
                  <c:v>0.5714285714285714</c:v>
                </c:pt>
                <c:pt idx="4">
                  <c:v>0.8571428571428571</c:v>
                </c:pt>
                <c:pt idx="5">
                  <c:v>0.875</c:v>
                </c:pt>
                <c:pt idx="6">
                  <c:v>0.8571428571428571</c:v>
                </c:pt>
                <c:pt idx="7">
                  <c:v>1</c:v>
                </c:pt>
              </c:numCache>
            </c:numRef>
          </c:val>
          <c:smooth val="0"/>
          <c:extLst>
            <c:ext xmlns:c16="http://schemas.microsoft.com/office/drawing/2014/chart" uri="{C3380CC4-5D6E-409C-BE32-E72D297353CC}">
              <c16:uniqueId val="{00000007-43EE-4E3C-AA63-12888524D0DC}"/>
            </c:ext>
          </c:extLst>
        </c:ser>
        <c:ser>
          <c:idx val="8"/>
          <c:order val="8"/>
          <c:spPr>
            <a:ln w="28575" cap="rnd">
              <a:solidFill>
                <a:schemeClr val="accent3">
                  <a:lumMod val="60000"/>
                </a:schemeClr>
              </a:solidFill>
              <a:round/>
            </a:ln>
            <a:effectLst/>
          </c:spPr>
          <c:marker>
            <c:symbol val="none"/>
          </c:marker>
          <c:val>
            <c:numRef>
              <c:f>'For classification'!$D$109:$AA$109</c:f>
              <c:numCache>
                <c:formatCode>General</c:formatCode>
                <c:ptCount val="24"/>
                <c:pt idx="0">
                  <c:v>0.125</c:v>
                </c:pt>
                <c:pt idx="1">
                  <c:v>0.1111111111111111</c:v>
                </c:pt>
                <c:pt idx="2">
                  <c:v>0</c:v>
                </c:pt>
                <c:pt idx="3">
                  <c:v>0</c:v>
                </c:pt>
                <c:pt idx="4">
                  <c:v>0</c:v>
                </c:pt>
                <c:pt idx="5">
                  <c:v>0.1111111111111111</c:v>
                </c:pt>
                <c:pt idx="6">
                  <c:v>0.22222222222222221</c:v>
                </c:pt>
                <c:pt idx="7">
                  <c:v>0.44444444444444442</c:v>
                </c:pt>
                <c:pt idx="8">
                  <c:v>0.66666666666666663</c:v>
                </c:pt>
                <c:pt idx="9">
                  <c:v>0.88888888888888884</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8-43EE-4E3C-AA63-12888524D0DC}"/>
            </c:ext>
          </c:extLst>
        </c:ser>
        <c:ser>
          <c:idx val="9"/>
          <c:order val="9"/>
          <c:tx>
            <c:v>Series10</c:v>
          </c:tx>
          <c:spPr>
            <a:ln w="28575" cap="rnd">
              <a:solidFill>
                <a:schemeClr val="accent4">
                  <a:lumMod val="60000"/>
                </a:schemeClr>
              </a:solidFill>
              <a:round/>
            </a:ln>
            <a:effectLst/>
          </c:spPr>
          <c:marker>
            <c:symbol val="none"/>
          </c:marker>
          <c:val>
            <c:numRef>
              <c:f>'For classification'!$D$119:$I$119</c:f>
              <c:numCache>
                <c:formatCode>General</c:formatCode>
                <c:ptCount val="6"/>
                <c:pt idx="0">
                  <c:v>0</c:v>
                </c:pt>
                <c:pt idx="1">
                  <c:v>0.2857142857142857</c:v>
                </c:pt>
                <c:pt idx="2">
                  <c:v>0.375</c:v>
                </c:pt>
                <c:pt idx="3">
                  <c:v>0.75</c:v>
                </c:pt>
                <c:pt idx="4">
                  <c:v>0.875</c:v>
                </c:pt>
                <c:pt idx="5">
                  <c:v>1</c:v>
                </c:pt>
              </c:numCache>
            </c:numRef>
          </c:val>
          <c:smooth val="0"/>
          <c:extLst>
            <c:ext xmlns:c16="http://schemas.microsoft.com/office/drawing/2014/chart" uri="{C3380CC4-5D6E-409C-BE32-E72D297353CC}">
              <c16:uniqueId val="{00000009-43EE-4E3C-AA63-12888524D0DC}"/>
            </c:ext>
          </c:extLst>
        </c:ser>
        <c:ser>
          <c:idx val="10"/>
          <c:order val="10"/>
          <c:tx>
            <c:v>Series11</c:v>
          </c:tx>
          <c:spPr>
            <a:ln w="28575" cap="rnd">
              <a:solidFill>
                <a:schemeClr val="accent5">
                  <a:lumMod val="60000"/>
                </a:schemeClr>
              </a:solidFill>
              <a:round/>
            </a:ln>
            <a:effectLst/>
          </c:spPr>
          <c:marker>
            <c:symbol val="none"/>
          </c:marker>
          <c:val>
            <c:numRef>
              <c:f>'For classification'!$D$131:$L$131</c:f>
              <c:numCache>
                <c:formatCode>General</c:formatCode>
                <c:ptCount val="9"/>
                <c:pt idx="0">
                  <c:v>0.125</c:v>
                </c:pt>
                <c:pt idx="1">
                  <c:v>0</c:v>
                </c:pt>
                <c:pt idx="2">
                  <c:v>0</c:v>
                </c:pt>
                <c:pt idx="3">
                  <c:v>0</c:v>
                </c:pt>
                <c:pt idx="4">
                  <c:v>0.14285714285714285</c:v>
                </c:pt>
                <c:pt idx="5">
                  <c:v>0.25</c:v>
                </c:pt>
                <c:pt idx="6">
                  <c:v>0.625</c:v>
                </c:pt>
                <c:pt idx="7">
                  <c:v>0.875</c:v>
                </c:pt>
                <c:pt idx="8">
                  <c:v>1</c:v>
                </c:pt>
              </c:numCache>
            </c:numRef>
          </c:val>
          <c:smooth val="0"/>
          <c:extLst>
            <c:ext xmlns:c16="http://schemas.microsoft.com/office/drawing/2014/chart" uri="{C3380CC4-5D6E-409C-BE32-E72D297353CC}">
              <c16:uniqueId val="{0000000A-43EE-4E3C-AA63-12888524D0DC}"/>
            </c:ext>
          </c:extLst>
        </c:ser>
        <c:ser>
          <c:idx val="11"/>
          <c:order val="11"/>
          <c:spPr>
            <a:ln w="28575" cap="rnd">
              <a:solidFill>
                <a:schemeClr val="accent6">
                  <a:lumMod val="60000"/>
                </a:schemeClr>
              </a:solidFill>
              <a:round/>
            </a:ln>
            <a:effectLst/>
          </c:spPr>
          <c:marker>
            <c:symbol val="none"/>
          </c:marker>
          <c:val>
            <c:numRef>
              <c:f>'For classification'!$D$142:$J$142</c:f>
              <c:numCache>
                <c:formatCode>General</c:formatCode>
                <c:ptCount val="7"/>
                <c:pt idx="0">
                  <c:v>0.33333333333333331</c:v>
                </c:pt>
                <c:pt idx="1">
                  <c:v>0</c:v>
                </c:pt>
                <c:pt idx="2">
                  <c:v>0</c:v>
                </c:pt>
                <c:pt idx="3">
                  <c:v>0.14285714285714285</c:v>
                </c:pt>
                <c:pt idx="4">
                  <c:v>0.5714285714285714</c:v>
                </c:pt>
                <c:pt idx="5">
                  <c:v>0.8571428571428571</c:v>
                </c:pt>
                <c:pt idx="6">
                  <c:v>1</c:v>
                </c:pt>
              </c:numCache>
            </c:numRef>
          </c:val>
          <c:smooth val="0"/>
          <c:extLst>
            <c:ext xmlns:c16="http://schemas.microsoft.com/office/drawing/2014/chart" uri="{C3380CC4-5D6E-409C-BE32-E72D297353CC}">
              <c16:uniqueId val="{0000000B-43EE-4E3C-AA63-12888524D0DC}"/>
            </c:ext>
          </c:extLst>
        </c:ser>
        <c:ser>
          <c:idx val="12"/>
          <c:order val="12"/>
          <c:spPr>
            <a:ln w="28575" cap="rnd">
              <a:solidFill>
                <a:schemeClr val="accent1">
                  <a:lumMod val="80000"/>
                  <a:lumOff val="20000"/>
                </a:schemeClr>
              </a:solidFill>
              <a:round/>
            </a:ln>
            <a:effectLst/>
          </c:spPr>
          <c:marker>
            <c:symbol val="none"/>
          </c:marker>
          <c:val>
            <c:numRef>
              <c:f>'For classification'!$D$152:$U$152</c:f>
              <c:numCache>
                <c:formatCode>General</c:formatCode>
                <c:ptCount val="18"/>
                <c:pt idx="0">
                  <c:v>0</c:v>
                </c:pt>
                <c:pt idx="1">
                  <c:v>0</c:v>
                </c:pt>
                <c:pt idx="2">
                  <c:v>0</c:v>
                </c:pt>
                <c:pt idx="3">
                  <c:v>0.2857142857142857</c:v>
                </c:pt>
                <c:pt idx="4">
                  <c:v>0.2857142857142857</c:v>
                </c:pt>
                <c:pt idx="5">
                  <c:v>0</c:v>
                </c:pt>
                <c:pt idx="6">
                  <c:v>0</c:v>
                </c:pt>
                <c:pt idx="7">
                  <c:v>0</c:v>
                </c:pt>
                <c:pt idx="8">
                  <c:v>0</c:v>
                </c:pt>
                <c:pt idx="9">
                  <c:v>0.14285714285714285</c:v>
                </c:pt>
                <c:pt idx="10">
                  <c:v>0</c:v>
                </c:pt>
                <c:pt idx="11">
                  <c:v>0</c:v>
                </c:pt>
                <c:pt idx="12">
                  <c:v>0.2857142857142857</c:v>
                </c:pt>
                <c:pt idx="13">
                  <c:v>0.42857142857142855</c:v>
                </c:pt>
                <c:pt idx="14">
                  <c:v>0.42857142857142855</c:v>
                </c:pt>
                <c:pt idx="15">
                  <c:v>0.5714285714285714</c:v>
                </c:pt>
                <c:pt idx="16">
                  <c:v>0.8571428571428571</c:v>
                </c:pt>
                <c:pt idx="17">
                  <c:v>1</c:v>
                </c:pt>
              </c:numCache>
            </c:numRef>
          </c:val>
          <c:smooth val="0"/>
          <c:extLst>
            <c:ext xmlns:c16="http://schemas.microsoft.com/office/drawing/2014/chart" uri="{C3380CC4-5D6E-409C-BE32-E72D297353CC}">
              <c16:uniqueId val="{0000000C-43EE-4E3C-AA63-12888524D0DC}"/>
            </c:ext>
          </c:extLst>
        </c:ser>
        <c:ser>
          <c:idx val="13"/>
          <c:order val="13"/>
          <c:spPr>
            <a:ln w="28575" cap="rnd">
              <a:solidFill>
                <a:schemeClr val="accent2">
                  <a:lumMod val="80000"/>
                  <a:lumOff val="20000"/>
                </a:schemeClr>
              </a:solidFill>
              <a:round/>
            </a:ln>
            <a:effectLst/>
          </c:spPr>
          <c:marker>
            <c:symbol val="none"/>
          </c:marker>
          <c:val>
            <c:numRef>
              <c:f>'For classification'!$D$164:$AA$164</c:f>
              <c:numCache>
                <c:formatCode>General</c:formatCode>
                <c:ptCount val="24"/>
                <c:pt idx="0">
                  <c:v>0</c:v>
                </c:pt>
                <c:pt idx="1">
                  <c:v>0.1111111111111111</c:v>
                </c:pt>
                <c:pt idx="2">
                  <c:v>0.22222222222222221</c:v>
                </c:pt>
                <c:pt idx="3">
                  <c:v>0.33333333333333331</c:v>
                </c:pt>
                <c:pt idx="4">
                  <c:v>0.44444444444444442</c:v>
                </c:pt>
                <c:pt idx="5">
                  <c:v>0.77777777777777779</c:v>
                </c:pt>
                <c:pt idx="6">
                  <c:v>0.88888888888888884</c:v>
                </c:pt>
                <c:pt idx="7">
                  <c:v>0.77777777777777779</c:v>
                </c:pt>
                <c:pt idx="8">
                  <c:v>0.77777777777777779</c:v>
                </c:pt>
                <c:pt idx="9">
                  <c:v>0.88888888888888884</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numCache>
            </c:numRef>
          </c:val>
          <c:smooth val="0"/>
          <c:extLst>
            <c:ext xmlns:c16="http://schemas.microsoft.com/office/drawing/2014/chart" uri="{C3380CC4-5D6E-409C-BE32-E72D297353CC}">
              <c16:uniqueId val="{0000000D-43EE-4E3C-AA63-12888524D0DC}"/>
            </c:ext>
          </c:extLst>
        </c:ser>
        <c:ser>
          <c:idx val="14"/>
          <c:order val="14"/>
          <c:spPr>
            <a:ln w="28575" cap="rnd">
              <a:solidFill>
                <a:schemeClr val="accent3">
                  <a:lumMod val="80000"/>
                  <a:lumOff val="20000"/>
                </a:schemeClr>
              </a:solidFill>
              <a:round/>
            </a:ln>
            <a:effectLst/>
          </c:spPr>
          <c:marker>
            <c:symbol val="none"/>
          </c:marker>
          <c:val>
            <c:numRef>
              <c:f>'For classification'!$D$175:$J$175</c:f>
              <c:numCache>
                <c:formatCode>General</c:formatCode>
                <c:ptCount val="7"/>
                <c:pt idx="0">
                  <c:v>0</c:v>
                </c:pt>
                <c:pt idx="1">
                  <c:v>0</c:v>
                </c:pt>
                <c:pt idx="2">
                  <c:v>0</c:v>
                </c:pt>
                <c:pt idx="3">
                  <c:v>0</c:v>
                </c:pt>
                <c:pt idx="4">
                  <c:v>0.16666666666666666</c:v>
                </c:pt>
                <c:pt idx="5">
                  <c:v>0.6</c:v>
                </c:pt>
                <c:pt idx="6">
                  <c:v>1</c:v>
                </c:pt>
              </c:numCache>
            </c:numRef>
          </c:val>
          <c:smooth val="0"/>
          <c:extLst>
            <c:ext xmlns:c16="http://schemas.microsoft.com/office/drawing/2014/chart" uri="{C3380CC4-5D6E-409C-BE32-E72D297353CC}">
              <c16:uniqueId val="{0000000E-43EE-4E3C-AA63-12888524D0DC}"/>
            </c:ext>
          </c:extLst>
        </c:ser>
        <c:ser>
          <c:idx val="15"/>
          <c:order val="15"/>
          <c:spPr>
            <a:ln w="28575" cap="rnd">
              <a:solidFill>
                <a:schemeClr val="accent4">
                  <a:lumMod val="80000"/>
                  <a:lumOff val="20000"/>
                </a:schemeClr>
              </a:solidFill>
              <a:round/>
            </a:ln>
            <a:effectLst/>
          </c:spPr>
          <c:marker>
            <c:symbol val="none"/>
          </c:marker>
          <c:val>
            <c:numRef>
              <c:f>'For classification'!$D$185:$AA$185</c:f>
              <c:numCache>
                <c:formatCode>General</c:formatCode>
                <c:ptCount val="24"/>
                <c:pt idx="0">
                  <c:v>0</c:v>
                </c:pt>
                <c:pt idx="1">
                  <c:v>0.25</c:v>
                </c:pt>
                <c:pt idx="2">
                  <c:v>0.33333333333333331</c:v>
                </c:pt>
                <c:pt idx="3">
                  <c:v>0</c:v>
                </c:pt>
                <c:pt idx="4">
                  <c:v>0.25</c:v>
                </c:pt>
                <c:pt idx="5">
                  <c:v>0.25</c:v>
                </c:pt>
                <c:pt idx="6">
                  <c:v>0.33333333333333331</c:v>
                </c:pt>
                <c:pt idx="7">
                  <c:v>0.33333333333333331</c:v>
                </c:pt>
                <c:pt idx="8">
                  <c:v>0</c:v>
                </c:pt>
                <c:pt idx="9">
                  <c:v>0</c:v>
                </c:pt>
                <c:pt idx="10">
                  <c:v>0</c:v>
                </c:pt>
                <c:pt idx="11">
                  <c:v>0</c:v>
                </c:pt>
                <c:pt idx="12">
                  <c:v>0.5</c:v>
                </c:pt>
                <c:pt idx="13">
                  <c:v>0.5</c:v>
                </c:pt>
                <c:pt idx="14">
                  <c:v>0.25</c:v>
                </c:pt>
                <c:pt idx="15">
                  <c:v>0</c:v>
                </c:pt>
                <c:pt idx="16">
                  <c:v>0</c:v>
                </c:pt>
                <c:pt idx="17">
                  <c:v>0.2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F-43EE-4E3C-AA63-12888524D0DC}"/>
            </c:ext>
          </c:extLst>
        </c:ser>
        <c:ser>
          <c:idx val="16"/>
          <c:order val="16"/>
          <c:spPr>
            <a:ln w="28575" cap="rnd">
              <a:solidFill>
                <a:schemeClr val="accent5">
                  <a:lumMod val="80000"/>
                  <a:lumOff val="20000"/>
                </a:schemeClr>
              </a:solidFill>
              <a:round/>
            </a:ln>
            <a:effectLst/>
          </c:spPr>
          <c:marker>
            <c:symbol val="none"/>
          </c:marker>
          <c:val>
            <c:numRef>
              <c:f>'For classification'!$D$197:$X$197</c:f>
              <c:numCache>
                <c:formatCode>General</c:formatCode>
                <c:ptCount val="21"/>
                <c:pt idx="0">
                  <c:v>0.25</c:v>
                </c:pt>
                <c:pt idx="1">
                  <c:v>0.25</c:v>
                </c:pt>
                <c:pt idx="2">
                  <c:v>0.125</c:v>
                </c:pt>
                <c:pt idx="3">
                  <c:v>0.125</c:v>
                </c:pt>
                <c:pt idx="4">
                  <c:v>0.1111111111111111</c:v>
                </c:pt>
                <c:pt idx="5">
                  <c:v>0.1111111111111111</c:v>
                </c:pt>
                <c:pt idx="6">
                  <c:v>0</c:v>
                </c:pt>
                <c:pt idx="7">
                  <c:v>0</c:v>
                </c:pt>
                <c:pt idx="8">
                  <c:v>0.1111111111111111</c:v>
                </c:pt>
                <c:pt idx="9">
                  <c:v>0.1111111111111111</c:v>
                </c:pt>
                <c:pt idx="10">
                  <c:v>0.1111111111111111</c:v>
                </c:pt>
                <c:pt idx="11">
                  <c:v>0.22222222222222221</c:v>
                </c:pt>
                <c:pt idx="12">
                  <c:v>0.44444444444444442</c:v>
                </c:pt>
                <c:pt idx="13">
                  <c:v>0.44444444444444442</c:v>
                </c:pt>
                <c:pt idx="14">
                  <c:v>0.77777777777777779</c:v>
                </c:pt>
                <c:pt idx="15">
                  <c:v>0.77777777777777779</c:v>
                </c:pt>
                <c:pt idx="16">
                  <c:v>0.88888888888888884</c:v>
                </c:pt>
                <c:pt idx="17">
                  <c:v>0.77777777777777779</c:v>
                </c:pt>
                <c:pt idx="18">
                  <c:v>0.88888888888888884</c:v>
                </c:pt>
                <c:pt idx="19">
                  <c:v>0.88888888888888884</c:v>
                </c:pt>
                <c:pt idx="20">
                  <c:v>1</c:v>
                </c:pt>
              </c:numCache>
            </c:numRef>
          </c:val>
          <c:smooth val="0"/>
          <c:extLst>
            <c:ext xmlns:c16="http://schemas.microsoft.com/office/drawing/2014/chart" uri="{C3380CC4-5D6E-409C-BE32-E72D297353CC}">
              <c16:uniqueId val="{00000010-43EE-4E3C-AA63-12888524D0DC}"/>
            </c:ext>
          </c:extLst>
        </c:ser>
        <c:ser>
          <c:idx val="17"/>
          <c:order val="17"/>
          <c:spPr>
            <a:ln w="28575" cap="rnd">
              <a:solidFill>
                <a:schemeClr val="accent6">
                  <a:lumMod val="80000"/>
                  <a:lumOff val="20000"/>
                </a:schemeClr>
              </a:solidFill>
              <a:round/>
            </a:ln>
            <a:effectLst/>
          </c:spPr>
          <c:marker>
            <c:symbol val="none"/>
          </c:marker>
          <c:val>
            <c:numRef>
              <c:f>'For classification'!$D$208:$S$208</c:f>
              <c:numCache>
                <c:formatCode>General</c:formatCode>
                <c:ptCount val="16"/>
                <c:pt idx="0">
                  <c:v>0.14285714285714285</c:v>
                </c:pt>
                <c:pt idx="1">
                  <c:v>0.25</c:v>
                </c:pt>
                <c:pt idx="2">
                  <c:v>0.25</c:v>
                </c:pt>
                <c:pt idx="3">
                  <c:v>0.125</c:v>
                </c:pt>
                <c:pt idx="4">
                  <c:v>0.125</c:v>
                </c:pt>
                <c:pt idx="5">
                  <c:v>0</c:v>
                </c:pt>
                <c:pt idx="6">
                  <c:v>0</c:v>
                </c:pt>
                <c:pt idx="7">
                  <c:v>0</c:v>
                </c:pt>
                <c:pt idx="8">
                  <c:v>0</c:v>
                </c:pt>
                <c:pt idx="9">
                  <c:v>0.125</c:v>
                </c:pt>
                <c:pt idx="10">
                  <c:v>0.25</c:v>
                </c:pt>
                <c:pt idx="11">
                  <c:v>0.5</c:v>
                </c:pt>
                <c:pt idx="12">
                  <c:v>0.625</c:v>
                </c:pt>
                <c:pt idx="13">
                  <c:v>0.75</c:v>
                </c:pt>
                <c:pt idx="14">
                  <c:v>0.75</c:v>
                </c:pt>
                <c:pt idx="15">
                  <c:v>1</c:v>
                </c:pt>
              </c:numCache>
            </c:numRef>
          </c:val>
          <c:smooth val="0"/>
          <c:extLst>
            <c:ext xmlns:c16="http://schemas.microsoft.com/office/drawing/2014/chart" uri="{C3380CC4-5D6E-409C-BE32-E72D297353CC}">
              <c16:uniqueId val="{00000011-43EE-4E3C-AA63-12888524D0DC}"/>
            </c:ext>
          </c:extLst>
        </c:ser>
        <c:ser>
          <c:idx val="18"/>
          <c:order val="18"/>
          <c:spPr>
            <a:ln w="28575" cap="rnd">
              <a:solidFill>
                <a:schemeClr val="accent1">
                  <a:lumMod val="80000"/>
                </a:schemeClr>
              </a:solidFill>
              <a:round/>
            </a:ln>
            <a:effectLst/>
          </c:spPr>
          <c:marker>
            <c:symbol val="none"/>
          </c:marker>
          <c:val>
            <c:numRef>
              <c:f>'For classification'!$D$218:$H$218</c:f>
              <c:numCache>
                <c:formatCode>General</c:formatCode>
                <c:ptCount val="5"/>
                <c:pt idx="0">
                  <c:v>0.2857142857142857</c:v>
                </c:pt>
                <c:pt idx="1">
                  <c:v>0.125</c:v>
                </c:pt>
                <c:pt idx="2">
                  <c:v>0.5</c:v>
                </c:pt>
                <c:pt idx="3">
                  <c:v>0.875</c:v>
                </c:pt>
                <c:pt idx="4">
                  <c:v>1</c:v>
                </c:pt>
              </c:numCache>
            </c:numRef>
          </c:val>
          <c:smooth val="0"/>
          <c:extLst>
            <c:ext xmlns:c16="http://schemas.microsoft.com/office/drawing/2014/chart" uri="{C3380CC4-5D6E-409C-BE32-E72D297353CC}">
              <c16:uniqueId val="{00000012-43EE-4E3C-AA63-12888524D0DC}"/>
            </c:ext>
          </c:extLst>
        </c:ser>
        <c:ser>
          <c:idx val="19"/>
          <c:order val="19"/>
          <c:spPr>
            <a:ln w="28575" cap="rnd">
              <a:solidFill>
                <a:schemeClr val="accent2">
                  <a:lumMod val="80000"/>
                </a:schemeClr>
              </a:solidFill>
              <a:round/>
            </a:ln>
            <a:effectLst/>
          </c:spPr>
          <c:marker>
            <c:symbol val="none"/>
          </c:marker>
          <c:val>
            <c:numRef>
              <c:f>'For classification'!$D$230:$AA$230</c:f>
              <c:numCache>
                <c:formatCode>General</c:formatCode>
                <c:ptCount val="24"/>
                <c:pt idx="0">
                  <c:v>0.2</c:v>
                </c:pt>
                <c:pt idx="1">
                  <c:v>0.1</c:v>
                </c:pt>
                <c:pt idx="2">
                  <c:v>0</c:v>
                </c:pt>
                <c:pt idx="3">
                  <c:v>0.1</c:v>
                </c:pt>
                <c:pt idx="4">
                  <c:v>0</c:v>
                </c:pt>
                <c:pt idx="5">
                  <c:v>0.1111111111111111</c:v>
                </c:pt>
                <c:pt idx="6">
                  <c:v>0.4</c:v>
                </c:pt>
                <c:pt idx="7">
                  <c:v>0.6</c:v>
                </c:pt>
                <c:pt idx="8">
                  <c:v>0.6</c:v>
                </c:pt>
                <c:pt idx="9">
                  <c:v>0.3</c:v>
                </c:pt>
                <c:pt idx="10">
                  <c:v>0.2</c:v>
                </c:pt>
                <c:pt idx="11">
                  <c:v>0.1111111111111111</c:v>
                </c:pt>
                <c:pt idx="12">
                  <c:v>0</c:v>
                </c:pt>
                <c:pt idx="13">
                  <c:v>0</c:v>
                </c:pt>
                <c:pt idx="14">
                  <c:v>0</c:v>
                </c:pt>
                <c:pt idx="15">
                  <c:v>0.2</c:v>
                </c:pt>
                <c:pt idx="16">
                  <c:v>0.1</c:v>
                </c:pt>
                <c:pt idx="17">
                  <c:v>0.1</c:v>
                </c:pt>
                <c:pt idx="18">
                  <c:v>0</c:v>
                </c:pt>
                <c:pt idx="19">
                  <c:v>0.2</c:v>
                </c:pt>
                <c:pt idx="20">
                  <c:v>0.3</c:v>
                </c:pt>
                <c:pt idx="21">
                  <c:v>0.4</c:v>
                </c:pt>
                <c:pt idx="22">
                  <c:v>0.5</c:v>
                </c:pt>
                <c:pt idx="23">
                  <c:v>0.5</c:v>
                </c:pt>
              </c:numCache>
            </c:numRef>
          </c:val>
          <c:smooth val="0"/>
          <c:extLst>
            <c:ext xmlns:c16="http://schemas.microsoft.com/office/drawing/2014/chart" uri="{C3380CC4-5D6E-409C-BE32-E72D297353CC}">
              <c16:uniqueId val="{00000013-43EE-4E3C-AA63-12888524D0DC}"/>
            </c:ext>
          </c:extLst>
        </c:ser>
        <c:dLbls>
          <c:showLegendKey val="0"/>
          <c:showVal val="0"/>
          <c:showCatName val="0"/>
          <c:showSerName val="0"/>
          <c:showPercent val="0"/>
          <c:showBubbleSize val="0"/>
        </c:dLbls>
        <c:smooth val="0"/>
        <c:axId val="478468160"/>
        <c:axId val="478482304"/>
      </c:lineChart>
      <c:catAx>
        <c:axId val="47846816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82304"/>
        <c:crosses val="autoZero"/>
        <c:auto val="1"/>
        <c:lblAlgn val="ctr"/>
        <c:lblOffset val="100"/>
        <c:noMultiLvlLbl val="0"/>
      </c:catAx>
      <c:valAx>
        <c:axId val="47848230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468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x:chartSpace xmlns:a="http://schemas.openxmlformats.org/drawingml/2006/main" xmlns:r="http://schemas.openxmlformats.org/officeDocument/2006/relationships" xmlns:cx="http://schemas.microsoft.com/office/drawing/2014/chartex">
  <cx:chartData>
    <cx:data id="0">
      <cx:numDim type="val">
        <cx:f>_xlchart.1</cx:f>
      </cx:numDim>
    </cx:data>
  </cx:chartData>
  <cx:chart>
    <cx:title pos="t" align="ctr" overlay="0"/>
    <cx:plotArea>
      <cx:plotAreaRegion>
        <cx:series layoutId="clusteredColumn" uniqueId="{5D8D6B96-1174-4440-902B-71CF4E5270A1}">
          <cx:dataId val="0"/>
          <cx:layoutPr>
            <cx:binning intervalClosed="r"/>
          </cx:layoutPr>
        </cx:series>
      </cx:plotAreaRegion>
      <cx:axis id="0">
        <cx:catScaling gapWidth="0"/>
        <cx:tickLabels/>
      </cx:axis>
      <cx:axis id="1">
        <cx:valScaling/>
        <cx:majorGridlines/>
        <cx:tickLabels/>
      </cx:axis>
    </cx:plotArea>
  </cx:chart>
</cx:chartSpace>
</file>

<file path=xl/charts/chart3.xml><?xml version="1.0" encoding="utf-8"?>
<cx:chartSpace xmlns:a="http://schemas.openxmlformats.org/drawingml/2006/main" xmlns:r="http://schemas.openxmlformats.org/officeDocument/2006/relationships" xmlns:cx="http://schemas.microsoft.com/office/drawing/2014/chartex">
  <cx:chartData>
    <cx:data id="0">
      <cx:numDim type="val">
        <cx:f>_xlchart.0</cx:f>
      </cx:numDim>
    </cx:data>
  </cx:chartData>
  <cx:chart>
    <cx:title pos="t" align="ctr" overlay="0"/>
    <cx:plotArea>
      <cx:plotAreaRegion>
        <cx:series layoutId="clusteredColumn" uniqueId="{AA0E2D55-8AD4-4498-951C-EC78FC22738D}">
          <cx:dataId val="0"/>
          <cx:layoutPr>
            <cx:binning intervalClosed="r"/>
          </cx:layoutPr>
        </cx:series>
      </cx:plotAreaRegion>
      <cx:axis id="0">
        <cx:catScaling gapWidth="0"/>
        <cx:tickLabels/>
      </cx:axis>
      <cx:axis id="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plotArea>
      <cx:plotAreaRegion>
        <cx:series layoutId="clusteredColumn" uniqueId="{F4E04D09-53A1-4FE4-9D36-8491A7F8B71C}">
          <cx:dataId val="0"/>
          <cx:layoutPr>
            <cx:binning intervalClosed="r">
              <cx:binCount val="13"/>
            </cx:binning>
          </cx:layoutPr>
        </cx:series>
      </cx:plotAreaRegion>
      <cx:axis id="0">
        <cx:catScaling gapWidth="0"/>
        <cx:tickLabels/>
        <cx:numFmt formatCode="#.##0,00" sourceLinked="0"/>
      </cx:axis>
      <cx:axis id="1">
        <cx:valScaling/>
        <cx:majorGridlines/>
        <cx:tickLabels/>
      </cx:axis>
    </cx:plotArea>
  </cx:chart>
  <cx:clrMapOvr bg1="lt1" tx1="dk1" bg2="lt2" tx2="dk2" accent1="accent1" accent2="accent2" accent3="accent3" accent4="accent4" accent5="accent5" accent6="accent6" hlink="hlink" folHlink="folHlink"/>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Followers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Followers</a:t>
          </a:r>
        </a:p>
      </cx:txPr>
    </cx:title>
    <cx:plotArea>
      <cx:plotAreaRegion>
        <cx:series layoutId="clusteredColumn" uniqueId="{56501513-F3D9-4D67-B134-750EDCA8885E}">
          <cx:dataId val="0"/>
          <cx:layoutPr>
            <cx:binning intervalClosed="r">
              <cx:binCount val="8"/>
            </cx:binning>
          </cx:layoutPr>
        </cx:series>
      </cx:plotAreaRegion>
      <cx:axis id="0">
        <cx:catScaling gapWidth="0"/>
        <cx:tickLabels/>
      </cx:axis>
      <cx:axis id="1">
        <cx:valScaling/>
        <cx:majorGridlines/>
        <cx:tickLabels/>
      </cx:axis>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title pos="t" align="ctr" overlay="0">
      <cx:tx>
        <cx:txData>
          <cx:v>Explorers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Explorers</a:t>
          </a:r>
        </a:p>
      </cx:txPr>
    </cx:title>
    <cx:plotArea>
      <cx:plotAreaRegion>
        <cx:series layoutId="clusteredColumn" uniqueId="{E3CB2DB6-0F9F-4187-B4EA-21D995B19081}">
          <cx:dataId val="0"/>
          <cx:layoutPr>
            <cx:binning intervalClosed="r">
              <cx:binCount val="9"/>
            </cx:binning>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microsoft.com/office/2014/relationships/chartEx" Target="../charts/chartEx4.xml"/><Relationship Id="rId1" Type="http://schemas.microsoft.com/office/2014/relationships/chartEx" Target="../charts/chartEx3.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15</xdr:col>
      <xdr:colOff>581024</xdr:colOff>
      <xdr:row>231</xdr:row>
      <xdr:rowOff>0</xdr:rowOff>
    </xdr:from>
    <xdr:to>
      <xdr:col>25</xdr:col>
      <xdr:colOff>253999</xdr:colOff>
      <xdr:row>253</xdr:row>
      <xdr:rowOff>133349</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10286999" y="42652950"/>
              <a:ext cx="5768975" cy="4324349"/>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920750</xdr:colOff>
      <xdr:row>231</xdr:row>
      <xdr:rowOff>25400</xdr:rowOff>
    </xdr:from>
    <xdr:to>
      <xdr:col>15</xdr:col>
      <xdr:colOff>349249</xdr:colOff>
      <xdr:row>253</xdr:row>
      <xdr:rowOff>168275</xdr:rowOff>
    </xdr:to>
    <xdr:graphicFrame macro="">
      <xdr:nvGraphicFramePr>
        <xdr:cNvPr id="3" name="Chart 2">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533400</xdr:colOff>
      <xdr:row>44</xdr:row>
      <xdr:rowOff>166687</xdr:rowOff>
    </xdr:from>
    <xdr:to>
      <xdr:col>18</xdr:col>
      <xdr:colOff>228600</xdr:colOff>
      <xdr:row>59</xdr:row>
      <xdr:rowOff>52387</xdr:rowOff>
    </xdr:to>
    <mc:AlternateContent xmlns:mc="http://schemas.openxmlformats.org/markup-compatibility/2006">
      <mc:Choice xmlns:cx1="http://schemas.microsoft.com/office/drawing/2015/9/8/chartex" xmlns="" Requires="cx1">
        <xdr:graphicFrame macro="">
          <xdr:nvGraphicFramePr>
            <xdr:cNvPr id="2" name="Chart 1">
              <a:extLst>
                <a:ext uri="{FF2B5EF4-FFF2-40B4-BE49-F238E27FC236}">
                  <a16:creationId xmlns:a16="http://schemas.microsoft.com/office/drawing/2014/main" id="{1E5FD90F-7A57-4093-9B57-FB34476114D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6629400" y="8548687"/>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14287</xdr:colOff>
      <xdr:row>44</xdr:row>
      <xdr:rowOff>176212</xdr:rowOff>
    </xdr:from>
    <xdr:to>
      <xdr:col>10</xdr:col>
      <xdr:colOff>319087</xdr:colOff>
      <xdr:row>59</xdr:row>
      <xdr:rowOff>61912</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33738DFB-EF7B-4DF8-A88F-FB40A51D668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3" name="Rectangle 2"/>
            <xdr:cNvSpPr>
              <a:spLocks noTextEdit="1"/>
            </xdr:cNvSpPr>
          </xdr:nvSpPr>
          <xdr:spPr>
            <a:xfrm>
              <a:off x="1843087" y="8558212"/>
              <a:ext cx="4572000" cy="2743200"/>
            </a:xfrm>
            <a:prstGeom prst="rect">
              <a:avLst/>
            </a:prstGeom>
            <a:solidFill>
              <a:prstClr val="white"/>
            </a:solidFill>
            <a:ln w="1">
              <a:solidFill>
                <a:prstClr val="green"/>
              </a:solidFill>
            </a:ln>
          </xdr:spPr>
          <xdr:txBody>
            <a:bodyPr vertOverflow="clip" horzOverflow="clip"/>
            <a:lstStyle/>
            <a:p>
              <a:r>
                <a:rPr lang="en-AU"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457199</xdr:colOff>
      <xdr:row>24</xdr:row>
      <xdr:rowOff>3175</xdr:rowOff>
    </xdr:from>
    <xdr:to>
      <xdr:col>19</xdr:col>
      <xdr:colOff>111124</xdr:colOff>
      <xdr:row>38</xdr:row>
      <xdr:rowOff>152400</xdr:rowOff>
    </xdr:to>
    <mc:AlternateContent xmlns:mc="http://schemas.openxmlformats.org/markup-compatibility/2006">
      <mc:Choice xmlns:cx="http://schemas.microsoft.com/office/drawing/2014/chartex" Requires="cx">
        <xdr:graphicFrame macro="">
          <xdr:nvGraphicFramePr>
            <xdr:cNvPr id="4" name="Chart 3"/>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3"/>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53975</xdr:colOff>
      <xdr:row>23</xdr:row>
      <xdr:rowOff>174625</xdr:rowOff>
    </xdr:from>
    <xdr:to>
      <xdr:col>11</xdr:col>
      <xdr:colOff>358775</xdr:colOff>
      <xdr:row>38</xdr:row>
      <xdr:rowOff>155575</xdr:rowOff>
    </xdr:to>
    <mc:AlternateContent xmlns:mc="http://schemas.openxmlformats.org/markup-compatibility/2006">
      <mc:Choice xmlns:cx="http://schemas.microsoft.com/office/drawing/2014/chartex" Requires="cx">
        <xdr:graphicFrame macro="">
          <xdr:nvGraphicFramePr>
            <xdr:cNvPr id="5" name="Chart 4"/>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4"/>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at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 classification"/>
      <sheetName val="y"/>
      <sheetName val="y_missing"/>
      <sheetName val="old"/>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
  <sheetViews>
    <sheetView tabSelected="1" workbookViewId="0">
      <selection activeCell="D46" sqref="D46"/>
    </sheetView>
  </sheetViews>
  <sheetFormatPr defaultRowHeight="14.5" x14ac:dyDescent="0.35"/>
  <cols>
    <col min="1" max="1" width="8.7265625" style="5"/>
    <col min="2" max="2" width="10.453125" style="5" customWidth="1"/>
    <col min="3" max="26" width="8.7265625" style="5"/>
    <col min="27" max="27" width="10.81640625" style="5" customWidth="1"/>
    <col min="28" max="16384" width="8.7265625" style="5"/>
  </cols>
  <sheetData>
    <row r="1" spans="1:27" x14ac:dyDescent="0.35">
      <c r="A1" s="5" t="s">
        <v>216</v>
      </c>
      <c r="B1" s="5" t="s">
        <v>215</v>
      </c>
      <c r="C1" s="5">
        <v>1</v>
      </c>
      <c r="D1" s="5">
        <v>2</v>
      </c>
      <c r="E1" s="5">
        <v>3</v>
      </c>
      <c r="F1" s="5">
        <v>4</v>
      </c>
      <c r="G1" s="5">
        <v>5</v>
      </c>
      <c r="H1" s="5">
        <v>6</v>
      </c>
      <c r="I1" s="5">
        <v>7</v>
      </c>
      <c r="J1" s="5">
        <v>8</v>
      </c>
      <c r="K1" s="5">
        <v>9</v>
      </c>
      <c r="L1" s="5">
        <v>10</v>
      </c>
      <c r="M1" s="5">
        <v>11</v>
      </c>
      <c r="N1" s="5">
        <v>12</v>
      </c>
      <c r="O1" s="5">
        <v>13</v>
      </c>
      <c r="P1" s="5">
        <v>14</v>
      </c>
      <c r="Q1" s="5">
        <v>15</v>
      </c>
      <c r="R1" s="5">
        <v>16</v>
      </c>
      <c r="S1" s="5">
        <v>17</v>
      </c>
      <c r="T1" s="5">
        <v>18</v>
      </c>
      <c r="U1" s="5">
        <v>19</v>
      </c>
      <c r="V1" s="5">
        <v>20</v>
      </c>
      <c r="W1" s="5">
        <v>21</v>
      </c>
      <c r="X1" s="5">
        <v>22</v>
      </c>
      <c r="Y1" s="5">
        <v>23</v>
      </c>
      <c r="Z1" s="5">
        <v>24</v>
      </c>
      <c r="AA1" s="5" t="s">
        <v>214</v>
      </c>
    </row>
    <row r="2" spans="1:27" x14ac:dyDescent="0.35">
      <c r="A2" s="5">
        <v>1</v>
      </c>
      <c r="B2" s="5" t="s">
        <v>123</v>
      </c>
      <c r="C2" s="5" t="e">
        <v>#N/A</v>
      </c>
      <c r="D2" s="5" t="e">
        <v>#N/A</v>
      </c>
      <c r="E2" s="5">
        <v>0</v>
      </c>
      <c r="F2" s="5">
        <v>0</v>
      </c>
      <c r="G2" s="5">
        <v>0</v>
      </c>
      <c r="H2" s="5">
        <v>0</v>
      </c>
      <c r="I2" s="5">
        <v>0</v>
      </c>
      <c r="J2" s="5">
        <v>0</v>
      </c>
      <c r="K2" s="5">
        <v>0</v>
      </c>
      <c r="L2" s="5">
        <v>0</v>
      </c>
      <c r="M2" s="5">
        <v>1</v>
      </c>
      <c r="N2" s="5">
        <v>0</v>
      </c>
      <c r="O2" s="5">
        <v>0</v>
      </c>
      <c r="P2" s="5">
        <v>0</v>
      </c>
      <c r="Q2" s="5">
        <v>0</v>
      </c>
      <c r="R2" s="5">
        <v>0</v>
      </c>
      <c r="S2" s="5">
        <v>0</v>
      </c>
      <c r="T2" s="5">
        <v>1</v>
      </c>
      <c r="U2" s="5">
        <v>1</v>
      </c>
      <c r="V2" s="5">
        <v>1</v>
      </c>
      <c r="W2" s="5">
        <v>1</v>
      </c>
      <c r="X2" s="5">
        <v>1</v>
      </c>
      <c r="Y2" s="5">
        <v>1</v>
      </c>
      <c r="Z2" s="5">
        <v>1</v>
      </c>
      <c r="AA2" s="5" t="s">
        <v>213</v>
      </c>
    </row>
    <row r="3" spans="1:27" x14ac:dyDescent="0.35">
      <c r="A3" s="5">
        <v>2</v>
      </c>
      <c r="B3" s="5" t="s">
        <v>123</v>
      </c>
      <c r="C3" s="5" t="e">
        <v>#N/A</v>
      </c>
      <c r="D3" s="5" t="e">
        <v>#N/A</v>
      </c>
      <c r="E3" s="5" t="e">
        <v>#N/A</v>
      </c>
      <c r="F3" s="5" t="e">
        <v>#N/A</v>
      </c>
      <c r="G3" s="5" t="e">
        <v>#N/A</v>
      </c>
      <c r="H3" s="5" t="e">
        <v>#N/A</v>
      </c>
      <c r="I3" s="5" t="e">
        <v>#N/A</v>
      </c>
      <c r="J3" s="5" t="e">
        <v>#N/A</v>
      </c>
      <c r="K3" s="5" t="e">
        <v>#N/A</v>
      </c>
      <c r="L3" s="5" t="e">
        <v>#N/A</v>
      </c>
      <c r="M3" s="5" t="e">
        <v>#N/A</v>
      </c>
      <c r="N3" s="5" t="e">
        <v>#N/A</v>
      </c>
      <c r="O3" s="5" t="e">
        <v>#N/A</v>
      </c>
      <c r="P3" s="5" t="e">
        <v>#N/A</v>
      </c>
      <c r="Q3" s="5" t="e">
        <v>#N/A</v>
      </c>
      <c r="R3" s="5" t="e">
        <v>#N/A</v>
      </c>
      <c r="S3" s="5" t="e">
        <v>#N/A</v>
      </c>
      <c r="T3" s="5" t="e">
        <v>#N/A</v>
      </c>
      <c r="U3" s="5" t="e">
        <v>#N/A</v>
      </c>
      <c r="V3" s="5" t="e">
        <v>#N/A</v>
      </c>
      <c r="W3" s="5" t="e">
        <v>#N/A</v>
      </c>
      <c r="X3" s="5" t="e">
        <v>#N/A</v>
      </c>
      <c r="Y3" s="5" t="e">
        <v>#N/A</v>
      </c>
      <c r="Z3" s="5" t="e">
        <v>#N/A</v>
      </c>
      <c r="AA3" s="5" t="e">
        <v>#N/A</v>
      </c>
    </row>
    <row r="4" spans="1:27" x14ac:dyDescent="0.35">
      <c r="A4" s="5">
        <v>3</v>
      </c>
      <c r="B4" s="5" t="s">
        <v>123</v>
      </c>
      <c r="C4" s="5">
        <v>0</v>
      </c>
      <c r="D4" s="5">
        <v>0</v>
      </c>
      <c r="E4" s="5">
        <v>0</v>
      </c>
      <c r="F4" s="5">
        <v>0</v>
      </c>
      <c r="G4" s="5">
        <v>0</v>
      </c>
      <c r="H4" s="5">
        <v>0</v>
      </c>
      <c r="I4" s="5">
        <v>0</v>
      </c>
      <c r="J4" s="5">
        <v>1</v>
      </c>
      <c r="K4" s="5">
        <v>1</v>
      </c>
      <c r="L4" s="5">
        <v>1</v>
      </c>
      <c r="M4" s="5">
        <v>1</v>
      </c>
      <c r="N4" s="5">
        <v>1</v>
      </c>
      <c r="O4" s="5">
        <v>0</v>
      </c>
      <c r="P4" s="5">
        <v>0</v>
      </c>
      <c r="Q4" s="5">
        <v>0</v>
      </c>
      <c r="R4" s="5">
        <v>0</v>
      </c>
      <c r="S4" s="5">
        <v>0</v>
      </c>
      <c r="T4" s="5">
        <v>0</v>
      </c>
      <c r="U4" s="5">
        <v>1</v>
      </c>
      <c r="V4" s="5">
        <v>1</v>
      </c>
      <c r="W4" s="5">
        <v>1</v>
      </c>
      <c r="X4" s="5">
        <v>1</v>
      </c>
      <c r="Y4" s="5">
        <v>1</v>
      </c>
      <c r="Z4" s="5">
        <v>1</v>
      </c>
      <c r="AA4" s="5" t="e">
        <v>#N/A</v>
      </c>
    </row>
    <row r="5" spans="1:27" x14ac:dyDescent="0.35">
      <c r="A5" s="5">
        <v>4</v>
      </c>
      <c r="B5" s="5" t="s">
        <v>123</v>
      </c>
      <c r="C5" s="5">
        <v>0</v>
      </c>
      <c r="D5" s="5">
        <v>0</v>
      </c>
      <c r="E5" s="5">
        <v>0</v>
      </c>
      <c r="F5" s="5">
        <v>0</v>
      </c>
      <c r="G5" s="5">
        <v>0</v>
      </c>
      <c r="H5" s="5">
        <v>0</v>
      </c>
      <c r="I5" s="5">
        <v>0</v>
      </c>
      <c r="J5" s="5">
        <v>0</v>
      </c>
      <c r="K5" s="5">
        <v>1</v>
      </c>
      <c r="L5" s="5">
        <v>1</v>
      </c>
      <c r="M5" s="5">
        <v>1</v>
      </c>
      <c r="N5" s="5">
        <v>1</v>
      </c>
      <c r="O5" s="5">
        <v>0</v>
      </c>
      <c r="P5" s="5">
        <v>0</v>
      </c>
      <c r="Q5" s="5">
        <v>0</v>
      </c>
      <c r="R5" s="5">
        <v>0</v>
      </c>
      <c r="S5" s="5">
        <v>0</v>
      </c>
      <c r="T5" s="5">
        <v>1</v>
      </c>
      <c r="U5" s="5">
        <v>1</v>
      </c>
      <c r="V5" s="5">
        <v>1</v>
      </c>
      <c r="W5" s="5">
        <v>1</v>
      </c>
      <c r="X5" s="5">
        <v>1</v>
      </c>
      <c r="Y5" s="5">
        <v>1</v>
      </c>
      <c r="Z5" s="5">
        <v>1</v>
      </c>
      <c r="AA5" s="5" t="e">
        <v>#N/A</v>
      </c>
    </row>
    <row r="6" spans="1:27" x14ac:dyDescent="0.35">
      <c r="A6" s="5">
        <v>5</v>
      </c>
      <c r="B6" s="5" t="s">
        <v>123</v>
      </c>
      <c r="C6" s="5">
        <v>1</v>
      </c>
      <c r="D6" s="5">
        <v>0</v>
      </c>
      <c r="E6" s="5">
        <v>1</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t="s">
        <v>212</v>
      </c>
    </row>
    <row r="7" spans="1:27" x14ac:dyDescent="0.35">
      <c r="A7" s="5">
        <v>6</v>
      </c>
      <c r="B7" s="5" t="s">
        <v>123</v>
      </c>
      <c r="C7" s="5" t="e">
        <v>#N/A</v>
      </c>
      <c r="D7" s="5" t="e">
        <v>#N/A</v>
      </c>
      <c r="E7" s="5" t="e">
        <v>#N/A</v>
      </c>
      <c r="F7" s="5" t="e">
        <v>#N/A</v>
      </c>
      <c r="G7" s="5" t="e">
        <v>#N/A</v>
      </c>
      <c r="H7" s="5" t="e">
        <v>#N/A</v>
      </c>
      <c r="I7" s="5" t="e">
        <v>#N/A</v>
      </c>
      <c r="J7" s="5" t="e">
        <v>#N/A</v>
      </c>
      <c r="K7" s="5" t="e">
        <v>#N/A</v>
      </c>
      <c r="L7" s="5" t="e">
        <v>#N/A</v>
      </c>
      <c r="M7" s="5" t="e">
        <v>#N/A</v>
      </c>
      <c r="N7" s="5" t="e">
        <v>#N/A</v>
      </c>
      <c r="O7" s="5" t="e">
        <v>#N/A</v>
      </c>
      <c r="P7" s="5" t="e">
        <v>#N/A</v>
      </c>
      <c r="Q7" s="5" t="e">
        <v>#N/A</v>
      </c>
      <c r="R7" s="5" t="e">
        <v>#N/A</v>
      </c>
      <c r="S7" s="5" t="e">
        <v>#N/A</v>
      </c>
      <c r="T7" s="5" t="e">
        <v>#N/A</v>
      </c>
      <c r="U7" s="5" t="e">
        <v>#N/A</v>
      </c>
      <c r="V7" s="5" t="e">
        <v>#N/A</v>
      </c>
      <c r="W7" s="5" t="e">
        <v>#N/A</v>
      </c>
      <c r="X7" s="5" t="e">
        <v>#N/A</v>
      </c>
      <c r="Y7" s="5" t="e">
        <v>#N/A</v>
      </c>
      <c r="Z7" s="5" t="e">
        <v>#N/A</v>
      </c>
      <c r="AA7" s="5" t="e">
        <v>#N/A</v>
      </c>
    </row>
    <row r="8" spans="1:27" x14ac:dyDescent="0.35">
      <c r="A8" s="5">
        <v>7</v>
      </c>
      <c r="B8" s="5" t="s">
        <v>123</v>
      </c>
      <c r="C8" s="5" t="e">
        <v>#N/A</v>
      </c>
      <c r="D8" s="5" t="e">
        <v>#N/A</v>
      </c>
      <c r="E8" s="5" t="e">
        <v>#N/A</v>
      </c>
      <c r="F8" s="5" t="e">
        <v>#N/A</v>
      </c>
      <c r="G8" s="5" t="e">
        <v>#N/A</v>
      </c>
      <c r="H8" s="5" t="e">
        <v>#N/A</v>
      </c>
      <c r="I8" s="5" t="e">
        <v>#N/A</v>
      </c>
      <c r="J8" s="5" t="e">
        <v>#N/A</v>
      </c>
      <c r="K8" s="5" t="e">
        <v>#N/A</v>
      </c>
      <c r="L8" s="5" t="e">
        <v>#N/A</v>
      </c>
      <c r="M8" s="5" t="e">
        <v>#N/A</v>
      </c>
      <c r="N8" s="5" t="e">
        <v>#N/A</v>
      </c>
      <c r="O8" s="5" t="e">
        <v>#N/A</v>
      </c>
      <c r="P8" s="5" t="e">
        <v>#N/A</v>
      </c>
      <c r="Q8" s="5" t="e">
        <v>#N/A</v>
      </c>
      <c r="R8" s="5" t="e">
        <v>#N/A</v>
      </c>
      <c r="S8" s="5" t="e">
        <v>#N/A</v>
      </c>
      <c r="T8" s="5" t="e">
        <v>#N/A</v>
      </c>
      <c r="U8" s="5" t="e">
        <v>#N/A</v>
      </c>
      <c r="V8" s="5" t="e">
        <v>#N/A</v>
      </c>
      <c r="W8" s="5" t="e">
        <v>#N/A</v>
      </c>
      <c r="X8" s="5" t="e">
        <v>#N/A</v>
      </c>
      <c r="Y8" s="5" t="e">
        <v>#N/A</v>
      </c>
      <c r="Z8" s="5" t="e">
        <v>#N/A</v>
      </c>
      <c r="AA8" s="5" t="e">
        <v>#N/A</v>
      </c>
    </row>
    <row r="9" spans="1:27" x14ac:dyDescent="0.35">
      <c r="A9" s="5">
        <v>8</v>
      </c>
      <c r="B9" s="5" t="s">
        <v>123</v>
      </c>
      <c r="C9" s="5">
        <v>0</v>
      </c>
      <c r="D9" s="5">
        <v>0</v>
      </c>
      <c r="E9" s="5">
        <v>0</v>
      </c>
      <c r="F9" s="5">
        <v>0</v>
      </c>
      <c r="G9" s="5">
        <v>0</v>
      </c>
      <c r="H9" s="5">
        <v>0</v>
      </c>
      <c r="I9" s="5">
        <v>0</v>
      </c>
      <c r="J9" s="5">
        <v>0</v>
      </c>
      <c r="K9" s="5">
        <v>0</v>
      </c>
      <c r="L9" s="5">
        <v>0</v>
      </c>
      <c r="M9" s="5">
        <v>0</v>
      </c>
      <c r="N9" s="5">
        <v>0</v>
      </c>
      <c r="O9" s="5">
        <v>0</v>
      </c>
      <c r="P9" s="5">
        <v>0</v>
      </c>
      <c r="Q9" s="5">
        <v>0</v>
      </c>
      <c r="R9" s="5">
        <v>0</v>
      </c>
      <c r="S9" s="5">
        <v>0</v>
      </c>
      <c r="T9" s="5">
        <v>0</v>
      </c>
      <c r="U9" s="5">
        <v>0</v>
      </c>
      <c r="V9" s="5">
        <v>0</v>
      </c>
      <c r="W9" s="5">
        <v>1</v>
      </c>
      <c r="X9" s="5">
        <v>1</v>
      </c>
      <c r="Y9" s="5">
        <v>1</v>
      </c>
      <c r="Z9" s="5">
        <v>1</v>
      </c>
      <c r="AA9" s="5" t="e">
        <v>#N/A</v>
      </c>
    </row>
    <row r="10" spans="1:27" x14ac:dyDescent="0.35">
      <c r="A10" s="5">
        <v>9</v>
      </c>
      <c r="B10" s="5" t="s">
        <v>123</v>
      </c>
      <c r="C10" s="5" t="e">
        <v>#N/A</v>
      </c>
      <c r="D10" s="5">
        <v>0</v>
      </c>
      <c r="E10" s="5">
        <v>0</v>
      </c>
      <c r="F10" s="5">
        <v>0</v>
      </c>
      <c r="G10" s="5">
        <v>0</v>
      </c>
      <c r="H10" s="5">
        <v>0</v>
      </c>
      <c r="I10" s="5" t="e">
        <v>#N/A</v>
      </c>
      <c r="J10" s="5">
        <v>0</v>
      </c>
      <c r="K10" s="5" t="e">
        <v>#N/A</v>
      </c>
      <c r="L10" s="5">
        <v>0</v>
      </c>
      <c r="M10" s="5">
        <v>0</v>
      </c>
      <c r="N10" s="5">
        <v>0</v>
      </c>
      <c r="O10" s="5">
        <v>0</v>
      </c>
      <c r="P10" s="5">
        <v>0</v>
      </c>
      <c r="Q10" s="5">
        <v>0</v>
      </c>
      <c r="R10" s="5">
        <v>0</v>
      </c>
      <c r="S10" s="5">
        <v>1</v>
      </c>
      <c r="T10" s="5">
        <v>1</v>
      </c>
      <c r="U10" s="5">
        <v>0</v>
      </c>
      <c r="V10" s="5">
        <v>1</v>
      </c>
      <c r="W10" s="5">
        <v>1</v>
      </c>
      <c r="X10" s="5">
        <v>1</v>
      </c>
      <c r="Y10" s="5">
        <v>1</v>
      </c>
      <c r="Z10" s="5">
        <v>1</v>
      </c>
      <c r="AA10" s="5" t="s">
        <v>188</v>
      </c>
    </row>
    <row r="11" spans="1:27" x14ac:dyDescent="0.35">
      <c r="A11" s="5">
        <v>1</v>
      </c>
      <c r="B11" s="5" t="s">
        <v>124</v>
      </c>
      <c r="C11" s="5">
        <v>0</v>
      </c>
      <c r="D11" s="5" t="e">
        <v>#N/A</v>
      </c>
      <c r="E11" s="5">
        <v>0</v>
      </c>
      <c r="F11" s="5">
        <v>1</v>
      </c>
      <c r="G11" s="5">
        <v>1</v>
      </c>
      <c r="H11" s="5" t="e">
        <v>#N/A</v>
      </c>
      <c r="I11" s="5" t="e">
        <v>#N/A</v>
      </c>
      <c r="J11" s="5" t="e">
        <v>#N/A</v>
      </c>
      <c r="K11" s="5" t="e">
        <v>#N/A</v>
      </c>
      <c r="L11" s="5" t="e">
        <v>#N/A</v>
      </c>
      <c r="M11" s="5" t="e">
        <v>#N/A</v>
      </c>
      <c r="N11" s="5" t="e">
        <v>#N/A</v>
      </c>
      <c r="O11" s="5" t="e">
        <v>#N/A</v>
      </c>
      <c r="P11" s="5" t="e">
        <v>#N/A</v>
      </c>
      <c r="Q11" s="5" t="e">
        <v>#N/A</v>
      </c>
      <c r="R11" s="5" t="e">
        <v>#N/A</v>
      </c>
      <c r="S11" s="5" t="e">
        <v>#N/A</v>
      </c>
      <c r="T11" s="5" t="e">
        <v>#N/A</v>
      </c>
      <c r="U11" s="5" t="e">
        <v>#N/A</v>
      </c>
      <c r="V11" s="5" t="e">
        <v>#N/A</v>
      </c>
      <c r="W11" s="5" t="e">
        <v>#N/A</v>
      </c>
      <c r="X11" s="5" t="e">
        <v>#N/A</v>
      </c>
      <c r="Y11" s="5" t="e">
        <v>#N/A</v>
      </c>
      <c r="Z11" s="5" t="e">
        <v>#N/A</v>
      </c>
      <c r="AA11" s="5" t="s">
        <v>211</v>
      </c>
    </row>
    <row r="12" spans="1:27" x14ac:dyDescent="0.35">
      <c r="A12" s="5">
        <v>2</v>
      </c>
      <c r="B12" s="5" t="s">
        <v>124</v>
      </c>
      <c r="C12" s="5" t="e">
        <v>#N/A</v>
      </c>
      <c r="D12" s="5" t="e">
        <v>#N/A</v>
      </c>
      <c r="E12" s="5" t="e">
        <v>#N/A</v>
      </c>
      <c r="F12" s="5" t="e">
        <v>#N/A</v>
      </c>
      <c r="G12" s="5" t="e">
        <v>#N/A</v>
      </c>
      <c r="H12" s="5" t="e">
        <v>#N/A</v>
      </c>
      <c r="I12" s="5" t="e">
        <v>#N/A</v>
      </c>
      <c r="J12" s="5" t="e">
        <v>#N/A</v>
      </c>
      <c r="K12" s="5" t="e">
        <v>#N/A</v>
      </c>
      <c r="L12" s="5" t="e">
        <v>#N/A</v>
      </c>
      <c r="M12" s="5" t="e">
        <v>#N/A</v>
      </c>
      <c r="N12" s="5" t="e">
        <v>#N/A</v>
      </c>
      <c r="O12" s="5" t="e">
        <v>#N/A</v>
      </c>
      <c r="P12" s="5" t="e">
        <v>#N/A</v>
      </c>
      <c r="Q12" s="5" t="e">
        <v>#N/A</v>
      </c>
      <c r="R12" s="5" t="e">
        <v>#N/A</v>
      </c>
      <c r="S12" s="5" t="e">
        <v>#N/A</v>
      </c>
      <c r="T12" s="5" t="e">
        <v>#N/A</v>
      </c>
      <c r="U12" s="5" t="e">
        <v>#N/A</v>
      </c>
      <c r="V12" s="5" t="e">
        <v>#N/A</v>
      </c>
      <c r="W12" s="5" t="e">
        <v>#N/A</v>
      </c>
      <c r="X12" s="5" t="e">
        <v>#N/A</v>
      </c>
      <c r="Y12" s="5" t="e">
        <v>#N/A</v>
      </c>
      <c r="Z12" s="5" t="e">
        <v>#N/A</v>
      </c>
      <c r="AA12" s="5" t="e">
        <v>#N/A</v>
      </c>
    </row>
    <row r="13" spans="1:27" x14ac:dyDescent="0.35">
      <c r="A13" s="5">
        <v>3</v>
      </c>
      <c r="B13" s="5" t="s">
        <v>124</v>
      </c>
      <c r="C13" s="5">
        <v>0</v>
      </c>
      <c r="D13" s="5">
        <v>0</v>
      </c>
      <c r="E13" s="5">
        <v>0</v>
      </c>
      <c r="F13" s="5">
        <v>0</v>
      </c>
      <c r="G13" s="5">
        <v>1</v>
      </c>
      <c r="H13" s="5" t="e">
        <v>#N/A</v>
      </c>
      <c r="I13" s="5" t="e">
        <v>#N/A</v>
      </c>
      <c r="J13" s="5" t="e">
        <v>#N/A</v>
      </c>
      <c r="K13" s="5" t="e">
        <v>#N/A</v>
      </c>
      <c r="L13" s="5" t="e">
        <v>#N/A</v>
      </c>
      <c r="M13" s="5" t="e">
        <v>#N/A</v>
      </c>
      <c r="N13" s="5" t="e">
        <v>#N/A</v>
      </c>
      <c r="O13" s="5" t="e">
        <v>#N/A</v>
      </c>
      <c r="P13" s="5" t="e">
        <v>#N/A</v>
      </c>
      <c r="Q13" s="5" t="e">
        <v>#N/A</v>
      </c>
      <c r="R13" s="5" t="e">
        <v>#N/A</v>
      </c>
      <c r="S13" s="5" t="e">
        <v>#N/A</v>
      </c>
      <c r="T13" s="5" t="e">
        <v>#N/A</v>
      </c>
      <c r="U13" s="5" t="e">
        <v>#N/A</v>
      </c>
      <c r="V13" s="5" t="e">
        <v>#N/A</v>
      </c>
      <c r="W13" s="5" t="e">
        <v>#N/A</v>
      </c>
      <c r="X13" s="5" t="e">
        <v>#N/A</v>
      </c>
      <c r="Y13" s="5" t="e">
        <v>#N/A</v>
      </c>
      <c r="Z13" s="5" t="e">
        <v>#N/A</v>
      </c>
      <c r="AA13" s="5" t="e">
        <v>#N/A</v>
      </c>
    </row>
    <row r="14" spans="1:27" x14ac:dyDescent="0.35">
      <c r="A14" s="5">
        <v>4</v>
      </c>
      <c r="B14" s="5" t="s">
        <v>124</v>
      </c>
      <c r="C14" s="5">
        <v>0</v>
      </c>
      <c r="D14" s="5">
        <v>0</v>
      </c>
      <c r="E14" s="5">
        <v>0</v>
      </c>
      <c r="F14" s="5">
        <v>1</v>
      </c>
      <c r="G14" s="5">
        <v>1</v>
      </c>
      <c r="H14" s="5" t="e">
        <v>#N/A</v>
      </c>
      <c r="I14" s="5" t="e">
        <v>#N/A</v>
      </c>
      <c r="J14" s="5" t="e">
        <v>#N/A</v>
      </c>
      <c r="K14" s="5" t="e">
        <v>#N/A</v>
      </c>
      <c r="L14" s="5" t="e">
        <v>#N/A</v>
      </c>
      <c r="M14" s="5" t="e">
        <v>#N/A</v>
      </c>
      <c r="N14" s="5" t="e">
        <v>#N/A</v>
      </c>
      <c r="O14" s="5" t="e">
        <v>#N/A</v>
      </c>
      <c r="P14" s="5" t="e">
        <v>#N/A</v>
      </c>
      <c r="Q14" s="5" t="e">
        <v>#N/A</v>
      </c>
      <c r="R14" s="5" t="e">
        <v>#N/A</v>
      </c>
      <c r="S14" s="5" t="e">
        <v>#N/A</v>
      </c>
      <c r="T14" s="5" t="e">
        <v>#N/A</v>
      </c>
      <c r="U14" s="5" t="e">
        <v>#N/A</v>
      </c>
      <c r="V14" s="5" t="e">
        <v>#N/A</v>
      </c>
      <c r="W14" s="5" t="e">
        <v>#N/A</v>
      </c>
      <c r="X14" s="5" t="e">
        <v>#N/A</v>
      </c>
      <c r="Y14" s="5" t="e">
        <v>#N/A</v>
      </c>
      <c r="Z14" s="5" t="e">
        <v>#N/A</v>
      </c>
      <c r="AA14" s="5" t="s">
        <v>210</v>
      </c>
    </row>
    <row r="15" spans="1:27" x14ac:dyDescent="0.35">
      <c r="A15" s="5">
        <v>5</v>
      </c>
      <c r="B15" s="5" t="s">
        <v>124</v>
      </c>
      <c r="C15" s="5">
        <v>0</v>
      </c>
      <c r="D15" s="5">
        <v>0</v>
      </c>
      <c r="E15" s="5">
        <v>0</v>
      </c>
      <c r="F15" s="5">
        <v>1</v>
      </c>
      <c r="G15" s="5">
        <v>1</v>
      </c>
      <c r="H15" s="5" t="e">
        <v>#N/A</v>
      </c>
      <c r="I15" s="5" t="e">
        <v>#N/A</v>
      </c>
      <c r="J15" s="5" t="e">
        <v>#N/A</v>
      </c>
      <c r="K15" s="5" t="e">
        <v>#N/A</v>
      </c>
      <c r="L15" s="5" t="e">
        <v>#N/A</v>
      </c>
      <c r="M15" s="5" t="e">
        <v>#N/A</v>
      </c>
      <c r="N15" s="5" t="e">
        <v>#N/A</v>
      </c>
      <c r="O15" s="5" t="e">
        <v>#N/A</v>
      </c>
      <c r="P15" s="5" t="e">
        <v>#N/A</v>
      </c>
      <c r="Q15" s="5" t="e">
        <v>#N/A</v>
      </c>
      <c r="R15" s="5" t="e">
        <v>#N/A</v>
      </c>
      <c r="S15" s="5" t="e">
        <v>#N/A</v>
      </c>
      <c r="T15" s="5" t="e">
        <v>#N/A</v>
      </c>
      <c r="U15" s="5" t="e">
        <v>#N/A</v>
      </c>
      <c r="V15" s="5" t="e">
        <v>#N/A</v>
      </c>
      <c r="W15" s="5" t="e">
        <v>#N/A</v>
      </c>
      <c r="X15" s="5" t="e">
        <v>#N/A</v>
      </c>
      <c r="Y15" s="5" t="e">
        <v>#N/A</v>
      </c>
      <c r="Z15" s="5" t="e">
        <v>#N/A</v>
      </c>
      <c r="AA15" s="5" t="s">
        <v>209</v>
      </c>
    </row>
    <row r="16" spans="1:27" x14ac:dyDescent="0.35">
      <c r="A16" s="5">
        <v>6</v>
      </c>
      <c r="B16" s="5" t="s">
        <v>124</v>
      </c>
      <c r="C16" s="5" t="e">
        <v>#N/A</v>
      </c>
      <c r="D16" s="5" t="e">
        <v>#N/A</v>
      </c>
      <c r="E16" s="5" t="e">
        <v>#N/A</v>
      </c>
      <c r="F16" s="5" t="e">
        <v>#N/A</v>
      </c>
      <c r="G16" s="5" t="e">
        <v>#N/A</v>
      </c>
      <c r="H16" s="5" t="e">
        <v>#N/A</v>
      </c>
      <c r="I16" s="5" t="e">
        <v>#N/A</v>
      </c>
      <c r="J16" s="5" t="e">
        <v>#N/A</v>
      </c>
      <c r="K16" s="5" t="e">
        <v>#N/A</v>
      </c>
      <c r="L16" s="5" t="e">
        <v>#N/A</v>
      </c>
      <c r="M16" s="5" t="e">
        <v>#N/A</v>
      </c>
      <c r="N16" s="5" t="e">
        <v>#N/A</v>
      </c>
      <c r="O16" s="5" t="e">
        <v>#N/A</v>
      </c>
      <c r="P16" s="5" t="e">
        <v>#N/A</v>
      </c>
      <c r="Q16" s="5" t="e">
        <v>#N/A</v>
      </c>
      <c r="R16" s="5" t="e">
        <v>#N/A</v>
      </c>
      <c r="S16" s="5" t="e">
        <v>#N/A</v>
      </c>
      <c r="T16" s="5" t="e">
        <v>#N/A</v>
      </c>
      <c r="U16" s="5" t="e">
        <v>#N/A</v>
      </c>
      <c r="V16" s="5" t="e">
        <v>#N/A</v>
      </c>
      <c r="W16" s="5" t="e">
        <v>#N/A</v>
      </c>
      <c r="X16" s="5" t="e">
        <v>#N/A</v>
      </c>
      <c r="Y16" s="5" t="e">
        <v>#N/A</v>
      </c>
      <c r="Z16" s="5" t="e">
        <v>#N/A</v>
      </c>
      <c r="AA16" s="5" t="e">
        <v>#N/A</v>
      </c>
    </row>
    <row r="17" spans="1:27" x14ac:dyDescent="0.35">
      <c r="A17" s="5">
        <v>7</v>
      </c>
      <c r="B17" s="5" t="s">
        <v>124</v>
      </c>
      <c r="C17" s="5">
        <v>0</v>
      </c>
      <c r="D17" s="5">
        <v>0</v>
      </c>
      <c r="E17" s="5">
        <v>0</v>
      </c>
      <c r="F17" s="5">
        <v>0</v>
      </c>
      <c r="G17" s="5">
        <v>1</v>
      </c>
      <c r="H17" s="5" t="e">
        <v>#N/A</v>
      </c>
      <c r="I17" s="5" t="e">
        <v>#N/A</v>
      </c>
      <c r="J17" s="5" t="e">
        <v>#N/A</v>
      </c>
      <c r="K17" s="5" t="e">
        <v>#N/A</v>
      </c>
      <c r="L17" s="5" t="e">
        <v>#N/A</v>
      </c>
      <c r="M17" s="5" t="e">
        <v>#N/A</v>
      </c>
      <c r="N17" s="5" t="e">
        <v>#N/A</v>
      </c>
      <c r="O17" s="5" t="e">
        <v>#N/A</v>
      </c>
      <c r="P17" s="5" t="e">
        <v>#N/A</v>
      </c>
      <c r="Q17" s="5" t="e">
        <v>#N/A</v>
      </c>
      <c r="R17" s="5" t="e">
        <v>#N/A</v>
      </c>
      <c r="S17" s="5" t="e">
        <v>#N/A</v>
      </c>
      <c r="T17" s="5" t="e">
        <v>#N/A</v>
      </c>
      <c r="U17" s="5" t="e">
        <v>#N/A</v>
      </c>
      <c r="V17" s="5" t="e">
        <v>#N/A</v>
      </c>
      <c r="W17" s="5" t="e">
        <v>#N/A</v>
      </c>
      <c r="X17" s="5" t="e">
        <v>#N/A</v>
      </c>
      <c r="Y17" s="5" t="e">
        <v>#N/A</v>
      </c>
      <c r="Z17" s="5" t="e">
        <v>#N/A</v>
      </c>
      <c r="AA17" s="5" t="e">
        <v>#N/A</v>
      </c>
    </row>
    <row r="18" spans="1:27" x14ac:dyDescent="0.35">
      <c r="A18" s="5">
        <v>8</v>
      </c>
      <c r="B18" s="5" t="s">
        <v>124</v>
      </c>
      <c r="C18" s="5" t="e">
        <v>#N/A</v>
      </c>
      <c r="D18" s="5" t="e">
        <v>#N/A</v>
      </c>
      <c r="E18" s="5" t="e">
        <v>#N/A</v>
      </c>
      <c r="F18" s="5" t="e">
        <v>#N/A</v>
      </c>
      <c r="G18" s="5" t="e">
        <v>#N/A</v>
      </c>
      <c r="H18" s="5" t="e">
        <v>#N/A</v>
      </c>
      <c r="I18" s="5" t="e">
        <v>#N/A</v>
      </c>
      <c r="J18" s="5" t="e">
        <v>#N/A</v>
      </c>
      <c r="K18" s="5" t="e">
        <v>#N/A</v>
      </c>
      <c r="L18" s="5" t="e">
        <v>#N/A</v>
      </c>
      <c r="M18" s="5" t="e">
        <v>#N/A</v>
      </c>
      <c r="N18" s="5" t="e">
        <v>#N/A</v>
      </c>
      <c r="O18" s="5" t="e">
        <v>#N/A</v>
      </c>
      <c r="P18" s="5" t="e">
        <v>#N/A</v>
      </c>
      <c r="Q18" s="5" t="e">
        <v>#N/A</v>
      </c>
      <c r="R18" s="5" t="e">
        <v>#N/A</v>
      </c>
      <c r="S18" s="5" t="e">
        <v>#N/A</v>
      </c>
      <c r="T18" s="5" t="e">
        <v>#N/A</v>
      </c>
      <c r="U18" s="5" t="e">
        <v>#N/A</v>
      </c>
      <c r="V18" s="5" t="e">
        <v>#N/A</v>
      </c>
      <c r="W18" s="5" t="e">
        <v>#N/A</v>
      </c>
      <c r="X18" s="5" t="e">
        <v>#N/A</v>
      </c>
      <c r="Y18" s="5" t="e">
        <v>#N/A</v>
      </c>
      <c r="Z18" s="5" t="e">
        <v>#N/A</v>
      </c>
      <c r="AA18" s="5" t="e">
        <v>#N/A</v>
      </c>
    </row>
    <row r="19" spans="1:27" x14ac:dyDescent="0.35">
      <c r="A19" s="5">
        <v>1</v>
      </c>
      <c r="B19" s="5" t="s">
        <v>125</v>
      </c>
      <c r="C19" s="5" t="e">
        <v>#N/A</v>
      </c>
      <c r="D19" s="5">
        <v>0</v>
      </c>
      <c r="E19" s="5">
        <v>0</v>
      </c>
      <c r="F19" s="5">
        <v>0</v>
      </c>
      <c r="G19" s="5">
        <v>1</v>
      </c>
      <c r="H19" s="5">
        <v>1</v>
      </c>
      <c r="I19" s="5">
        <v>1</v>
      </c>
      <c r="J19" s="5">
        <v>1</v>
      </c>
      <c r="K19" s="5">
        <v>1</v>
      </c>
      <c r="L19" s="5">
        <v>1</v>
      </c>
      <c r="M19" s="5">
        <v>1</v>
      </c>
      <c r="N19" s="5">
        <v>1</v>
      </c>
      <c r="O19" s="5">
        <v>1</v>
      </c>
      <c r="P19" s="5">
        <v>1</v>
      </c>
      <c r="Q19" s="5">
        <v>1</v>
      </c>
      <c r="R19" s="5">
        <v>1</v>
      </c>
      <c r="S19" s="5">
        <v>1</v>
      </c>
      <c r="T19" s="5">
        <v>0</v>
      </c>
      <c r="U19" s="5">
        <v>0</v>
      </c>
      <c r="V19" s="5">
        <v>0</v>
      </c>
      <c r="W19" s="5">
        <v>0</v>
      </c>
      <c r="X19" s="5">
        <v>0</v>
      </c>
      <c r="Y19" s="5">
        <v>0</v>
      </c>
      <c r="Z19" s="5">
        <v>0</v>
      </c>
      <c r="AA19" s="5" t="s">
        <v>198</v>
      </c>
    </row>
    <row r="20" spans="1:27" x14ac:dyDescent="0.35">
      <c r="A20" s="5">
        <v>2</v>
      </c>
      <c r="B20" s="5" t="s">
        <v>125</v>
      </c>
      <c r="C20" s="5" t="e">
        <v>#N/A</v>
      </c>
      <c r="D20" s="5">
        <v>0</v>
      </c>
      <c r="E20" s="5">
        <v>0</v>
      </c>
      <c r="F20" s="5">
        <v>0</v>
      </c>
      <c r="G20" s="5">
        <v>1</v>
      </c>
      <c r="H20" s="5">
        <v>1</v>
      </c>
      <c r="I20" s="5">
        <v>1</v>
      </c>
      <c r="J20" s="5">
        <v>1</v>
      </c>
      <c r="K20" s="5">
        <v>0</v>
      </c>
      <c r="L20" s="5">
        <v>0</v>
      </c>
      <c r="M20" s="5">
        <v>0</v>
      </c>
      <c r="N20" s="5">
        <v>1</v>
      </c>
      <c r="O20" s="5">
        <v>1</v>
      </c>
      <c r="P20" s="5">
        <v>1</v>
      </c>
      <c r="Q20" s="5">
        <v>1</v>
      </c>
      <c r="R20" s="5">
        <v>0</v>
      </c>
      <c r="S20" s="5">
        <v>0</v>
      </c>
      <c r="T20" s="5">
        <v>0</v>
      </c>
      <c r="U20" s="5">
        <v>0</v>
      </c>
      <c r="V20" s="5">
        <v>0</v>
      </c>
      <c r="W20" s="5">
        <v>0</v>
      </c>
      <c r="X20" s="5">
        <v>0</v>
      </c>
      <c r="Y20" s="5">
        <v>0</v>
      </c>
      <c r="Z20" s="5">
        <v>0</v>
      </c>
      <c r="AA20" s="5" t="e">
        <v>#N/A</v>
      </c>
    </row>
    <row r="21" spans="1:27" x14ac:dyDescent="0.35">
      <c r="A21" s="5">
        <v>3</v>
      </c>
      <c r="B21" s="5" t="s">
        <v>125</v>
      </c>
      <c r="C21" s="5">
        <v>0</v>
      </c>
      <c r="D21" s="5">
        <v>0</v>
      </c>
      <c r="E21" s="5">
        <v>1</v>
      </c>
      <c r="F21" s="5">
        <v>1</v>
      </c>
      <c r="G21" s="5">
        <v>0</v>
      </c>
      <c r="H21" s="5">
        <v>0</v>
      </c>
      <c r="I21" s="5">
        <v>1</v>
      </c>
      <c r="J21" s="5">
        <v>1</v>
      </c>
      <c r="K21" s="5">
        <v>1</v>
      </c>
      <c r="L21" s="5">
        <v>0</v>
      </c>
      <c r="M21" s="5">
        <v>1</v>
      </c>
      <c r="N21" s="5">
        <v>1</v>
      </c>
      <c r="O21" s="5">
        <v>1</v>
      </c>
      <c r="P21" s="5">
        <v>1</v>
      </c>
      <c r="Q21" s="5">
        <v>1</v>
      </c>
      <c r="R21" s="5">
        <v>1</v>
      </c>
      <c r="S21" s="5">
        <v>1</v>
      </c>
      <c r="T21" s="5">
        <v>0</v>
      </c>
      <c r="U21" s="5">
        <v>0</v>
      </c>
      <c r="V21" s="5">
        <v>0</v>
      </c>
      <c r="W21" s="5">
        <v>0</v>
      </c>
      <c r="X21" s="5">
        <v>0</v>
      </c>
      <c r="Y21" s="5">
        <v>0</v>
      </c>
      <c r="Z21" s="5">
        <v>0</v>
      </c>
      <c r="AA21" s="5" t="e">
        <v>#N/A</v>
      </c>
    </row>
    <row r="22" spans="1:27" x14ac:dyDescent="0.35">
      <c r="A22" s="5">
        <v>4</v>
      </c>
      <c r="B22" s="5" t="s">
        <v>125</v>
      </c>
      <c r="C22" s="5" t="e">
        <v>#N/A</v>
      </c>
      <c r="D22" s="5">
        <v>0</v>
      </c>
      <c r="E22" s="5">
        <v>0</v>
      </c>
      <c r="F22" s="5">
        <v>0</v>
      </c>
      <c r="G22" s="5">
        <v>1</v>
      </c>
      <c r="H22" s="5">
        <v>1</v>
      </c>
      <c r="I22" s="5">
        <v>1</v>
      </c>
      <c r="J22" s="5">
        <v>1</v>
      </c>
      <c r="K22" s="5">
        <v>1</v>
      </c>
      <c r="L22" s="5">
        <v>1</v>
      </c>
      <c r="M22" s="5">
        <v>1</v>
      </c>
      <c r="N22" s="5">
        <v>1</v>
      </c>
      <c r="O22" s="5">
        <v>1</v>
      </c>
      <c r="P22" s="5">
        <v>1</v>
      </c>
      <c r="Q22" s="5">
        <v>1</v>
      </c>
      <c r="R22" s="5">
        <v>1</v>
      </c>
      <c r="S22" s="5">
        <v>0</v>
      </c>
      <c r="T22" s="5">
        <v>0</v>
      </c>
      <c r="U22" s="5">
        <v>0</v>
      </c>
      <c r="V22" s="5">
        <v>0</v>
      </c>
      <c r="W22" s="5">
        <v>0</v>
      </c>
      <c r="X22" s="5">
        <v>0</v>
      </c>
      <c r="Y22" s="5">
        <v>0</v>
      </c>
      <c r="Z22" s="5">
        <v>0</v>
      </c>
      <c r="AA22" s="5" t="s">
        <v>208</v>
      </c>
    </row>
    <row r="23" spans="1:27" x14ac:dyDescent="0.35">
      <c r="A23" s="5">
        <v>5</v>
      </c>
      <c r="B23" s="5" t="s">
        <v>125</v>
      </c>
      <c r="C23" s="5" t="e">
        <v>#N/A</v>
      </c>
      <c r="D23" s="5">
        <v>0</v>
      </c>
      <c r="E23" s="5">
        <v>0</v>
      </c>
      <c r="F23" s="5">
        <v>0</v>
      </c>
      <c r="G23" s="5">
        <v>1</v>
      </c>
      <c r="H23" s="5">
        <v>1</v>
      </c>
      <c r="I23" s="5">
        <v>1</v>
      </c>
      <c r="J23" s="5">
        <v>1</v>
      </c>
      <c r="K23" s="5">
        <v>1</v>
      </c>
      <c r="L23" s="5">
        <v>1</v>
      </c>
      <c r="M23" s="5">
        <v>1</v>
      </c>
      <c r="N23" s="5">
        <v>1</v>
      </c>
      <c r="O23" s="5">
        <v>1</v>
      </c>
      <c r="P23" s="5">
        <v>1</v>
      </c>
      <c r="Q23" s="5">
        <v>1</v>
      </c>
      <c r="R23" s="5">
        <v>1</v>
      </c>
      <c r="S23" s="5">
        <v>1</v>
      </c>
      <c r="T23" s="5">
        <v>1</v>
      </c>
      <c r="U23" s="5">
        <v>0</v>
      </c>
      <c r="V23" s="5">
        <v>0</v>
      </c>
      <c r="W23" s="5">
        <v>0</v>
      </c>
      <c r="X23" s="5">
        <v>0</v>
      </c>
      <c r="Y23" s="5" t="e">
        <v>#N/A</v>
      </c>
      <c r="Z23" s="5">
        <v>0</v>
      </c>
      <c r="AA23" s="5" t="s">
        <v>207</v>
      </c>
    </row>
    <row r="24" spans="1:27" x14ac:dyDescent="0.35">
      <c r="A24" s="5">
        <v>6</v>
      </c>
      <c r="B24" s="5" t="s">
        <v>125</v>
      </c>
      <c r="C24" s="5">
        <v>0</v>
      </c>
      <c r="D24" s="5">
        <v>0</v>
      </c>
      <c r="E24" s="5">
        <v>0</v>
      </c>
      <c r="F24" s="5">
        <v>0</v>
      </c>
      <c r="G24" s="5">
        <v>0</v>
      </c>
      <c r="H24" s="5">
        <v>1</v>
      </c>
      <c r="I24" s="5">
        <v>1</v>
      </c>
      <c r="J24" s="5">
        <v>1</v>
      </c>
      <c r="K24" s="5">
        <v>1</v>
      </c>
      <c r="L24" s="5">
        <v>1</v>
      </c>
      <c r="M24" s="5">
        <v>1</v>
      </c>
      <c r="N24" s="5">
        <v>1</v>
      </c>
      <c r="O24" s="5">
        <v>1</v>
      </c>
      <c r="P24" s="5">
        <v>1</v>
      </c>
      <c r="Q24" s="5">
        <v>1</v>
      </c>
      <c r="R24" s="5">
        <v>1</v>
      </c>
      <c r="S24" s="5">
        <v>1</v>
      </c>
      <c r="T24" s="5">
        <v>0</v>
      </c>
      <c r="U24" s="5">
        <v>0</v>
      </c>
      <c r="V24" s="5">
        <v>0</v>
      </c>
      <c r="W24" s="5">
        <v>0</v>
      </c>
      <c r="X24" s="5">
        <v>0</v>
      </c>
      <c r="Y24" s="5">
        <v>0</v>
      </c>
      <c r="Z24" s="5">
        <v>0</v>
      </c>
      <c r="AA24" s="5" t="e">
        <v>#N/A</v>
      </c>
    </row>
    <row r="25" spans="1:27" x14ac:dyDescent="0.35">
      <c r="A25" s="5">
        <v>7</v>
      </c>
      <c r="B25" s="5" t="s">
        <v>125</v>
      </c>
      <c r="C25" s="5">
        <v>0</v>
      </c>
      <c r="D25" s="5">
        <v>0</v>
      </c>
      <c r="E25" s="5">
        <v>0</v>
      </c>
      <c r="F25" s="5">
        <v>0</v>
      </c>
      <c r="G25" s="5">
        <v>0</v>
      </c>
      <c r="H25" s="5">
        <v>0</v>
      </c>
      <c r="I25" s="5">
        <v>0</v>
      </c>
      <c r="J25" s="5">
        <v>0</v>
      </c>
      <c r="K25" s="5">
        <v>0</v>
      </c>
      <c r="L25" s="5">
        <v>0</v>
      </c>
      <c r="M25" s="5">
        <v>0</v>
      </c>
      <c r="N25" s="5">
        <v>0</v>
      </c>
      <c r="O25" s="5">
        <v>0</v>
      </c>
      <c r="P25" s="5">
        <v>0</v>
      </c>
      <c r="Q25" s="5">
        <v>0</v>
      </c>
      <c r="R25" s="5">
        <v>0</v>
      </c>
      <c r="S25" s="5">
        <v>0</v>
      </c>
      <c r="T25" s="5">
        <v>0</v>
      </c>
      <c r="U25" s="5">
        <v>0</v>
      </c>
      <c r="V25" s="5">
        <v>0</v>
      </c>
      <c r="W25" s="5">
        <v>0</v>
      </c>
      <c r="X25" s="5">
        <v>0</v>
      </c>
      <c r="Y25" s="5">
        <v>0</v>
      </c>
      <c r="Z25" s="5">
        <v>0</v>
      </c>
      <c r="AA25" s="5" t="e">
        <v>#N/A</v>
      </c>
    </row>
    <row r="26" spans="1:27" x14ac:dyDescent="0.35">
      <c r="A26" s="5">
        <v>8</v>
      </c>
      <c r="B26" s="5" t="s">
        <v>125</v>
      </c>
      <c r="C26" s="5">
        <v>0</v>
      </c>
      <c r="D26" s="5">
        <v>0</v>
      </c>
      <c r="E26" s="5">
        <v>0</v>
      </c>
      <c r="F26" s="5" t="e">
        <v>#N/A</v>
      </c>
      <c r="G26" s="5">
        <v>1</v>
      </c>
      <c r="H26" s="5">
        <v>1</v>
      </c>
      <c r="I26" s="5">
        <v>1</v>
      </c>
      <c r="J26" s="5">
        <v>1</v>
      </c>
      <c r="K26" s="5">
        <v>1</v>
      </c>
      <c r="L26" s="5">
        <v>1</v>
      </c>
      <c r="M26" s="5">
        <v>1</v>
      </c>
      <c r="N26" s="5">
        <v>1</v>
      </c>
      <c r="O26" s="5">
        <v>1</v>
      </c>
      <c r="P26" s="5">
        <v>1</v>
      </c>
      <c r="Q26" s="5">
        <v>1</v>
      </c>
      <c r="R26" s="5">
        <v>1</v>
      </c>
      <c r="S26" s="5">
        <v>1</v>
      </c>
      <c r="T26" s="5">
        <v>0</v>
      </c>
      <c r="U26" s="5">
        <v>0</v>
      </c>
      <c r="V26" s="5">
        <v>0</v>
      </c>
      <c r="W26" s="5">
        <v>0</v>
      </c>
      <c r="X26" s="5">
        <v>0</v>
      </c>
      <c r="Y26" s="5">
        <v>0</v>
      </c>
      <c r="Z26" s="5">
        <v>0</v>
      </c>
      <c r="AA26" s="5" t="s">
        <v>206</v>
      </c>
    </row>
    <row r="27" spans="1:27" x14ac:dyDescent="0.35">
      <c r="A27" s="5">
        <v>9</v>
      </c>
      <c r="B27" s="5" t="s">
        <v>125</v>
      </c>
      <c r="C27" s="5">
        <v>0</v>
      </c>
      <c r="D27" s="5">
        <v>0</v>
      </c>
      <c r="E27" s="5">
        <v>0</v>
      </c>
      <c r="F27" s="5">
        <v>0</v>
      </c>
      <c r="G27" s="5">
        <v>0</v>
      </c>
      <c r="H27" s="5">
        <v>1</v>
      </c>
      <c r="I27" s="5">
        <v>1</v>
      </c>
      <c r="J27" s="5">
        <v>1</v>
      </c>
      <c r="K27" s="5">
        <v>1</v>
      </c>
      <c r="L27" s="5">
        <v>1</v>
      </c>
      <c r="M27" s="5">
        <v>0</v>
      </c>
      <c r="N27" s="5">
        <v>1</v>
      </c>
      <c r="O27" s="5">
        <v>1</v>
      </c>
      <c r="P27" s="5">
        <v>1</v>
      </c>
      <c r="Q27" s="5">
        <v>1</v>
      </c>
      <c r="R27" s="5">
        <v>1</v>
      </c>
      <c r="S27" s="5">
        <v>0</v>
      </c>
      <c r="T27" s="5">
        <v>0</v>
      </c>
      <c r="U27" s="5">
        <v>0</v>
      </c>
      <c r="V27" s="5">
        <v>0</v>
      </c>
      <c r="W27" s="5">
        <v>0</v>
      </c>
      <c r="X27" s="5">
        <v>0</v>
      </c>
      <c r="Y27" s="5">
        <v>0</v>
      </c>
      <c r="Z27" s="5">
        <v>0</v>
      </c>
      <c r="AA27" s="5" t="s">
        <v>205</v>
      </c>
    </row>
    <row r="28" spans="1:27" x14ac:dyDescent="0.35">
      <c r="A28" s="5">
        <v>10</v>
      </c>
      <c r="B28" s="5" t="s">
        <v>125</v>
      </c>
      <c r="C28" s="5">
        <v>0</v>
      </c>
      <c r="D28" s="5">
        <v>0</v>
      </c>
      <c r="E28" s="5">
        <v>0</v>
      </c>
      <c r="F28" s="5">
        <v>1</v>
      </c>
      <c r="G28" s="5">
        <v>1</v>
      </c>
      <c r="H28" s="5">
        <v>1</v>
      </c>
      <c r="I28" s="5">
        <v>1</v>
      </c>
      <c r="J28" s="5">
        <v>1</v>
      </c>
      <c r="K28" s="5">
        <v>1</v>
      </c>
      <c r="L28" s="5">
        <v>1</v>
      </c>
      <c r="M28" s="5">
        <v>1</v>
      </c>
      <c r="N28" s="5">
        <v>1</v>
      </c>
      <c r="O28" s="5">
        <v>1</v>
      </c>
      <c r="P28" s="5">
        <v>1</v>
      </c>
      <c r="Q28" s="5">
        <v>0</v>
      </c>
      <c r="R28" s="5">
        <v>0</v>
      </c>
      <c r="S28" s="5">
        <v>0</v>
      </c>
      <c r="T28" s="5">
        <v>0</v>
      </c>
      <c r="U28" s="5">
        <v>0</v>
      </c>
      <c r="V28" s="5">
        <v>0</v>
      </c>
      <c r="W28" s="5">
        <v>0</v>
      </c>
      <c r="X28" s="5">
        <v>0</v>
      </c>
      <c r="Y28" s="5">
        <v>0</v>
      </c>
      <c r="Z28" s="5">
        <v>0</v>
      </c>
      <c r="AA28" s="5" t="e">
        <v>#N/A</v>
      </c>
    </row>
    <row r="29" spans="1:27" x14ac:dyDescent="0.35">
      <c r="A29" s="5">
        <v>1</v>
      </c>
      <c r="B29" s="5" t="s">
        <v>126</v>
      </c>
      <c r="C29" s="5" t="e">
        <v>#N/A</v>
      </c>
      <c r="D29" s="5" t="e">
        <v>#N/A</v>
      </c>
      <c r="E29" s="5" t="e">
        <v>#N/A</v>
      </c>
      <c r="F29" s="5" t="e">
        <v>#N/A</v>
      </c>
      <c r="G29" s="5" t="e">
        <v>#N/A</v>
      </c>
      <c r="H29" s="5" t="e">
        <v>#N/A</v>
      </c>
      <c r="I29" s="5" t="e">
        <v>#N/A</v>
      </c>
      <c r="J29" s="5" t="e">
        <v>#N/A</v>
      </c>
      <c r="K29" s="5" t="e">
        <v>#N/A</v>
      </c>
      <c r="L29" s="5" t="e">
        <v>#N/A</v>
      </c>
      <c r="M29" s="5" t="e">
        <v>#N/A</v>
      </c>
      <c r="N29" s="5" t="e">
        <v>#N/A</v>
      </c>
      <c r="O29" s="5" t="e">
        <v>#N/A</v>
      </c>
      <c r="P29" s="5" t="e">
        <v>#N/A</v>
      </c>
      <c r="Q29" s="5" t="e">
        <v>#N/A</v>
      </c>
      <c r="R29" s="5" t="e">
        <v>#N/A</v>
      </c>
      <c r="S29" s="5" t="e">
        <v>#N/A</v>
      </c>
      <c r="T29" s="5" t="e">
        <v>#N/A</v>
      </c>
      <c r="U29" s="5" t="e">
        <v>#N/A</v>
      </c>
      <c r="V29" s="5" t="e">
        <v>#N/A</v>
      </c>
      <c r="W29" s="5" t="e">
        <v>#N/A</v>
      </c>
      <c r="X29" s="5" t="e">
        <v>#N/A</v>
      </c>
      <c r="Y29" s="5" t="e">
        <v>#N/A</v>
      </c>
      <c r="Z29" s="5" t="e">
        <v>#N/A</v>
      </c>
      <c r="AA29" s="5" t="e">
        <v>#N/A</v>
      </c>
    </row>
    <row r="30" spans="1:27" x14ac:dyDescent="0.35">
      <c r="A30" s="5">
        <v>2</v>
      </c>
      <c r="B30" s="5" t="s">
        <v>126</v>
      </c>
      <c r="C30" s="5">
        <v>0</v>
      </c>
      <c r="D30" s="5">
        <v>0</v>
      </c>
      <c r="E30" s="5">
        <v>0</v>
      </c>
      <c r="F30" s="5">
        <v>0</v>
      </c>
      <c r="G30" s="5">
        <v>0</v>
      </c>
      <c r="H30" s="5">
        <v>1</v>
      </c>
      <c r="I30" s="5" t="e">
        <v>#N/A</v>
      </c>
      <c r="J30" s="5" t="e">
        <v>#N/A</v>
      </c>
      <c r="K30" s="5" t="e">
        <v>#N/A</v>
      </c>
      <c r="L30" s="5" t="e">
        <v>#N/A</v>
      </c>
      <c r="M30" s="5" t="e">
        <v>#N/A</v>
      </c>
      <c r="N30" s="5" t="e">
        <v>#N/A</v>
      </c>
      <c r="O30" s="5" t="e">
        <v>#N/A</v>
      </c>
      <c r="P30" s="5" t="e">
        <v>#N/A</v>
      </c>
      <c r="Q30" s="5" t="e">
        <v>#N/A</v>
      </c>
      <c r="R30" s="5" t="e">
        <v>#N/A</v>
      </c>
      <c r="S30" s="5" t="e">
        <v>#N/A</v>
      </c>
      <c r="T30" s="5" t="e">
        <v>#N/A</v>
      </c>
      <c r="U30" s="5" t="e">
        <v>#N/A</v>
      </c>
      <c r="V30" s="5" t="e">
        <v>#N/A</v>
      </c>
      <c r="W30" s="5" t="e">
        <v>#N/A</v>
      </c>
      <c r="X30" s="5" t="e">
        <v>#N/A</v>
      </c>
      <c r="Y30" s="5" t="e">
        <v>#N/A</v>
      </c>
      <c r="Z30" s="5" t="e">
        <v>#N/A</v>
      </c>
      <c r="AA30" s="5" t="s">
        <v>204</v>
      </c>
    </row>
    <row r="31" spans="1:27" x14ac:dyDescent="0.35">
      <c r="A31" s="5">
        <v>3</v>
      </c>
      <c r="B31" s="5" t="s">
        <v>126</v>
      </c>
      <c r="C31" s="5">
        <v>0</v>
      </c>
      <c r="D31" s="5">
        <v>0</v>
      </c>
      <c r="E31" s="5">
        <v>0</v>
      </c>
      <c r="F31" s="5">
        <v>1</v>
      </c>
      <c r="G31" s="5">
        <v>1</v>
      </c>
      <c r="H31" s="5">
        <v>1</v>
      </c>
      <c r="I31" s="5" t="e">
        <v>#N/A</v>
      </c>
      <c r="J31" s="5" t="e">
        <v>#N/A</v>
      </c>
      <c r="K31" s="5" t="e">
        <v>#N/A</v>
      </c>
      <c r="L31" s="5" t="e">
        <v>#N/A</v>
      </c>
      <c r="M31" s="5" t="e">
        <v>#N/A</v>
      </c>
      <c r="N31" s="5" t="e">
        <v>#N/A</v>
      </c>
      <c r="O31" s="5" t="e">
        <v>#N/A</v>
      </c>
      <c r="P31" s="5" t="e">
        <v>#N/A</v>
      </c>
      <c r="Q31" s="5" t="e">
        <v>#N/A</v>
      </c>
      <c r="R31" s="5" t="e">
        <v>#N/A</v>
      </c>
      <c r="S31" s="5" t="e">
        <v>#N/A</v>
      </c>
      <c r="T31" s="5" t="e">
        <v>#N/A</v>
      </c>
      <c r="U31" s="5" t="e">
        <v>#N/A</v>
      </c>
      <c r="V31" s="5" t="e">
        <v>#N/A</v>
      </c>
      <c r="W31" s="5" t="e">
        <v>#N/A</v>
      </c>
      <c r="X31" s="5" t="e">
        <v>#N/A</v>
      </c>
      <c r="Y31" s="5" t="e">
        <v>#N/A</v>
      </c>
      <c r="Z31" s="5" t="e">
        <v>#N/A</v>
      </c>
      <c r="AA31" s="5" t="e">
        <v>#N/A</v>
      </c>
    </row>
    <row r="32" spans="1:27" x14ac:dyDescent="0.35">
      <c r="A32" s="5">
        <v>4</v>
      </c>
      <c r="B32" s="5" t="s">
        <v>126</v>
      </c>
      <c r="C32" s="5" t="e">
        <v>#N/A</v>
      </c>
      <c r="D32" s="5">
        <v>0</v>
      </c>
      <c r="E32" s="5">
        <v>0</v>
      </c>
      <c r="F32" s="5">
        <v>0</v>
      </c>
      <c r="G32" s="5">
        <v>1</v>
      </c>
      <c r="H32" s="5">
        <v>1</v>
      </c>
      <c r="I32" s="5" t="e">
        <v>#N/A</v>
      </c>
      <c r="J32" s="5" t="e">
        <v>#N/A</v>
      </c>
      <c r="K32" s="5" t="e">
        <v>#N/A</v>
      </c>
      <c r="L32" s="5" t="e">
        <v>#N/A</v>
      </c>
      <c r="M32" s="5" t="e">
        <v>#N/A</v>
      </c>
      <c r="N32" s="5" t="e">
        <v>#N/A</v>
      </c>
      <c r="O32" s="5" t="e">
        <v>#N/A</v>
      </c>
      <c r="P32" s="5" t="e">
        <v>#N/A</v>
      </c>
      <c r="Q32" s="5" t="e">
        <v>#N/A</v>
      </c>
      <c r="R32" s="5" t="e">
        <v>#N/A</v>
      </c>
      <c r="S32" s="5" t="e">
        <v>#N/A</v>
      </c>
      <c r="T32" s="5" t="e">
        <v>#N/A</v>
      </c>
      <c r="U32" s="5" t="e">
        <v>#N/A</v>
      </c>
      <c r="V32" s="5" t="e">
        <v>#N/A</v>
      </c>
      <c r="W32" s="5" t="e">
        <v>#N/A</v>
      </c>
      <c r="X32" s="5" t="e">
        <v>#N/A</v>
      </c>
      <c r="Y32" s="5" t="e">
        <v>#N/A</v>
      </c>
      <c r="Z32" s="5" t="e">
        <v>#N/A</v>
      </c>
      <c r="AA32" s="5" t="e">
        <v>#N/A</v>
      </c>
    </row>
    <row r="33" spans="1:27" x14ac:dyDescent="0.35">
      <c r="A33" s="5">
        <v>5</v>
      </c>
      <c r="B33" s="5" t="s">
        <v>126</v>
      </c>
      <c r="C33" s="5" t="e">
        <v>#N/A</v>
      </c>
      <c r="D33" s="5">
        <v>0</v>
      </c>
      <c r="E33" s="5">
        <v>0</v>
      </c>
      <c r="F33" s="5">
        <v>0</v>
      </c>
      <c r="G33" s="5">
        <v>1</v>
      </c>
      <c r="H33" s="5">
        <v>1</v>
      </c>
      <c r="I33" s="5" t="e">
        <v>#N/A</v>
      </c>
      <c r="J33" s="5" t="e">
        <v>#N/A</v>
      </c>
      <c r="K33" s="5" t="e">
        <v>#N/A</v>
      </c>
      <c r="L33" s="5" t="e">
        <v>#N/A</v>
      </c>
      <c r="M33" s="5" t="e">
        <v>#N/A</v>
      </c>
      <c r="N33" s="5" t="e">
        <v>#N/A</v>
      </c>
      <c r="O33" s="5" t="e">
        <v>#N/A</v>
      </c>
      <c r="P33" s="5" t="e">
        <v>#N/A</v>
      </c>
      <c r="Q33" s="5" t="e">
        <v>#N/A</v>
      </c>
      <c r="R33" s="5" t="e">
        <v>#N/A</v>
      </c>
      <c r="S33" s="5" t="e">
        <v>#N/A</v>
      </c>
      <c r="T33" s="5" t="e">
        <v>#N/A</v>
      </c>
      <c r="U33" s="5" t="e">
        <v>#N/A</v>
      </c>
      <c r="V33" s="5" t="e">
        <v>#N/A</v>
      </c>
      <c r="W33" s="5" t="e">
        <v>#N/A</v>
      </c>
      <c r="X33" s="5" t="e">
        <v>#N/A</v>
      </c>
      <c r="Y33" s="5" t="e">
        <v>#N/A</v>
      </c>
      <c r="Z33" s="5" t="e">
        <v>#N/A</v>
      </c>
      <c r="AA33" s="5" t="e">
        <v>#N/A</v>
      </c>
    </row>
    <row r="34" spans="1:27" x14ac:dyDescent="0.35">
      <c r="A34" s="5">
        <v>6</v>
      </c>
      <c r="B34" s="5" t="s">
        <v>126</v>
      </c>
      <c r="C34" s="5" t="e">
        <v>#N/A</v>
      </c>
      <c r="D34" s="5">
        <v>0</v>
      </c>
      <c r="E34" s="5">
        <v>1</v>
      </c>
      <c r="F34" s="5">
        <v>1</v>
      </c>
      <c r="G34" s="5">
        <v>1</v>
      </c>
      <c r="H34" s="5">
        <v>1</v>
      </c>
      <c r="I34" s="5" t="e">
        <v>#N/A</v>
      </c>
      <c r="J34" s="5" t="e">
        <v>#N/A</v>
      </c>
      <c r="K34" s="5" t="e">
        <v>#N/A</v>
      </c>
      <c r="L34" s="5" t="e">
        <v>#N/A</v>
      </c>
      <c r="M34" s="5" t="e">
        <v>#N/A</v>
      </c>
      <c r="N34" s="5" t="e">
        <v>#N/A</v>
      </c>
      <c r="O34" s="5" t="e">
        <v>#N/A</v>
      </c>
      <c r="P34" s="5" t="e">
        <v>#N/A</v>
      </c>
      <c r="Q34" s="5" t="e">
        <v>#N/A</v>
      </c>
      <c r="R34" s="5" t="e">
        <v>#N/A</v>
      </c>
      <c r="S34" s="5" t="e">
        <v>#N/A</v>
      </c>
      <c r="T34" s="5" t="e">
        <v>#N/A</v>
      </c>
      <c r="U34" s="5" t="e">
        <v>#N/A</v>
      </c>
      <c r="V34" s="5" t="e">
        <v>#N/A</v>
      </c>
      <c r="W34" s="5" t="e">
        <v>#N/A</v>
      </c>
      <c r="X34" s="5" t="e">
        <v>#N/A</v>
      </c>
      <c r="Y34" s="5" t="e">
        <v>#N/A</v>
      </c>
      <c r="Z34" s="5" t="e">
        <v>#N/A</v>
      </c>
      <c r="AA34" s="5" t="s">
        <v>203</v>
      </c>
    </row>
    <row r="35" spans="1:27" x14ac:dyDescent="0.35">
      <c r="A35" s="5">
        <v>7</v>
      </c>
      <c r="B35" s="5" t="s">
        <v>126</v>
      </c>
      <c r="C35" s="5">
        <v>1</v>
      </c>
      <c r="D35" s="5">
        <v>0</v>
      </c>
      <c r="E35" s="5">
        <v>0</v>
      </c>
      <c r="F35" s="5">
        <v>0</v>
      </c>
      <c r="G35" s="5">
        <v>0</v>
      </c>
      <c r="H35" s="5">
        <v>1</v>
      </c>
      <c r="I35" s="5" t="e">
        <v>#N/A</v>
      </c>
      <c r="J35" s="5" t="e">
        <v>#N/A</v>
      </c>
      <c r="K35" s="5" t="e">
        <v>#N/A</v>
      </c>
      <c r="L35" s="5" t="e">
        <v>#N/A</v>
      </c>
      <c r="M35" s="5" t="e">
        <v>#N/A</v>
      </c>
      <c r="N35" s="5" t="e">
        <v>#N/A</v>
      </c>
      <c r="O35" s="5" t="e">
        <v>#N/A</v>
      </c>
      <c r="P35" s="5" t="e">
        <v>#N/A</v>
      </c>
      <c r="Q35" s="5" t="e">
        <v>#N/A</v>
      </c>
      <c r="R35" s="5" t="e">
        <v>#N/A</v>
      </c>
      <c r="S35" s="5" t="e">
        <v>#N/A</v>
      </c>
      <c r="T35" s="5" t="e">
        <v>#N/A</v>
      </c>
      <c r="U35" s="5" t="e">
        <v>#N/A</v>
      </c>
      <c r="V35" s="5" t="e">
        <v>#N/A</v>
      </c>
      <c r="W35" s="5" t="e">
        <v>#N/A</v>
      </c>
      <c r="X35" s="5" t="e">
        <v>#N/A</v>
      </c>
      <c r="Y35" s="5" t="e">
        <v>#N/A</v>
      </c>
      <c r="Z35" s="5" t="e">
        <v>#N/A</v>
      </c>
      <c r="AA35" s="5" t="s">
        <v>202</v>
      </c>
    </row>
    <row r="36" spans="1:27" x14ac:dyDescent="0.35">
      <c r="A36" s="5">
        <v>8</v>
      </c>
      <c r="B36" s="5" t="s">
        <v>126</v>
      </c>
      <c r="C36" s="5" t="e">
        <v>#N/A</v>
      </c>
      <c r="D36" s="5" t="e">
        <v>#N/A</v>
      </c>
      <c r="E36" s="5" t="e">
        <v>#N/A</v>
      </c>
      <c r="F36" s="5" t="e">
        <v>#N/A</v>
      </c>
      <c r="G36" s="5" t="e">
        <v>#N/A</v>
      </c>
      <c r="H36" s="5" t="e">
        <v>#N/A</v>
      </c>
      <c r="I36" s="5" t="e">
        <v>#N/A</v>
      </c>
      <c r="J36" s="5" t="e">
        <v>#N/A</v>
      </c>
      <c r="K36" s="5" t="e">
        <v>#N/A</v>
      </c>
      <c r="L36" s="5" t="e">
        <v>#N/A</v>
      </c>
      <c r="M36" s="5" t="e">
        <v>#N/A</v>
      </c>
      <c r="N36" s="5" t="e">
        <v>#N/A</v>
      </c>
      <c r="O36" s="5" t="e">
        <v>#N/A</v>
      </c>
      <c r="P36" s="5" t="e">
        <v>#N/A</v>
      </c>
      <c r="Q36" s="5" t="e">
        <v>#N/A</v>
      </c>
      <c r="R36" s="5" t="e">
        <v>#N/A</v>
      </c>
      <c r="S36" s="5" t="e">
        <v>#N/A</v>
      </c>
      <c r="T36" s="5" t="e">
        <v>#N/A</v>
      </c>
      <c r="U36" s="5" t="e">
        <v>#N/A</v>
      </c>
      <c r="V36" s="5" t="e">
        <v>#N/A</v>
      </c>
      <c r="W36" s="5" t="e">
        <v>#N/A</v>
      </c>
      <c r="X36" s="5" t="e">
        <v>#N/A</v>
      </c>
      <c r="Y36" s="5" t="e">
        <v>#N/A</v>
      </c>
      <c r="Z36" s="5" t="e">
        <v>#N/A</v>
      </c>
      <c r="AA36" s="5" t="e">
        <v>#N/A</v>
      </c>
    </row>
    <row r="37" spans="1:27" x14ac:dyDescent="0.35">
      <c r="A37" s="5">
        <v>1</v>
      </c>
      <c r="B37" s="5" t="s">
        <v>127</v>
      </c>
      <c r="C37" s="5">
        <v>0</v>
      </c>
      <c r="D37" s="5" t="e">
        <v>#N/A</v>
      </c>
      <c r="E37" s="5" t="e">
        <v>#N/A</v>
      </c>
      <c r="F37" s="5">
        <v>0</v>
      </c>
      <c r="G37" s="5">
        <v>0</v>
      </c>
      <c r="H37" s="5">
        <v>1</v>
      </c>
      <c r="I37" s="5">
        <v>1</v>
      </c>
      <c r="J37" s="5">
        <v>1</v>
      </c>
      <c r="K37" s="5">
        <v>1</v>
      </c>
      <c r="L37" s="5" t="e">
        <v>#N/A</v>
      </c>
      <c r="M37" s="5" t="e">
        <v>#N/A</v>
      </c>
      <c r="N37" s="5" t="e">
        <v>#N/A</v>
      </c>
      <c r="O37" s="5" t="e">
        <v>#N/A</v>
      </c>
      <c r="P37" s="5" t="e">
        <v>#N/A</v>
      </c>
      <c r="Q37" s="5" t="e">
        <v>#N/A</v>
      </c>
      <c r="R37" s="5" t="e">
        <v>#N/A</v>
      </c>
      <c r="S37" s="5" t="e">
        <v>#N/A</v>
      </c>
      <c r="T37" s="5" t="e">
        <v>#N/A</v>
      </c>
      <c r="U37" s="5" t="e">
        <v>#N/A</v>
      </c>
      <c r="V37" s="5" t="e">
        <v>#N/A</v>
      </c>
      <c r="W37" s="5" t="e">
        <v>#N/A</v>
      </c>
      <c r="X37" s="5" t="e">
        <v>#N/A</v>
      </c>
      <c r="Y37" s="5" t="e">
        <v>#N/A</v>
      </c>
      <c r="Z37" s="5" t="e">
        <v>#N/A</v>
      </c>
      <c r="AA37" s="5" t="e">
        <v>#N/A</v>
      </c>
    </row>
    <row r="38" spans="1:27" x14ac:dyDescent="0.35">
      <c r="A38" s="5">
        <v>2</v>
      </c>
      <c r="B38" s="5" t="s">
        <v>127</v>
      </c>
      <c r="C38" s="5" t="e">
        <v>#N/A</v>
      </c>
      <c r="D38" s="5">
        <v>0</v>
      </c>
      <c r="E38" s="5">
        <v>0</v>
      </c>
      <c r="F38" s="5">
        <v>1</v>
      </c>
      <c r="G38" s="5">
        <v>1</v>
      </c>
      <c r="H38" s="5">
        <v>1</v>
      </c>
      <c r="I38" s="5">
        <v>1</v>
      </c>
      <c r="J38" s="5">
        <v>1</v>
      </c>
      <c r="K38" s="5">
        <v>1</v>
      </c>
      <c r="L38" s="5" t="e">
        <v>#N/A</v>
      </c>
      <c r="M38" s="5" t="e">
        <v>#N/A</v>
      </c>
      <c r="N38" s="5" t="e">
        <v>#N/A</v>
      </c>
      <c r="O38" s="5" t="e">
        <v>#N/A</v>
      </c>
      <c r="P38" s="5" t="e">
        <v>#N/A</v>
      </c>
      <c r="Q38" s="5" t="e">
        <v>#N/A</v>
      </c>
      <c r="R38" s="5" t="e">
        <v>#N/A</v>
      </c>
      <c r="S38" s="5" t="e">
        <v>#N/A</v>
      </c>
      <c r="T38" s="5" t="e">
        <v>#N/A</v>
      </c>
      <c r="U38" s="5" t="e">
        <v>#N/A</v>
      </c>
      <c r="V38" s="5" t="e">
        <v>#N/A</v>
      </c>
      <c r="W38" s="5" t="e">
        <v>#N/A</v>
      </c>
      <c r="X38" s="5" t="e">
        <v>#N/A</v>
      </c>
      <c r="Y38" s="5" t="e">
        <v>#N/A</v>
      </c>
      <c r="Z38" s="5" t="e">
        <v>#N/A</v>
      </c>
      <c r="AA38" s="5" t="s">
        <v>201</v>
      </c>
    </row>
    <row r="39" spans="1:27" x14ac:dyDescent="0.35">
      <c r="A39" s="5">
        <v>3</v>
      </c>
      <c r="B39" s="5" t="s">
        <v>127</v>
      </c>
      <c r="C39" s="5" t="e">
        <v>#N/A</v>
      </c>
      <c r="D39" s="5">
        <v>0</v>
      </c>
      <c r="E39" s="5">
        <v>0</v>
      </c>
      <c r="F39" s="5">
        <v>0</v>
      </c>
      <c r="G39" s="5">
        <v>0</v>
      </c>
      <c r="H39" s="5">
        <v>1</v>
      </c>
      <c r="I39" s="5">
        <v>1</v>
      </c>
      <c r="J39" s="5">
        <v>1</v>
      </c>
      <c r="K39" s="5">
        <v>1</v>
      </c>
      <c r="L39" s="5" t="e">
        <v>#N/A</v>
      </c>
      <c r="M39" s="5" t="e">
        <v>#N/A</v>
      </c>
      <c r="N39" s="5" t="e">
        <v>#N/A</v>
      </c>
      <c r="O39" s="5" t="e">
        <v>#N/A</v>
      </c>
      <c r="P39" s="5" t="e">
        <v>#N/A</v>
      </c>
      <c r="Q39" s="5" t="e">
        <v>#N/A</v>
      </c>
      <c r="R39" s="5" t="e">
        <v>#N/A</v>
      </c>
      <c r="S39" s="5" t="e">
        <v>#N/A</v>
      </c>
      <c r="T39" s="5" t="e">
        <v>#N/A</v>
      </c>
      <c r="U39" s="5" t="e">
        <v>#N/A</v>
      </c>
      <c r="V39" s="5" t="e">
        <v>#N/A</v>
      </c>
      <c r="W39" s="5" t="e">
        <v>#N/A</v>
      </c>
      <c r="X39" s="5" t="e">
        <v>#N/A</v>
      </c>
      <c r="Y39" s="5" t="e">
        <v>#N/A</v>
      </c>
      <c r="Z39" s="5" t="e">
        <v>#N/A</v>
      </c>
      <c r="AA39" s="5" t="s">
        <v>200</v>
      </c>
    </row>
    <row r="40" spans="1:27" x14ac:dyDescent="0.35">
      <c r="A40" s="5">
        <v>4</v>
      </c>
      <c r="B40" s="5" t="s">
        <v>127</v>
      </c>
      <c r="C40" s="5">
        <v>1</v>
      </c>
      <c r="D40" s="5">
        <v>0</v>
      </c>
      <c r="E40" s="5">
        <v>0</v>
      </c>
      <c r="F40" s="5">
        <v>0</v>
      </c>
      <c r="G40" s="5">
        <v>1</v>
      </c>
      <c r="H40" s="5">
        <v>1</v>
      </c>
      <c r="I40" s="5">
        <v>1</v>
      </c>
      <c r="J40" s="5">
        <v>1</v>
      </c>
      <c r="K40" s="5">
        <v>1</v>
      </c>
      <c r="L40" s="5" t="e">
        <v>#N/A</v>
      </c>
      <c r="M40" s="5" t="e">
        <v>#N/A</v>
      </c>
      <c r="N40" s="5" t="e">
        <v>#N/A</v>
      </c>
      <c r="O40" s="5" t="e">
        <v>#N/A</v>
      </c>
      <c r="P40" s="5" t="e">
        <v>#N/A</v>
      </c>
      <c r="Q40" s="5" t="e">
        <v>#N/A</v>
      </c>
      <c r="R40" s="5" t="e">
        <v>#N/A</v>
      </c>
      <c r="S40" s="5" t="e">
        <v>#N/A</v>
      </c>
      <c r="T40" s="5" t="e">
        <v>#N/A</v>
      </c>
      <c r="U40" s="5" t="e">
        <v>#N/A</v>
      </c>
      <c r="V40" s="5" t="e">
        <v>#N/A</v>
      </c>
      <c r="W40" s="5" t="e">
        <v>#N/A</v>
      </c>
      <c r="X40" s="5" t="e">
        <v>#N/A</v>
      </c>
      <c r="Y40" s="5" t="e">
        <v>#N/A</v>
      </c>
      <c r="Z40" s="5" t="e">
        <v>#N/A</v>
      </c>
      <c r="AA40" s="5" t="e">
        <v>#N/A</v>
      </c>
    </row>
    <row r="41" spans="1:27" x14ac:dyDescent="0.35">
      <c r="A41" s="5">
        <v>5</v>
      </c>
      <c r="B41" s="5" t="s">
        <v>127</v>
      </c>
      <c r="C41" s="5" t="e">
        <v>#N/A</v>
      </c>
      <c r="D41" s="5" t="e">
        <v>#N/A</v>
      </c>
      <c r="E41" s="5" t="e">
        <v>#N/A</v>
      </c>
      <c r="F41" s="5" t="e">
        <v>#N/A</v>
      </c>
      <c r="G41" s="5" t="e">
        <v>#N/A</v>
      </c>
      <c r="H41" s="5" t="e">
        <v>#N/A</v>
      </c>
      <c r="I41" s="5" t="e">
        <v>#N/A</v>
      </c>
      <c r="J41" s="5" t="e">
        <v>#N/A</v>
      </c>
      <c r="K41" s="5" t="e">
        <v>#N/A</v>
      </c>
      <c r="L41" s="5" t="e">
        <v>#N/A</v>
      </c>
      <c r="M41" s="5" t="e">
        <v>#N/A</v>
      </c>
      <c r="N41" s="5" t="e">
        <v>#N/A</v>
      </c>
      <c r="O41" s="5" t="e">
        <v>#N/A</v>
      </c>
      <c r="P41" s="5" t="e">
        <v>#N/A</v>
      </c>
      <c r="Q41" s="5" t="e">
        <v>#N/A</v>
      </c>
      <c r="R41" s="5" t="e">
        <v>#N/A</v>
      </c>
      <c r="S41" s="5" t="e">
        <v>#N/A</v>
      </c>
      <c r="T41" s="5" t="e">
        <v>#N/A</v>
      </c>
      <c r="U41" s="5" t="e">
        <v>#N/A</v>
      </c>
      <c r="V41" s="5" t="e">
        <v>#N/A</v>
      </c>
      <c r="W41" s="5" t="e">
        <v>#N/A</v>
      </c>
      <c r="X41" s="5" t="e">
        <v>#N/A</v>
      </c>
      <c r="Y41" s="5" t="e">
        <v>#N/A</v>
      </c>
      <c r="Z41" s="5" t="e">
        <v>#N/A</v>
      </c>
      <c r="AA41" s="5" t="e">
        <v>#N/A</v>
      </c>
    </row>
    <row r="42" spans="1:27" x14ac:dyDescent="0.35">
      <c r="A42" s="5">
        <v>6</v>
      </c>
      <c r="B42" s="5" t="s">
        <v>127</v>
      </c>
      <c r="C42" s="5" t="e">
        <v>#N/A</v>
      </c>
      <c r="D42" s="5" t="e">
        <v>#N/A</v>
      </c>
      <c r="E42" s="5" t="e">
        <v>#N/A</v>
      </c>
      <c r="F42" s="5" t="e">
        <v>#N/A</v>
      </c>
      <c r="G42" s="5" t="e">
        <v>#N/A</v>
      </c>
      <c r="H42" s="5" t="e">
        <v>#N/A</v>
      </c>
      <c r="I42" s="5" t="e">
        <v>#N/A</v>
      </c>
      <c r="J42" s="5" t="e">
        <v>#N/A</v>
      </c>
      <c r="K42" s="5" t="e">
        <v>#N/A</v>
      </c>
      <c r="L42" s="5" t="e">
        <v>#N/A</v>
      </c>
      <c r="M42" s="5" t="e">
        <v>#N/A</v>
      </c>
      <c r="N42" s="5" t="e">
        <v>#N/A</v>
      </c>
      <c r="O42" s="5" t="e">
        <v>#N/A</v>
      </c>
      <c r="P42" s="5" t="e">
        <v>#N/A</v>
      </c>
      <c r="Q42" s="5" t="e">
        <v>#N/A</v>
      </c>
      <c r="R42" s="5" t="e">
        <v>#N/A</v>
      </c>
      <c r="S42" s="5" t="e">
        <v>#N/A</v>
      </c>
      <c r="T42" s="5" t="e">
        <v>#N/A</v>
      </c>
      <c r="U42" s="5" t="e">
        <v>#N/A</v>
      </c>
      <c r="V42" s="5" t="e">
        <v>#N/A</v>
      </c>
      <c r="W42" s="5" t="e">
        <v>#N/A</v>
      </c>
      <c r="X42" s="5" t="e">
        <v>#N/A</v>
      </c>
      <c r="Y42" s="5" t="e">
        <v>#N/A</v>
      </c>
      <c r="Z42" s="5" t="e">
        <v>#N/A</v>
      </c>
      <c r="AA42" s="5" t="e">
        <v>#N/A</v>
      </c>
    </row>
    <row r="43" spans="1:27" x14ac:dyDescent="0.35">
      <c r="A43" s="5">
        <v>7</v>
      </c>
      <c r="B43" s="5" t="s">
        <v>127</v>
      </c>
      <c r="C43" s="5">
        <v>0</v>
      </c>
      <c r="D43" s="5">
        <v>0</v>
      </c>
      <c r="E43" s="5">
        <v>0</v>
      </c>
      <c r="F43" s="5">
        <v>0</v>
      </c>
      <c r="G43" s="5">
        <v>0</v>
      </c>
      <c r="H43" s="5">
        <v>0</v>
      </c>
      <c r="I43" s="5">
        <v>0</v>
      </c>
      <c r="J43" s="5">
        <v>0</v>
      </c>
      <c r="K43" s="5">
        <v>1</v>
      </c>
      <c r="L43" s="5" t="e">
        <v>#N/A</v>
      </c>
      <c r="M43" s="5" t="e">
        <v>#N/A</v>
      </c>
      <c r="N43" s="5" t="e">
        <v>#N/A</v>
      </c>
      <c r="O43" s="5" t="e">
        <v>#N/A</v>
      </c>
      <c r="P43" s="5" t="e">
        <v>#N/A</v>
      </c>
      <c r="Q43" s="5" t="e">
        <v>#N/A</v>
      </c>
      <c r="R43" s="5" t="e">
        <v>#N/A</v>
      </c>
      <c r="S43" s="5" t="e">
        <v>#N/A</v>
      </c>
      <c r="T43" s="5" t="e">
        <v>#N/A</v>
      </c>
      <c r="U43" s="5" t="e">
        <v>#N/A</v>
      </c>
      <c r="V43" s="5" t="e">
        <v>#N/A</v>
      </c>
      <c r="W43" s="5" t="e">
        <v>#N/A</v>
      </c>
      <c r="X43" s="5" t="e">
        <v>#N/A</v>
      </c>
      <c r="Y43" s="5" t="e">
        <v>#N/A</v>
      </c>
      <c r="Z43" s="5" t="e">
        <v>#N/A</v>
      </c>
      <c r="AA43" s="5" t="e">
        <v>#N/A</v>
      </c>
    </row>
    <row r="44" spans="1:27" x14ac:dyDescent="0.35">
      <c r="A44" s="5">
        <v>8</v>
      </c>
      <c r="B44" s="5" t="s">
        <v>127</v>
      </c>
      <c r="C44" s="5" t="e">
        <v>#N/A</v>
      </c>
      <c r="D44" s="5" t="e">
        <v>#N/A</v>
      </c>
      <c r="E44" s="5" t="e">
        <v>#N/A</v>
      </c>
      <c r="F44" s="5" t="e">
        <v>#N/A</v>
      </c>
      <c r="G44" s="5" t="e">
        <v>#N/A</v>
      </c>
      <c r="H44" s="5" t="e">
        <v>#N/A</v>
      </c>
      <c r="I44" s="5" t="e">
        <v>#N/A</v>
      </c>
      <c r="J44" s="5" t="e">
        <v>#N/A</v>
      </c>
      <c r="K44" s="5" t="e">
        <v>#N/A</v>
      </c>
      <c r="L44" s="5" t="e">
        <v>#N/A</v>
      </c>
      <c r="M44" s="5" t="e">
        <v>#N/A</v>
      </c>
      <c r="N44" s="5" t="e">
        <v>#N/A</v>
      </c>
      <c r="O44" s="5" t="e">
        <v>#N/A</v>
      </c>
      <c r="P44" s="5" t="e">
        <v>#N/A</v>
      </c>
      <c r="Q44" s="5" t="e">
        <v>#N/A</v>
      </c>
      <c r="R44" s="5" t="e">
        <v>#N/A</v>
      </c>
      <c r="S44" s="5" t="e">
        <v>#N/A</v>
      </c>
      <c r="T44" s="5" t="e">
        <v>#N/A</v>
      </c>
      <c r="U44" s="5" t="e">
        <v>#N/A</v>
      </c>
      <c r="V44" s="5" t="e">
        <v>#N/A</v>
      </c>
      <c r="W44" s="5" t="e">
        <v>#N/A</v>
      </c>
      <c r="X44" s="5" t="e">
        <v>#N/A</v>
      </c>
      <c r="Y44" s="5" t="e">
        <v>#N/A</v>
      </c>
      <c r="Z44" s="5" t="e">
        <v>#N/A</v>
      </c>
      <c r="AA44" s="5" t="e">
        <v>#N/A</v>
      </c>
    </row>
    <row r="45" spans="1:27" x14ac:dyDescent="0.35">
      <c r="A45" s="5">
        <v>9</v>
      </c>
      <c r="B45" s="5" t="s">
        <v>127</v>
      </c>
      <c r="C45" s="5" t="e">
        <v>#N/A</v>
      </c>
      <c r="D45" s="5" t="e">
        <v>#N/A</v>
      </c>
      <c r="E45" s="5" t="e">
        <v>#N/A</v>
      </c>
      <c r="F45" s="5" t="e">
        <v>#N/A</v>
      </c>
      <c r="G45" s="5" t="e">
        <v>#N/A</v>
      </c>
      <c r="H45" s="5" t="e">
        <v>#N/A</v>
      </c>
      <c r="I45" s="5" t="e">
        <v>#N/A</v>
      </c>
      <c r="J45" s="5" t="e">
        <v>#N/A</v>
      </c>
      <c r="K45" s="5" t="e">
        <v>#N/A</v>
      </c>
      <c r="L45" s="5" t="e">
        <v>#N/A</v>
      </c>
      <c r="M45" s="5" t="e">
        <v>#N/A</v>
      </c>
      <c r="N45" s="5" t="e">
        <v>#N/A</v>
      </c>
      <c r="O45" s="5" t="e">
        <v>#N/A</v>
      </c>
      <c r="P45" s="5" t="e">
        <v>#N/A</v>
      </c>
      <c r="Q45" s="5" t="e">
        <v>#N/A</v>
      </c>
      <c r="R45" s="5" t="e">
        <v>#N/A</v>
      </c>
      <c r="S45" s="5" t="e">
        <v>#N/A</v>
      </c>
      <c r="T45" s="5" t="e">
        <v>#N/A</v>
      </c>
      <c r="U45" s="5" t="e">
        <v>#N/A</v>
      </c>
      <c r="V45" s="5" t="e">
        <v>#N/A</v>
      </c>
      <c r="W45" s="5" t="e">
        <v>#N/A</v>
      </c>
      <c r="X45" s="5" t="e">
        <v>#N/A</v>
      </c>
      <c r="Y45" s="5" t="e">
        <v>#N/A</v>
      </c>
      <c r="Z45" s="5" t="e">
        <v>#N/A</v>
      </c>
      <c r="AA45" s="5" t="e">
        <v>#N/A</v>
      </c>
    </row>
    <row r="46" spans="1:27" x14ac:dyDescent="0.35">
      <c r="A46" s="5">
        <v>10</v>
      </c>
      <c r="B46" s="5" t="s">
        <v>127</v>
      </c>
      <c r="C46" s="5" t="e">
        <v>#N/A</v>
      </c>
      <c r="D46" s="5">
        <v>0</v>
      </c>
      <c r="E46" s="5">
        <v>0</v>
      </c>
      <c r="F46" s="5">
        <v>0</v>
      </c>
      <c r="G46" s="5">
        <v>1</v>
      </c>
      <c r="H46" s="5">
        <v>1</v>
      </c>
      <c r="I46" s="5">
        <v>1</v>
      </c>
      <c r="J46" s="5">
        <v>1</v>
      </c>
      <c r="K46" s="5">
        <v>1</v>
      </c>
      <c r="L46" s="5" t="e">
        <v>#N/A</v>
      </c>
      <c r="M46" s="5" t="e">
        <v>#N/A</v>
      </c>
      <c r="N46" s="5" t="e">
        <v>#N/A</v>
      </c>
      <c r="O46" s="5" t="e">
        <v>#N/A</v>
      </c>
      <c r="P46" s="5" t="e">
        <v>#N/A</v>
      </c>
      <c r="Q46" s="5" t="e">
        <v>#N/A</v>
      </c>
      <c r="R46" s="5" t="e">
        <v>#N/A</v>
      </c>
      <c r="S46" s="5" t="e">
        <v>#N/A</v>
      </c>
      <c r="T46" s="5" t="e">
        <v>#N/A</v>
      </c>
      <c r="U46" s="5" t="e">
        <v>#N/A</v>
      </c>
      <c r="V46" s="5" t="e">
        <v>#N/A</v>
      </c>
      <c r="W46" s="5" t="e">
        <v>#N/A</v>
      </c>
      <c r="X46" s="5" t="e">
        <v>#N/A</v>
      </c>
      <c r="Y46" s="5" t="e">
        <v>#N/A</v>
      </c>
      <c r="Z46" s="5" t="e">
        <v>#N/A</v>
      </c>
      <c r="AA46" s="5" t="e">
        <v>#N/A</v>
      </c>
    </row>
    <row r="47" spans="1:27" x14ac:dyDescent="0.35">
      <c r="A47" s="5">
        <v>1</v>
      </c>
      <c r="B47" s="5" t="s">
        <v>128</v>
      </c>
      <c r="C47" s="5" t="e">
        <v>#N/A</v>
      </c>
      <c r="D47" s="5" t="e">
        <v>#N/A</v>
      </c>
      <c r="E47" s="5">
        <v>0</v>
      </c>
      <c r="F47" s="5">
        <v>0</v>
      </c>
      <c r="G47" s="5">
        <v>0</v>
      </c>
      <c r="H47" s="5">
        <v>0</v>
      </c>
      <c r="I47" s="5">
        <v>0</v>
      </c>
      <c r="J47" s="5">
        <v>0</v>
      </c>
      <c r="K47" s="5">
        <v>0</v>
      </c>
      <c r="L47" s="5">
        <v>0</v>
      </c>
      <c r="M47" s="5">
        <v>0</v>
      </c>
      <c r="N47" s="5">
        <v>0</v>
      </c>
      <c r="O47" s="5">
        <v>0</v>
      </c>
      <c r="P47" s="5">
        <v>0</v>
      </c>
      <c r="Q47" s="5">
        <v>0</v>
      </c>
      <c r="R47" s="5">
        <v>0</v>
      </c>
      <c r="S47" s="5">
        <v>0</v>
      </c>
      <c r="T47" s="5">
        <v>0</v>
      </c>
      <c r="U47" s="5">
        <v>0</v>
      </c>
      <c r="V47" s="5">
        <v>0</v>
      </c>
      <c r="W47" s="5">
        <v>0</v>
      </c>
      <c r="X47" s="5">
        <v>0</v>
      </c>
      <c r="Y47" s="5">
        <v>0</v>
      </c>
      <c r="Z47" s="5">
        <v>0</v>
      </c>
      <c r="AA47" s="5" t="s">
        <v>199</v>
      </c>
    </row>
    <row r="48" spans="1:27" x14ac:dyDescent="0.35">
      <c r="A48" s="5">
        <v>2</v>
      </c>
      <c r="B48" s="5" t="s">
        <v>128</v>
      </c>
      <c r="C48" s="5">
        <v>0</v>
      </c>
      <c r="D48" s="5">
        <v>0</v>
      </c>
      <c r="E48" s="5">
        <v>0</v>
      </c>
      <c r="F48" s="5">
        <v>0</v>
      </c>
      <c r="G48" s="5">
        <v>0</v>
      </c>
      <c r="H48" s="5">
        <v>0</v>
      </c>
      <c r="I48" s="5">
        <v>1</v>
      </c>
      <c r="J48" s="5">
        <v>0</v>
      </c>
      <c r="K48" s="5">
        <v>0</v>
      </c>
      <c r="L48" s="5">
        <v>0</v>
      </c>
      <c r="M48" s="5">
        <v>0</v>
      </c>
      <c r="N48" s="5">
        <v>0</v>
      </c>
      <c r="O48" s="5">
        <v>0</v>
      </c>
      <c r="P48" s="5">
        <v>0</v>
      </c>
      <c r="Q48" s="5">
        <v>0</v>
      </c>
      <c r="R48" s="5">
        <v>0</v>
      </c>
      <c r="S48" s="5" t="e">
        <v>#N/A</v>
      </c>
      <c r="T48" s="5">
        <v>0</v>
      </c>
      <c r="U48" s="5">
        <v>0</v>
      </c>
      <c r="V48" s="5">
        <v>0</v>
      </c>
      <c r="W48" s="5">
        <v>0</v>
      </c>
      <c r="X48" s="5">
        <v>0</v>
      </c>
      <c r="Y48" s="5">
        <v>0</v>
      </c>
      <c r="Z48" s="5">
        <v>0</v>
      </c>
      <c r="AA48" s="5" t="s">
        <v>198</v>
      </c>
    </row>
    <row r="49" spans="1:27" x14ac:dyDescent="0.35">
      <c r="A49" s="5">
        <v>3</v>
      </c>
      <c r="B49" s="5" t="s">
        <v>128</v>
      </c>
      <c r="C49" s="5" t="e">
        <v>#N/A</v>
      </c>
      <c r="D49" s="5" t="e">
        <v>#N/A</v>
      </c>
      <c r="E49" s="5" t="e">
        <v>#N/A</v>
      </c>
      <c r="F49" s="5" t="e">
        <v>#N/A</v>
      </c>
      <c r="G49" s="5">
        <v>0</v>
      </c>
      <c r="H49" s="5">
        <v>1</v>
      </c>
      <c r="I49" s="5">
        <v>0</v>
      </c>
      <c r="J49" s="5">
        <v>1</v>
      </c>
      <c r="K49" s="5">
        <v>0</v>
      </c>
      <c r="L49" s="5">
        <v>0</v>
      </c>
      <c r="M49" s="5">
        <v>1</v>
      </c>
      <c r="N49" s="5">
        <v>0</v>
      </c>
      <c r="O49" s="5">
        <v>0</v>
      </c>
      <c r="P49" s="5">
        <v>1</v>
      </c>
      <c r="Q49" s="5">
        <v>0</v>
      </c>
      <c r="R49" s="5">
        <v>0</v>
      </c>
      <c r="S49" s="5">
        <v>0</v>
      </c>
      <c r="T49" s="5">
        <v>1</v>
      </c>
      <c r="U49" s="5">
        <v>0</v>
      </c>
      <c r="V49" s="5">
        <v>0</v>
      </c>
      <c r="W49" s="5">
        <v>0</v>
      </c>
      <c r="X49" s="5">
        <v>1</v>
      </c>
      <c r="Y49" s="5">
        <v>0</v>
      </c>
      <c r="Z49" s="5">
        <v>0</v>
      </c>
      <c r="AA49" s="5" t="e">
        <v>#N/A</v>
      </c>
    </row>
    <row r="50" spans="1:27" x14ac:dyDescent="0.35">
      <c r="A50" s="5">
        <v>4</v>
      </c>
      <c r="B50" s="5" t="s">
        <v>128</v>
      </c>
      <c r="C50" s="5" t="e">
        <v>#N/A</v>
      </c>
      <c r="D50" s="5" t="e">
        <v>#N/A</v>
      </c>
      <c r="E50" s="5" t="e">
        <v>#N/A</v>
      </c>
      <c r="F50" s="5" t="e">
        <v>#N/A</v>
      </c>
      <c r="G50" s="5" t="e">
        <v>#N/A</v>
      </c>
      <c r="H50" s="5" t="e">
        <v>#N/A</v>
      </c>
      <c r="I50" s="5" t="e">
        <v>#N/A</v>
      </c>
      <c r="J50" s="5" t="e">
        <v>#N/A</v>
      </c>
      <c r="K50" s="5" t="e">
        <v>#N/A</v>
      </c>
      <c r="L50" s="5" t="e">
        <v>#N/A</v>
      </c>
      <c r="M50" s="5" t="e">
        <v>#N/A</v>
      </c>
      <c r="N50" s="5" t="e">
        <v>#N/A</v>
      </c>
      <c r="O50" s="5" t="e">
        <v>#N/A</v>
      </c>
      <c r="P50" s="5" t="e">
        <v>#N/A</v>
      </c>
      <c r="Q50" s="5" t="e">
        <v>#N/A</v>
      </c>
      <c r="R50" s="5" t="e">
        <v>#N/A</v>
      </c>
      <c r="S50" s="5" t="e">
        <v>#N/A</v>
      </c>
      <c r="T50" s="5" t="e">
        <v>#N/A</v>
      </c>
      <c r="U50" s="5" t="e">
        <v>#N/A</v>
      </c>
      <c r="V50" s="5" t="e">
        <v>#N/A</v>
      </c>
      <c r="W50" s="5" t="e">
        <v>#N/A</v>
      </c>
      <c r="X50" s="5" t="e">
        <v>#N/A</v>
      </c>
      <c r="Y50" s="5" t="e">
        <v>#N/A</v>
      </c>
      <c r="Z50" s="5" t="e">
        <v>#N/A</v>
      </c>
      <c r="AA50" s="5" t="e">
        <v>#N/A</v>
      </c>
    </row>
    <row r="51" spans="1:27" x14ac:dyDescent="0.35">
      <c r="A51" s="5">
        <v>5</v>
      </c>
      <c r="B51" s="5" t="s">
        <v>128</v>
      </c>
      <c r="C51" s="5" t="e">
        <v>#N/A</v>
      </c>
      <c r="D51" s="5" t="e">
        <v>#N/A</v>
      </c>
      <c r="E51" s="5" t="e">
        <v>#N/A</v>
      </c>
      <c r="F51" s="5" t="e">
        <v>#N/A</v>
      </c>
      <c r="G51" s="5" t="e">
        <v>#N/A</v>
      </c>
      <c r="H51" s="5" t="e">
        <v>#N/A</v>
      </c>
      <c r="I51" s="5" t="e">
        <v>#N/A</v>
      </c>
      <c r="J51" s="5" t="e">
        <v>#N/A</v>
      </c>
      <c r="K51" s="5" t="e">
        <v>#N/A</v>
      </c>
      <c r="L51" s="5" t="e">
        <v>#N/A</v>
      </c>
      <c r="M51" s="5" t="e">
        <v>#N/A</v>
      </c>
      <c r="N51" s="5" t="e">
        <v>#N/A</v>
      </c>
      <c r="O51" s="5" t="e">
        <v>#N/A</v>
      </c>
      <c r="P51" s="5" t="e">
        <v>#N/A</v>
      </c>
      <c r="Q51" s="5" t="e">
        <v>#N/A</v>
      </c>
      <c r="R51" s="5" t="e">
        <v>#N/A</v>
      </c>
      <c r="S51" s="5" t="e">
        <v>#N/A</v>
      </c>
      <c r="T51" s="5" t="e">
        <v>#N/A</v>
      </c>
      <c r="U51" s="5" t="e">
        <v>#N/A</v>
      </c>
      <c r="V51" s="5" t="e">
        <v>#N/A</v>
      </c>
      <c r="W51" s="5" t="e">
        <v>#N/A</v>
      </c>
      <c r="X51" s="5" t="e">
        <v>#N/A</v>
      </c>
      <c r="Y51" s="5" t="e">
        <v>#N/A</v>
      </c>
      <c r="Z51" s="5" t="e">
        <v>#N/A</v>
      </c>
      <c r="AA51" s="5" t="e">
        <v>#N/A</v>
      </c>
    </row>
    <row r="52" spans="1:27" x14ac:dyDescent="0.35">
      <c r="A52" s="5">
        <v>6</v>
      </c>
      <c r="B52" s="5" t="s">
        <v>128</v>
      </c>
      <c r="C52" s="5" t="e">
        <v>#N/A</v>
      </c>
      <c r="D52" s="5" t="e">
        <v>#N/A</v>
      </c>
      <c r="E52" s="5" t="e">
        <v>#N/A</v>
      </c>
      <c r="F52" s="5" t="e">
        <v>#N/A</v>
      </c>
      <c r="G52" s="5">
        <v>1</v>
      </c>
      <c r="H52" s="5">
        <v>0</v>
      </c>
      <c r="I52" s="5">
        <v>1</v>
      </c>
      <c r="J52" s="5" t="e">
        <v>#N/A</v>
      </c>
      <c r="K52" s="5" t="e">
        <v>#N/A</v>
      </c>
      <c r="L52" s="5" t="e">
        <v>#N/A</v>
      </c>
      <c r="M52" s="5" t="e">
        <v>#N/A</v>
      </c>
      <c r="N52" s="5" t="e">
        <v>#N/A</v>
      </c>
      <c r="O52" s="5">
        <v>1</v>
      </c>
      <c r="P52" s="5">
        <v>1</v>
      </c>
      <c r="Q52" s="5">
        <v>0</v>
      </c>
      <c r="R52" s="5">
        <v>1</v>
      </c>
      <c r="S52" s="5">
        <v>1</v>
      </c>
      <c r="T52" s="5" t="e">
        <v>#N/A</v>
      </c>
      <c r="U52" s="5">
        <v>0</v>
      </c>
      <c r="V52" s="5">
        <v>1</v>
      </c>
      <c r="W52" s="5">
        <v>1</v>
      </c>
      <c r="X52" s="5">
        <v>0</v>
      </c>
      <c r="Y52" s="5">
        <v>0</v>
      </c>
      <c r="Z52" s="5">
        <v>0</v>
      </c>
      <c r="AA52" s="5" t="s">
        <v>197</v>
      </c>
    </row>
    <row r="53" spans="1:27" x14ac:dyDescent="0.35">
      <c r="A53" s="5">
        <v>7</v>
      </c>
      <c r="B53" s="5" t="s">
        <v>128</v>
      </c>
      <c r="C53" s="5">
        <v>0</v>
      </c>
      <c r="D53" s="5">
        <v>0</v>
      </c>
      <c r="E53" s="5">
        <v>0</v>
      </c>
      <c r="F53" s="5">
        <v>0</v>
      </c>
      <c r="G53" s="5">
        <v>0</v>
      </c>
      <c r="H53" s="5">
        <v>0</v>
      </c>
      <c r="I53" s="5">
        <v>0</v>
      </c>
      <c r="J53" s="5">
        <v>0</v>
      </c>
      <c r="K53" s="5">
        <v>0</v>
      </c>
      <c r="L53" s="5">
        <v>0</v>
      </c>
      <c r="M53" s="5">
        <v>0</v>
      </c>
      <c r="N53" s="5">
        <v>0</v>
      </c>
      <c r="O53" s="5">
        <v>0</v>
      </c>
      <c r="P53" s="5">
        <v>0</v>
      </c>
      <c r="Q53" s="5">
        <v>0</v>
      </c>
      <c r="R53" s="5">
        <v>0</v>
      </c>
      <c r="S53" s="5">
        <v>0</v>
      </c>
      <c r="T53" s="5">
        <v>0</v>
      </c>
      <c r="U53" s="5">
        <v>0</v>
      </c>
      <c r="V53" s="5">
        <v>0</v>
      </c>
      <c r="W53" s="5">
        <v>0</v>
      </c>
      <c r="X53" s="5">
        <v>0</v>
      </c>
      <c r="Y53" s="5" t="e">
        <v>#N/A</v>
      </c>
      <c r="Z53" s="5">
        <v>0</v>
      </c>
      <c r="AA53" s="5" t="s">
        <v>196</v>
      </c>
    </row>
    <row r="54" spans="1:27" x14ac:dyDescent="0.35">
      <c r="A54" s="5">
        <v>8</v>
      </c>
      <c r="B54" s="5" t="s">
        <v>128</v>
      </c>
      <c r="C54" s="5" t="e">
        <v>#N/A</v>
      </c>
      <c r="D54" s="5">
        <v>1</v>
      </c>
      <c r="E54" s="5">
        <v>0</v>
      </c>
      <c r="F54" s="5">
        <v>0</v>
      </c>
      <c r="G54" s="5">
        <v>0</v>
      </c>
      <c r="H54" s="5">
        <v>0</v>
      </c>
      <c r="I54" s="5">
        <v>0</v>
      </c>
      <c r="J54" s="5">
        <v>0</v>
      </c>
      <c r="K54" s="5">
        <v>0</v>
      </c>
      <c r="L54" s="5">
        <v>0</v>
      </c>
      <c r="M54" s="5">
        <v>0</v>
      </c>
      <c r="N54" s="5">
        <v>0</v>
      </c>
      <c r="O54" s="5">
        <v>0</v>
      </c>
      <c r="P54" s="5">
        <v>0</v>
      </c>
      <c r="Q54" s="5">
        <v>0</v>
      </c>
      <c r="R54" s="5">
        <v>0</v>
      </c>
      <c r="S54" s="5">
        <v>0</v>
      </c>
      <c r="T54" s="5">
        <v>0</v>
      </c>
      <c r="U54" s="5">
        <v>0</v>
      </c>
      <c r="V54" s="5">
        <v>0</v>
      </c>
      <c r="W54" s="5">
        <v>0</v>
      </c>
      <c r="X54" s="5">
        <v>0</v>
      </c>
      <c r="Y54" s="5">
        <v>0</v>
      </c>
      <c r="Z54" s="5">
        <v>0</v>
      </c>
      <c r="AA54" s="5" t="e">
        <v>#N/A</v>
      </c>
    </row>
    <row r="55" spans="1:27" x14ac:dyDescent="0.35">
      <c r="A55" s="5">
        <v>9</v>
      </c>
      <c r="B55" s="5" t="s">
        <v>128</v>
      </c>
      <c r="C55" s="5">
        <v>0</v>
      </c>
      <c r="D55" s="5">
        <v>0</v>
      </c>
      <c r="E55" s="5">
        <v>0</v>
      </c>
      <c r="F55" s="5">
        <v>0</v>
      </c>
      <c r="G55" s="5">
        <v>0</v>
      </c>
      <c r="H55" s="5">
        <v>0</v>
      </c>
      <c r="I55" s="5">
        <v>0</v>
      </c>
      <c r="J55" s="5">
        <v>0</v>
      </c>
      <c r="K55" s="5">
        <v>0</v>
      </c>
      <c r="L55" s="5">
        <v>0</v>
      </c>
      <c r="M55" s="5">
        <v>0</v>
      </c>
      <c r="N55" s="5">
        <v>0</v>
      </c>
      <c r="O55" s="5">
        <v>0</v>
      </c>
      <c r="P55" s="5">
        <v>0</v>
      </c>
      <c r="Q55" s="5">
        <v>0</v>
      </c>
      <c r="R55" s="5">
        <v>0</v>
      </c>
      <c r="S55" s="5">
        <v>0</v>
      </c>
      <c r="T55" s="5">
        <v>0</v>
      </c>
      <c r="U55" s="5">
        <v>0</v>
      </c>
      <c r="V55" s="5">
        <v>0</v>
      </c>
      <c r="W55" s="5">
        <v>0</v>
      </c>
      <c r="X55" s="5">
        <v>0</v>
      </c>
      <c r="Y55" s="5">
        <v>0</v>
      </c>
      <c r="Z55" s="5">
        <v>0</v>
      </c>
      <c r="AA55" s="5" t="s">
        <v>195</v>
      </c>
    </row>
    <row r="56" spans="1:27" x14ac:dyDescent="0.35">
      <c r="A56" s="5">
        <v>1</v>
      </c>
      <c r="B56" s="5" t="s">
        <v>144</v>
      </c>
      <c r="C56" s="5" t="e">
        <v>#N/A</v>
      </c>
      <c r="D56" s="5">
        <v>0</v>
      </c>
      <c r="E56" s="5">
        <v>0</v>
      </c>
      <c r="F56" s="5">
        <v>0</v>
      </c>
      <c r="G56" s="5">
        <v>0</v>
      </c>
      <c r="H56" s="5">
        <v>0</v>
      </c>
      <c r="I56" s="5">
        <v>0</v>
      </c>
      <c r="J56" s="5">
        <v>0</v>
      </c>
      <c r="K56" s="5">
        <v>0</v>
      </c>
      <c r="L56" s="5">
        <v>0</v>
      </c>
      <c r="M56" s="5">
        <v>0</v>
      </c>
      <c r="N56" s="5">
        <v>0</v>
      </c>
      <c r="O56" s="5">
        <v>1</v>
      </c>
      <c r="P56" s="5">
        <v>1</v>
      </c>
      <c r="Q56" s="5">
        <v>1</v>
      </c>
      <c r="R56" s="5">
        <v>1</v>
      </c>
      <c r="S56" s="5" t="e">
        <v>#N/A</v>
      </c>
      <c r="T56" s="5" t="e">
        <v>#N/A</v>
      </c>
      <c r="U56" s="5" t="e">
        <v>#N/A</v>
      </c>
      <c r="V56" s="5" t="e">
        <v>#N/A</v>
      </c>
      <c r="W56" s="5" t="e">
        <v>#N/A</v>
      </c>
      <c r="X56" s="5" t="e">
        <v>#N/A</v>
      </c>
      <c r="Y56" s="5" t="e">
        <v>#N/A</v>
      </c>
      <c r="Z56" s="5" t="e">
        <v>#N/A</v>
      </c>
      <c r="AA56" s="5" t="e">
        <v>#N/A</v>
      </c>
    </row>
    <row r="57" spans="1:27" x14ac:dyDescent="0.35">
      <c r="A57" s="5">
        <v>2</v>
      </c>
      <c r="B57" s="5" t="s">
        <v>144</v>
      </c>
      <c r="C57" s="5">
        <v>0</v>
      </c>
      <c r="D57" s="5">
        <v>1</v>
      </c>
      <c r="E57" s="5">
        <v>0</v>
      </c>
      <c r="F57" s="5">
        <v>0</v>
      </c>
      <c r="G57" s="5">
        <v>0</v>
      </c>
      <c r="H57" s="5">
        <v>0</v>
      </c>
      <c r="I57" s="5">
        <v>0</v>
      </c>
      <c r="J57" s="5">
        <v>0</v>
      </c>
      <c r="K57" s="5">
        <v>0</v>
      </c>
      <c r="L57" s="5">
        <v>0</v>
      </c>
      <c r="M57" s="5">
        <v>0</v>
      </c>
      <c r="N57" s="5">
        <v>0</v>
      </c>
      <c r="O57" s="5">
        <v>0</v>
      </c>
      <c r="P57" s="5">
        <v>0</v>
      </c>
      <c r="Q57" s="5">
        <v>1</v>
      </c>
      <c r="R57" s="5">
        <v>1</v>
      </c>
      <c r="S57" s="5" t="e">
        <v>#N/A</v>
      </c>
      <c r="T57" s="5" t="e">
        <v>#N/A</v>
      </c>
      <c r="U57" s="5" t="e">
        <v>#N/A</v>
      </c>
      <c r="V57" s="5" t="e">
        <v>#N/A</v>
      </c>
      <c r="W57" s="5" t="e">
        <v>#N/A</v>
      </c>
      <c r="X57" s="5" t="e">
        <v>#N/A</v>
      </c>
      <c r="Y57" s="5" t="e">
        <v>#N/A</v>
      </c>
      <c r="Z57" s="5" t="e">
        <v>#N/A</v>
      </c>
      <c r="AA57" s="5" t="s">
        <v>194</v>
      </c>
    </row>
    <row r="58" spans="1:27" x14ac:dyDescent="0.35">
      <c r="A58" s="5">
        <v>3</v>
      </c>
      <c r="B58" s="5" t="s">
        <v>144</v>
      </c>
      <c r="C58" s="5" t="e">
        <v>#N/A</v>
      </c>
      <c r="D58" s="5" t="e">
        <v>#N/A</v>
      </c>
      <c r="E58" s="5" t="e">
        <v>#N/A</v>
      </c>
      <c r="F58" s="5" t="e">
        <v>#N/A</v>
      </c>
      <c r="G58" s="5" t="e">
        <v>#N/A</v>
      </c>
      <c r="H58" s="5" t="e">
        <v>#N/A</v>
      </c>
      <c r="I58" s="5" t="e">
        <v>#N/A</v>
      </c>
      <c r="J58" s="5" t="e">
        <v>#N/A</v>
      </c>
      <c r="K58" s="5" t="e">
        <v>#N/A</v>
      </c>
      <c r="L58" s="5" t="e">
        <v>#N/A</v>
      </c>
      <c r="M58" s="5" t="e">
        <v>#N/A</v>
      </c>
      <c r="N58" s="5" t="e">
        <v>#N/A</v>
      </c>
      <c r="O58" s="5" t="e">
        <v>#N/A</v>
      </c>
      <c r="P58" s="5" t="e">
        <v>#N/A</v>
      </c>
      <c r="Q58" s="5" t="e">
        <v>#N/A</v>
      </c>
      <c r="R58" s="5" t="e">
        <v>#N/A</v>
      </c>
      <c r="S58" s="5" t="e">
        <v>#N/A</v>
      </c>
      <c r="T58" s="5" t="e">
        <v>#N/A</v>
      </c>
      <c r="U58" s="5" t="e">
        <v>#N/A</v>
      </c>
      <c r="V58" s="5" t="e">
        <v>#N/A</v>
      </c>
      <c r="W58" s="5" t="e">
        <v>#N/A</v>
      </c>
      <c r="X58" s="5" t="e">
        <v>#N/A</v>
      </c>
      <c r="Y58" s="5" t="e">
        <v>#N/A</v>
      </c>
      <c r="Z58" s="5" t="e">
        <v>#N/A</v>
      </c>
      <c r="AA58" s="5" t="e">
        <v>#N/A</v>
      </c>
    </row>
    <row r="59" spans="1:27" x14ac:dyDescent="0.35">
      <c r="A59" s="5">
        <v>4</v>
      </c>
      <c r="B59" s="5" t="s">
        <v>144</v>
      </c>
      <c r="C59" s="5" t="e">
        <v>#N/A</v>
      </c>
      <c r="D59" s="5" t="e">
        <v>#N/A</v>
      </c>
      <c r="E59" s="5" t="e">
        <v>#N/A</v>
      </c>
      <c r="F59" s="5" t="e">
        <v>#N/A</v>
      </c>
      <c r="G59" s="5" t="e">
        <v>#N/A</v>
      </c>
      <c r="H59" s="5" t="e">
        <v>#N/A</v>
      </c>
      <c r="I59" s="5" t="e">
        <v>#N/A</v>
      </c>
      <c r="J59" s="5" t="e">
        <v>#N/A</v>
      </c>
      <c r="K59" s="5" t="e">
        <v>#N/A</v>
      </c>
      <c r="L59" s="5" t="e">
        <v>#N/A</v>
      </c>
      <c r="M59" s="5" t="e">
        <v>#N/A</v>
      </c>
      <c r="N59" s="5" t="e">
        <v>#N/A</v>
      </c>
      <c r="O59" s="5" t="e">
        <v>#N/A</v>
      </c>
      <c r="P59" s="5" t="e">
        <v>#N/A</v>
      </c>
      <c r="Q59" s="5" t="e">
        <v>#N/A</v>
      </c>
      <c r="R59" s="5" t="e">
        <v>#N/A</v>
      </c>
      <c r="S59" s="5" t="e">
        <v>#N/A</v>
      </c>
      <c r="T59" s="5" t="e">
        <v>#N/A</v>
      </c>
      <c r="U59" s="5" t="e">
        <v>#N/A</v>
      </c>
      <c r="V59" s="5" t="e">
        <v>#N/A</v>
      </c>
      <c r="W59" s="5" t="e">
        <v>#N/A</v>
      </c>
      <c r="X59" s="5" t="e">
        <v>#N/A</v>
      </c>
      <c r="Y59" s="5" t="e">
        <v>#N/A</v>
      </c>
      <c r="Z59" s="5" t="e">
        <v>#N/A</v>
      </c>
      <c r="AA59" s="5" t="e">
        <v>#N/A</v>
      </c>
    </row>
    <row r="60" spans="1:27" x14ac:dyDescent="0.35">
      <c r="A60" s="5">
        <v>5</v>
      </c>
      <c r="B60" s="5" t="s">
        <v>144</v>
      </c>
      <c r="C60" s="5">
        <v>0</v>
      </c>
      <c r="D60" s="5">
        <v>0</v>
      </c>
      <c r="E60" s="5">
        <v>0</v>
      </c>
      <c r="F60" s="5">
        <v>0</v>
      </c>
      <c r="G60" s="5">
        <v>0</v>
      </c>
      <c r="H60" s="5">
        <v>0</v>
      </c>
      <c r="I60" s="5">
        <v>0</v>
      </c>
      <c r="J60" s="5" t="e">
        <v>#N/A</v>
      </c>
      <c r="K60" s="5">
        <v>0</v>
      </c>
      <c r="L60" s="5">
        <v>0</v>
      </c>
      <c r="M60" s="5">
        <v>0</v>
      </c>
      <c r="N60" s="5">
        <v>0</v>
      </c>
      <c r="O60" s="5">
        <v>0</v>
      </c>
      <c r="P60" s="5">
        <v>1</v>
      </c>
      <c r="Q60" s="5">
        <v>1</v>
      </c>
      <c r="R60" s="5">
        <v>1</v>
      </c>
      <c r="S60" s="5" t="e">
        <v>#N/A</v>
      </c>
      <c r="T60" s="5" t="e">
        <v>#N/A</v>
      </c>
      <c r="U60" s="5" t="e">
        <v>#N/A</v>
      </c>
      <c r="V60" s="5" t="e">
        <v>#N/A</v>
      </c>
      <c r="W60" s="5" t="e">
        <v>#N/A</v>
      </c>
      <c r="X60" s="5" t="e">
        <v>#N/A</v>
      </c>
      <c r="Y60" s="5" t="e">
        <v>#N/A</v>
      </c>
      <c r="Z60" s="5" t="e">
        <v>#N/A</v>
      </c>
      <c r="AA60" s="5" t="s">
        <v>193</v>
      </c>
    </row>
    <row r="61" spans="1:27" x14ac:dyDescent="0.35">
      <c r="A61" s="5">
        <v>6</v>
      </c>
      <c r="B61" s="5" t="s">
        <v>144</v>
      </c>
      <c r="C61" s="5">
        <v>1</v>
      </c>
      <c r="D61" s="5">
        <v>0</v>
      </c>
      <c r="E61" s="5">
        <v>0</v>
      </c>
      <c r="F61" s="5">
        <v>0</v>
      </c>
      <c r="G61" s="5">
        <v>0</v>
      </c>
      <c r="H61" s="5">
        <v>0</v>
      </c>
      <c r="I61" s="5">
        <v>0</v>
      </c>
      <c r="J61" s="5">
        <v>0</v>
      </c>
      <c r="K61" s="5">
        <v>0</v>
      </c>
      <c r="L61" s="5">
        <v>0</v>
      </c>
      <c r="M61" s="5">
        <v>0</v>
      </c>
      <c r="N61" s="5">
        <v>0</v>
      </c>
      <c r="O61" s="5">
        <v>0</v>
      </c>
      <c r="P61" s="5">
        <v>0</v>
      </c>
      <c r="Q61" s="5">
        <v>0</v>
      </c>
      <c r="R61" s="5">
        <v>1</v>
      </c>
      <c r="S61" s="5" t="e">
        <v>#N/A</v>
      </c>
      <c r="T61" s="5" t="e">
        <v>#N/A</v>
      </c>
      <c r="U61" s="5" t="e">
        <v>#N/A</v>
      </c>
      <c r="V61" s="5" t="e">
        <v>#N/A</v>
      </c>
      <c r="W61" s="5" t="e">
        <v>#N/A</v>
      </c>
      <c r="X61" s="5" t="e">
        <v>#N/A</v>
      </c>
      <c r="Y61" s="5" t="e">
        <v>#N/A</v>
      </c>
      <c r="Z61" s="5" t="e">
        <v>#N/A</v>
      </c>
      <c r="AA61" s="5" t="s">
        <v>192</v>
      </c>
    </row>
    <row r="62" spans="1:27" x14ac:dyDescent="0.35">
      <c r="A62" s="5">
        <v>7</v>
      </c>
      <c r="B62" s="5" t="s">
        <v>144</v>
      </c>
      <c r="C62" s="5">
        <v>0</v>
      </c>
      <c r="D62" s="5">
        <v>0</v>
      </c>
      <c r="E62" s="5">
        <v>0</v>
      </c>
      <c r="F62" s="5">
        <v>0</v>
      </c>
      <c r="G62" s="5">
        <v>0</v>
      </c>
      <c r="H62" s="5">
        <v>0</v>
      </c>
      <c r="I62" s="5">
        <v>0</v>
      </c>
      <c r="J62" s="5">
        <v>0</v>
      </c>
      <c r="K62" s="5">
        <v>0</v>
      </c>
      <c r="L62" s="5">
        <v>0</v>
      </c>
      <c r="M62" s="5">
        <v>0</v>
      </c>
      <c r="N62" s="5">
        <v>1</v>
      </c>
      <c r="O62" s="5">
        <v>1</v>
      </c>
      <c r="P62" s="5">
        <v>1</v>
      </c>
      <c r="Q62" s="5">
        <v>1</v>
      </c>
      <c r="R62" s="5">
        <v>1</v>
      </c>
      <c r="S62" s="5" t="e">
        <v>#N/A</v>
      </c>
      <c r="T62" s="5" t="e">
        <v>#N/A</v>
      </c>
      <c r="U62" s="5" t="e">
        <v>#N/A</v>
      </c>
      <c r="V62" s="5" t="e">
        <v>#N/A</v>
      </c>
      <c r="W62" s="5" t="e">
        <v>#N/A</v>
      </c>
      <c r="X62" s="5" t="e">
        <v>#N/A</v>
      </c>
      <c r="Y62" s="5" t="e">
        <v>#N/A</v>
      </c>
      <c r="Z62" s="5" t="e">
        <v>#N/A</v>
      </c>
      <c r="AA62" s="5" t="e">
        <v>#N/A</v>
      </c>
    </row>
    <row r="63" spans="1:27" x14ac:dyDescent="0.35">
      <c r="A63" s="5">
        <v>8</v>
      </c>
      <c r="B63" s="5" t="s">
        <v>144</v>
      </c>
      <c r="C63" s="5">
        <v>0</v>
      </c>
      <c r="D63" s="5">
        <v>0</v>
      </c>
      <c r="E63" s="5">
        <v>0</v>
      </c>
      <c r="F63" s="5">
        <v>0</v>
      </c>
      <c r="G63" s="5">
        <v>0</v>
      </c>
      <c r="H63" s="5">
        <v>0</v>
      </c>
      <c r="I63" s="5">
        <v>0</v>
      </c>
      <c r="J63" s="5">
        <v>0</v>
      </c>
      <c r="K63" s="5">
        <v>0</v>
      </c>
      <c r="L63" s="5">
        <v>0</v>
      </c>
      <c r="M63" s="5">
        <v>0</v>
      </c>
      <c r="N63" s="5">
        <v>1</v>
      </c>
      <c r="O63" s="5">
        <v>0</v>
      </c>
      <c r="P63" s="5">
        <v>0</v>
      </c>
      <c r="Q63" s="5">
        <v>0</v>
      </c>
      <c r="R63" s="5">
        <v>1</v>
      </c>
      <c r="S63" s="5" t="e">
        <v>#N/A</v>
      </c>
      <c r="T63" s="5" t="e">
        <v>#N/A</v>
      </c>
      <c r="U63" s="5" t="e">
        <v>#N/A</v>
      </c>
      <c r="V63" s="5" t="e">
        <v>#N/A</v>
      </c>
      <c r="W63" s="5" t="e">
        <v>#N/A</v>
      </c>
      <c r="X63" s="5" t="e">
        <v>#N/A</v>
      </c>
      <c r="Y63" s="5" t="e">
        <v>#N/A</v>
      </c>
      <c r="Z63" s="5" t="e">
        <v>#N/A</v>
      </c>
      <c r="AA63" s="5" t="s">
        <v>191</v>
      </c>
    </row>
    <row r="64" spans="1:27" x14ac:dyDescent="0.35">
      <c r="A64" s="5">
        <v>9</v>
      </c>
      <c r="B64" s="5" t="s">
        <v>144</v>
      </c>
      <c r="C64" s="5" t="e">
        <v>#N/A</v>
      </c>
      <c r="D64" s="5" t="e">
        <v>#N/A</v>
      </c>
      <c r="E64" s="5" t="e">
        <v>#N/A</v>
      </c>
      <c r="F64" s="5" t="e">
        <v>#N/A</v>
      </c>
      <c r="G64" s="5" t="e">
        <v>#N/A</v>
      </c>
      <c r="H64" s="5" t="e">
        <v>#N/A</v>
      </c>
      <c r="I64" s="5" t="e">
        <v>#N/A</v>
      </c>
      <c r="J64" s="5" t="e">
        <v>#N/A</v>
      </c>
      <c r="K64" s="5" t="e">
        <v>#N/A</v>
      </c>
      <c r="L64" s="5" t="e">
        <v>#N/A</v>
      </c>
      <c r="M64" s="5" t="e">
        <v>#N/A</v>
      </c>
      <c r="N64" s="5" t="e">
        <v>#N/A</v>
      </c>
      <c r="O64" s="5" t="e">
        <v>#N/A</v>
      </c>
      <c r="P64" s="5" t="e">
        <v>#N/A</v>
      </c>
      <c r="Q64" s="5" t="e">
        <v>#N/A</v>
      </c>
      <c r="R64" s="5" t="e">
        <v>#N/A</v>
      </c>
      <c r="S64" s="5" t="e">
        <v>#N/A</v>
      </c>
      <c r="T64" s="5" t="e">
        <v>#N/A</v>
      </c>
      <c r="U64" s="5" t="e">
        <v>#N/A</v>
      </c>
      <c r="V64" s="5" t="e">
        <v>#N/A</v>
      </c>
      <c r="W64" s="5" t="e">
        <v>#N/A</v>
      </c>
      <c r="X64" s="5" t="e">
        <v>#N/A</v>
      </c>
      <c r="Y64" s="5" t="e">
        <v>#N/A</v>
      </c>
      <c r="Z64" s="5" t="e">
        <v>#N/A</v>
      </c>
      <c r="AA64" s="5" t="e">
        <v>#N/A</v>
      </c>
    </row>
    <row r="65" spans="1:27" x14ac:dyDescent="0.35">
      <c r="A65" s="5">
        <v>1</v>
      </c>
      <c r="B65" s="5" t="s">
        <v>145</v>
      </c>
      <c r="C65" s="5" t="e">
        <v>#N/A</v>
      </c>
      <c r="D65" s="5">
        <v>0</v>
      </c>
      <c r="E65" s="5" t="e">
        <v>#N/A</v>
      </c>
      <c r="F65" s="5">
        <v>0</v>
      </c>
      <c r="G65" s="5">
        <v>0</v>
      </c>
      <c r="H65" s="5">
        <v>1</v>
      </c>
      <c r="I65" s="5" t="e">
        <v>#N/A</v>
      </c>
      <c r="J65" s="5" t="e">
        <v>#N/A</v>
      </c>
      <c r="K65" s="5" t="e">
        <v>#N/A</v>
      </c>
      <c r="L65" s="5" t="e">
        <v>#N/A</v>
      </c>
      <c r="M65" s="5" t="e">
        <v>#N/A</v>
      </c>
      <c r="N65" s="5" t="e">
        <v>#N/A</v>
      </c>
      <c r="O65" s="5" t="e">
        <v>#N/A</v>
      </c>
      <c r="P65" s="5" t="e">
        <v>#N/A</v>
      </c>
      <c r="Q65" s="5" t="e">
        <v>#N/A</v>
      </c>
      <c r="R65" s="5" t="e">
        <v>#N/A</v>
      </c>
      <c r="S65" s="5" t="e">
        <v>#N/A</v>
      </c>
      <c r="T65" s="5" t="e">
        <v>#N/A</v>
      </c>
      <c r="U65" s="5" t="e">
        <v>#N/A</v>
      </c>
      <c r="V65" s="5" t="e">
        <v>#N/A</v>
      </c>
      <c r="W65" s="5" t="e">
        <v>#N/A</v>
      </c>
      <c r="X65" s="5" t="e">
        <v>#N/A</v>
      </c>
      <c r="Y65" s="5" t="e">
        <v>#N/A</v>
      </c>
      <c r="Z65" s="5" t="e">
        <v>#N/A</v>
      </c>
      <c r="AA65" s="5" t="e">
        <v>#N/A</v>
      </c>
    </row>
    <row r="66" spans="1:27" x14ac:dyDescent="0.35">
      <c r="A66" s="5">
        <v>2</v>
      </c>
      <c r="B66" s="5" t="s">
        <v>145</v>
      </c>
      <c r="C66" s="5" t="e">
        <v>#N/A</v>
      </c>
      <c r="D66" s="5" t="e">
        <v>#N/A</v>
      </c>
      <c r="E66" s="5" t="e">
        <v>#N/A</v>
      </c>
      <c r="F66" s="5" t="e">
        <v>#N/A</v>
      </c>
      <c r="G66" s="5" t="e">
        <v>#N/A</v>
      </c>
      <c r="H66" s="5">
        <v>1</v>
      </c>
      <c r="I66" s="5">
        <v>1</v>
      </c>
      <c r="J66" s="5" t="e">
        <v>#N/A</v>
      </c>
      <c r="K66" s="5" t="e">
        <v>#N/A</v>
      </c>
      <c r="L66" s="5" t="e">
        <v>#N/A</v>
      </c>
      <c r="M66" s="5" t="e">
        <v>#N/A</v>
      </c>
      <c r="N66" s="5" t="e">
        <v>#N/A</v>
      </c>
      <c r="O66" s="5" t="e">
        <v>#N/A</v>
      </c>
      <c r="P66" s="5" t="e">
        <v>#N/A</v>
      </c>
      <c r="Q66" s="5" t="e">
        <v>#N/A</v>
      </c>
      <c r="R66" s="5" t="e">
        <v>#N/A</v>
      </c>
      <c r="S66" s="5" t="e">
        <v>#N/A</v>
      </c>
      <c r="T66" s="5" t="e">
        <v>#N/A</v>
      </c>
      <c r="U66" s="5" t="e">
        <v>#N/A</v>
      </c>
      <c r="V66" s="5" t="e">
        <v>#N/A</v>
      </c>
      <c r="W66" s="5" t="e">
        <v>#N/A</v>
      </c>
      <c r="X66" s="5" t="e">
        <v>#N/A</v>
      </c>
      <c r="Y66" s="5" t="e">
        <v>#N/A</v>
      </c>
      <c r="Z66" s="5" t="e">
        <v>#N/A</v>
      </c>
      <c r="AA66" s="5" t="e">
        <v>#N/A</v>
      </c>
    </row>
    <row r="67" spans="1:27" x14ac:dyDescent="0.35">
      <c r="A67" s="5">
        <v>3</v>
      </c>
      <c r="B67" s="5" t="s">
        <v>145</v>
      </c>
      <c r="C67" s="5">
        <v>0</v>
      </c>
      <c r="D67" s="5">
        <v>0</v>
      </c>
      <c r="E67" s="5">
        <v>1</v>
      </c>
      <c r="F67" s="5">
        <v>0</v>
      </c>
      <c r="G67" s="5">
        <v>1</v>
      </c>
      <c r="H67" s="5">
        <v>0</v>
      </c>
      <c r="I67" s="5">
        <v>1</v>
      </c>
      <c r="J67" s="5">
        <v>1</v>
      </c>
      <c r="K67" s="5" t="e">
        <v>#N/A</v>
      </c>
      <c r="L67" s="5" t="e">
        <v>#N/A</v>
      </c>
      <c r="M67" s="5" t="e">
        <v>#N/A</v>
      </c>
      <c r="N67" s="5" t="e">
        <v>#N/A</v>
      </c>
      <c r="O67" s="5" t="e">
        <v>#N/A</v>
      </c>
      <c r="P67" s="5" t="e">
        <v>#N/A</v>
      </c>
      <c r="Q67" s="5" t="e">
        <v>#N/A</v>
      </c>
      <c r="R67" s="5" t="e">
        <v>#N/A</v>
      </c>
      <c r="S67" s="5" t="e">
        <v>#N/A</v>
      </c>
      <c r="T67" s="5" t="e">
        <v>#N/A</v>
      </c>
      <c r="U67" s="5" t="e">
        <v>#N/A</v>
      </c>
      <c r="V67" s="5" t="e">
        <v>#N/A</v>
      </c>
      <c r="W67" s="5" t="e">
        <v>#N/A</v>
      </c>
      <c r="X67" s="5" t="e">
        <v>#N/A</v>
      </c>
      <c r="Y67" s="5" t="e">
        <v>#N/A</v>
      </c>
      <c r="Z67" s="5" t="e">
        <v>#N/A</v>
      </c>
      <c r="AA67" s="5" t="s">
        <v>178</v>
      </c>
    </row>
    <row r="68" spans="1:27" x14ac:dyDescent="0.35">
      <c r="A68" s="5">
        <v>4</v>
      </c>
      <c r="B68" s="5" t="s">
        <v>145</v>
      </c>
      <c r="C68" s="5" t="e">
        <v>#N/A</v>
      </c>
      <c r="D68" s="5">
        <v>1</v>
      </c>
      <c r="E68" s="5">
        <v>1</v>
      </c>
      <c r="F68" s="5">
        <v>0</v>
      </c>
      <c r="G68" s="5">
        <v>1</v>
      </c>
      <c r="H68" s="5">
        <v>1</v>
      </c>
      <c r="I68" s="5">
        <v>0</v>
      </c>
      <c r="J68" s="5">
        <v>1</v>
      </c>
      <c r="K68" s="5" t="e">
        <v>#N/A</v>
      </c>
      <c r="L68" s="5" t="e">
        <v>#N/A</v>
      </c>
      <c r="M68" s="5" t="e">
        <v>#N/A</v>
      </c>
      <c r="N68" s="5" t="e">
        <v>#N/A</v>
      </c>
      <c r="O68" s="5" t="e">
        <v>#N/A</v>
      </c>
      <c r="P68" s="5" t="e">
        <v>#N/A</v>
      </c>
      <c r="Q68" s="5" t="e">
        <v>#N/A</v>
      </c>
      <c r="R68" s="5" t="e">
        <v>#N/A</v>
      </c>
      <c r="S68" s="5" t="e">
        <v>#N/A</v>
      </c>
      <c r="T68" s="5" t="e">
        <v>#N/A</v>
      </c>
      <c r="U68" s="5" t="e">
        <v>#N/A</v>
      </c>
      <c r="V68" s="5" t="e">
        <v>#N/A</v>
      </c>
      <c r="W68" s="5" t="e">
        <v>#N/A</v>
      </c>
      <c r="X68" s="5" t="e">
        <v>#N/A</v>
      </c>
      <c r="Y68" s="5" t="e">
        <v>#N/A</v>
      </c>
      <c r="Z68" s="5" t="e">
        <v>#N/A</v>
      </c>
      <c r="AA68" s="5" t="e">
        <v>#N/A</v>
      </c>
    </row>
    <row r="69" spans="1:27" x14ac:dyDescent="0.35">
      <c r="A69" s="5">
        <v>5</v>
      </c>
      <c r="B69" s="5" t="s">
        <v>145</v>
      </c>
      <c r="C69" s="5">
        <v>0</v>
      </c>
      <c r="D69" s="5">
        <v>0</v>
      </c>
      <c r="E69" s="5">
        <v>0</v>
      </c>
      <c r="F69" s="5">
        <v>1</v>
      </c>
      <c r="G69" s="5">
        <v>1</v>
      </c>
      <c r="H69" s="5">
        <v>1</v>
      </c>
      <c r="I69" s="5">
        <v>1</v>
      </c>
      <c r="J69" s="5">
        <v>1</v>
      </c>
      <c r="K69" s="5" t="e">
        <v>#N/A</v>
      </c>
      <c r="L69" s="5" t="e">
        <v>#N/A</v>
      </c>
      <c r="M69" s="5" t="e">
        <v>#N/A</v>
      </c>
      <c r="N69" s="5" t="e">
        <v>#N/A</v>
      </c>
      <c r="O69" s="5" t="e">
        <v>#N/A</v>
      </c>
      <c r="P69" s="5" t="e">
        <v>#N/A</v>
      </c>
      <c r="Q69" s="5" t="e">
        <v>#N/A</v>
      </c>
      <c r="R69" s="5" t="e">
        <v>#N/A</v>
      </c>
      <c r="S69" s="5" t="e">
        <v>#N/A</v>
      </c>
      <c r="T69" s="5" t="e">
        <v>#N/A</v>
      </c>
      <c r="U69" s="5" t="e">
        <v>#N/A</v>
      </c>
      <c r="V69" s="5" t="e">
        <v>#N/A</v>
      </c>
      <c r="W69" s="5" t="e">
        <v>#N/A</v>
      </c>
      <c r="X69" s="5" t="e">
        <v>#N/A</v>
      </c>
      <c r="Y69" s="5" t="e">
        <v>#N/A</v>
      </c>
      <c r="Z69" s="5" t="e">
        <v>#N/A</v>
      </c>
      <c r="AA69" s="5" t="s">
        <v>190</v>
      </c>
    </row>
    <row r="70" spans="1:27" x14ac:dyDescent="0.35">
      <c r="A70" s="5">
        <v>6</v>
      </c>
      <c r="B70" s="5" t="s">
        <v>145</v>
      </c>
      <c r="C70" s="5">
        <v>0</v>
      </c>
      <c r="D70" s="5">
        <v>0</v>
      </c>
      <c r="E70" s="5">
        <v>0</v>
      </c>
      <c r="F70" s="5">
        <v>1</v>
      </c>
      <c r="G70" s="5">
        <v>1</v>
      </c>
      <c r="H70" s="5">
        <v>1</v>
      </c>
      <c r="I70" s="5">
        <v>1</v>
      </c>
      <c r="J70" s="5">
        <v>1</v>
      </c>
      <c r="K70" s="5" t="e">
        <v>#N/A</v>
      </c>
      <c r="L70" s="5" t="e">
        <v>#N/A</v>
      </c>
      <c r="M70" s="5" t="e">
        <v>#N/A</v>
      </c>
      <c r="N70" s="5" t="e">
        <v>#N/A</v>
      </c>
      <c r="O70" s="5" t="e">
        <v>#N/A</v>
      </c>
      <c r="P70" s="5" t="e">
        <v>#N/A</v>
      </c>
      <c r="Q70" s="5" t="e">
        <v>#N/A</v>
      </c>
      <c r="R70" s="5" t="e">
        <v>#N/A</v>
      </c>
      <c r="S70" s="5" t="e">
        <v>#N/A</v>
      </c>
      <c r="T70" s="5" t="e">
        <v>#N/A</v>
      </c>
      <c r="U70" s="5" t="e">
        <v>#N/A</v>
      </c>
      <c r="V70" s="5" t="e">
        <v>#N/A</v>
      </c>
      <c r="W70" s="5" t="e">
        <v>#N/A</v>
      </c>
      <c r="X70" s="5" t="e">
        <v>#N/A</v>
      </c>
      <c r="Y70" s="5" t="e">
        <v>#N/A</v>
      </c>
      <c r="Z70" s="5" t="e">
        <v>#N/A</v>
      </c>
      <c r="AA70" s="5" t="s">
        <v>189</v>
      </c>
    </row>
    <row r="71" spans="1:27" x14ac:dyDescent="0.35">
      <c r="A71" s="5">
        <v>7</v>
      </c>
      <c r="B71" s="5" t="s">
        <v>145</v>
      </c>
      <c r="C71" s="5">
        <v>0</v>
      </c>
      <c r="D71" s="5">
        <v>0</v>
      </c>
      <c r="E71" s="5">
        <v>1</v>
      </c>
      <c r="F71" s="5">
        <v>1</v>
      </c>
      <c r="G71" s="5">
        <v>1</v>
      </c>
      <c r="H71" s="5">
        <v>1</v>
      </c>
      <c r="I71" s="5">
        <v>1</v>
      </c>
      <c r="J71" s="5">
        <v>1</v>
      </c>
      <c r="K71" s="5" t="e">
        <v>#N/A</v>
      </c>
      <c r="L71" s="5" t="e">
        <v>#N/A</v>
      </c>
      <c r="M71" s="5" t="e">
        <v>#N/A</v>
      </c>
      <c r="N71" s="5" t="e">
        <v>#N/A</v>
      </c>
      <c r="O71" s="5" t="e">
        <v>#N/A</v>
      </c>
      <c r="P71" s="5" t="e">
        <v>#N/A</v>
      </c>
      <c r="Q71" s="5" t="e">
        <v>#N/A</v>
      </c>
      <c r="R71" s="5" t="e">
        <v>#N/A</v>
      </c>
      <c r="S71" s="5" t="e">
        <v>#N/A</v>
      </c>
      <c r="T71" s="5" t="e">
        <v>#N/A</v>
      </c>
      <c r="U71" s="5" t="e">
        <v>#N/A</v>
      </c>
      <c r="V71" s="5" t="e">
        <v>#N/A</v>
      </c>
      <c r="W71" s="5" t="e">
        <v>#N/A</v>
      </c>
      <c r="X71" s="5" t="e">
        <v>#N/A</v>
      </c>
      <c r="Y71" s="5" t="e">
        <v>#N/A</v>
      </c>
      <c r="Z71" s="5" t="e">
        <v>#N/A</v>
      </c>
      <c r="AA71" s="5" t="s">
        <v>178</v>
      </c>
    </row>
    <row r="72" spans="1:27" x14ac:dyDescent="0.35">
      <c r="A72" s="5">
        <v>8</v>
      </c>
      <c r="B72" s="5" t="s">
        <v>145</v>
      </c>
      <c r="C72" s="5">
        <v>0</v>
      </c>
      <c r="D72" s="5">
        <v>0</v>
      </c>
      <c r="E72" s="5">
        <v>0</v>
      </c>
      <c r="F72" s="5">
        <v>1</v>
      </c>
      <c r="G72" s="5">
        <v>1</v>
      </c>
      <c r="H72" s="5">
        <v>1</v>
      </c>
      <c r="I72" s="5">
        <v>1</v>
      </c>
      <c r="J72" s="5">
        <v>1</v>
      </c>
      <c r="K72" s="5" t="e">
        <v>#N/A</v>
      </c>
      <c r="L72" s="5" t="e">
        <v>#N/A</v>
      </c>
      <c r="M72" s="5" t="e">
        <v>#N/A</v>
      </c>
      <c r="N72" s="5" t="e">
        <v>#N/A</v>
      </c>
      <c r="O72" s="5" t="e">
        <v>#N/A</v>
      </c>
      <c r="P72" s="5" t="e">
        <v>#N/A</v>
      </c>
      <c r="Q72" s="5" t="e">
        <v>#N/A</v>
      </c>
      <c r="R72" s="5" t="e">
        <v>#N/A</v>
      </c>
      <c r="S72" s="5" t="e">
        <v>#N/A</v>
      </c>
      <c r="T72" s="5" t="e">
        <v>#N/A</v>
      </c>
      <c r="U72" s="5" t="e">
        <v>#N/A</v>
      </c>
      <c r="V72" s="5" t="e">
        <v>#N/A</v>
      </c>
      <c r="W72" s="5" t="e">
        <v>#N/A</v>
      </c>
      <c r="X72" s="5" t="e">
        <v>#N/A</v>
      </c>
      <c r="Y72" s="5" t="e">
        <v>#N/A</v>
      </c>
      <c r="Z72" s="5" t="e">
        <v>#N/A</v>
      </c>
      <c r="AA72" s="5" t="e">
        <v>#N/A</v>
      </c>
    </row>
    <row r="73" spans="1:27" x14ac:dyDescent="0.35">
      <c r="A73" s="5">
        <v>1</v>
      </c>
      <c r="B73" s="5" t="s">
        <v>146</v>
      </c>
      <c r="C73" s="5">
        <v>0</v>
      </c>
      <c r="D73" s="5">
        <v>0</v>
      </c>
      <c r="E73" s="5">
        <v>0</v>
      </c>
      <c r="F73" s="5">
        <v>0</v>
      </c>
      <c r="G73" s="5">
        <v>0</v>
      </c>
      <c r="H73" s="5">
        <v>0</v>
      </c>
      <c r="I73" s="5">
        <v>0</v>
      </c>
      <c r="J73" s="5">
        <v>0</v>
      </c>
      <c r="K73" s="5">
        <v>0</v>
      </c>
      <c r="L73" s="5">
        <v>0</v>
      </c>
      <c r="M73" s="5">
        <v>0</v>
      </c>
      <c r="N73" s="5">
        <v>0</v>
      </c>
      <c r="O73" s="5">
        <v>0</v>
      </c>
      <c r="P73" s="5">
        <v>0</v>
      </c>
      <c r="Q73" s="5">
        <v>0</v>
      </c>
      <c r="R73" s="5">
        <v>0</v>
      </c>
      <c r="S73" s="5">
        <v>0</v>
      </c>
      <c r="T73" s="5">
        <v>0</v>
      </c>
      <c r="U73" s="5">
        <v>0</v>
      </c>
      <c r="V73" s="5">
        <v>0</v>
      </c>
      <c r="W73" s="5">
        <v>0</v>
      </c>
      <c r="X73" s="5">
        <v>0</v>
      </c>
      <c r="Y73" s="5">
        <v>0</v>
      </c>
      <c r="Z73" s="5">
        <v>0</v>
      </c>
      <c r="AA73" s="5" t="s">
        <v>188</v>
      </c>
    </row>
    <row r="74" spans="1:27" x14ac:dyDescent="0.35">
      <c r="A74" s="5">
        <v>2</v>
      </c>
      <c r="B74" s="5" t="s">
        <v>146</v>
      </c>
      <c r="C74" s="5">
        <v>1</v>
      </c>
      <c r="D74" s="5">
        <v>1</v>
      </c>
      <c r="E74" s="5">
        <v>0</v>
      </c>
      <c r="F74" s="5">
        <v>0</v>
      </c>
      <c r="G74" s="5">
        <v>0</v>
      </c>
      <c r="H74" s="5">
        <v>1</v>
      </c>
      <c r="I74" s="5">
        <v>1</v>
      </c>
      <c r="J74" s="5">
        <v>1</v>
      </c>
      <c r="K74" s="5">
        <v>1</v>
      </c>
      <c r="L74" s="5">
        <v>1</v>
      </c>
      <c r="M74" s="5">
        <v>1</v>
      </c>
      <c r="N74" s="5">
        <v>1</v>
      </c>
      <c r="O74" s="5">
        <v>1</v>
      </c>
      <c r="P74" s="5">
        <v>1</v>
      </c>
      <c r="Q74" s="5">
        <v>1</v>
      </c>
      <c r="R74" s="5">
        <v>1</v>
      </c>
      <c r="S74" s="5">
        <v>1</v>
      </c>
      <c r="T74" s="5">
        <v>1</v>
      </c>
      <c r="U74" s="5">
        <v>1</v>
      </c>
      <c r="V74" s="5">
        <v>1</v>
      </c>
      <c r="W74" s="5">
        <v>1</v>
      </c>
      <c r="X74" s="5">
        <v>1</v>
      </c>
      <c r="Y74" s="5">
        <v>1</v>
      </c>
      <c r="Z74" s="5">
        <v>1</v>
      </c>
      <c r="AA74" s="5" t="s">
        <v>187</v>
      </c>
    </row>
    <row r="75" spans="1:27" x14ac:dyDescent="0.35">
      <c r="A75" s="5">
        <v>3</v>
      </c>
      <c r="B75" s="5" t="s">
        <v>146</v>
      </c>
      <c r="C75" s="5">
        <v>0</v>
      </c>
      <c r="D75" s="5">
        <v>0</v>
      </c>
      <c r="E75" s="5">
        <v>0</v>
      </c>
      <c r="F75" s="5">
        <v>0</v>
      </c>
      <c r="G75" s="5">
        <v>0</v>
      </c>
      <c r="H75" s="5">
        <v>0</v>
      </c>
      <c r="I75" s="5">
        <v>0</v>
      </c>
      <c r="J75" s="5">
        <v>0</v>
      </c>
      <c r="K75" s="5">
        <v>1</v>
      </c>
      <c r="L75" s="5">
        <v>1</v>
      </c>
      <c r="M75" s="5">
        <v>1</v>
      </c>
      <c r="N75" s="5">
        <v>1</v>
      </c>
      <c r="O75" s="5">
        <v>1</v>
      </c>
      <c r="P75" s="5">
        <v>1</v>
      </c>
      <c r="Q75" s="5">
        <v>1</v>
      </c>
      <c r="R75" s="5">
        <v>1</v>
      </c>
      <c r="S75" s="5">
        <v>1</v>
      </c>
      <c r="T75" s="5">
        <v>1</v>
      </c>
      <c r="U75" s="5">
        <v>0</v>
      </c>
      <c r="V75" s="5">
        <v>0</v>
      </c>
      <c r="W75" s="5">
        <v>0</v>
      </c>
      <c r="X75" s="5">
        <v>0</v>
      </c>
      <c r="Y75" s="5">
        <v>0</v>
      </c>
      <c r="Z75" s="5">
        <v>0</v>
      </c>
      <c r="AA75" s="5" t="s">
        <v>186</v>
      </c>
    </row>
    <row r="76" spans="1:27" x14ac:dyDescent="0.35">
      <c r="A76" s="5">
        <v>4</v>
      </c>
      <c r="B76" s="5" t="s">
        <v>146</v>
      </c>
      <c r="C76" s="5" t="e">
        <v>#N/A</v>
      </c>
      <c r="D76" s="5" t="e">
        <v>#N/A</v>
      </c>
      <c r="E76" s="5" t="e">
        <v>#N/A</v>
      </c>
      <c r="F76" s="5" t="e">
        <v>#N/A</v>
      </c>
      <c r="G76" s="5" t="e">
        <v>#N/A</v>
      </c>
      <c r="H76" s="5" t="e">
        <v>#N/A</v>
      </c>
      <c r="I76" s="5" t="e">
        <v>#N/A</v>
      </c>
      <c r="J76" s="5" t="e">
        <v>#N/A</v>
      </c>
      <c r="K76" s="5" t="e">
        <v>#N/A</v>
      </c>
      <c r="L76" s="5" t="e">
        <v>#N/A</v>
      </c>
      <c r="M76" s="5" t="e">
        <v>#N/A</v>
      </c>
      <c r="N76" s="5" t="e">
        <v>#N/A</v>
      </c>
      <c r="O76" s="5" t="e">
        <v>#N/A</v>
      </c>
      <c r="P76" s="5" t="e">
        <v>#N/A</v>
      </c>
      <c r="Q76" s="5" t="e">
        <v>#N/A</v>
      </c>
      <c r="R76" s="5" t="e">
        <v>#N/A</v>
      </c>
      <c r="S76" s="5" t="e">
        <v>#N/A</v>
      </c>
      <c r="T76" s="5" t="e">
        <v>#N/A</v>
      </c>
      <c r="U76" s="5" t="e">
        <v>#N/A</v>
      </c>
      <c r="V76" s="5" t="e">
        <v>#N/A</v>
      </c>
      <c r="W76" s="5" t="e">
        <v>#N/A</v>
      </c>
      <c r="X76" s="5" t="e">
        <v>#N/A</v>
      </c>
      <c r="Y76" s="5" t="e">
        <v>#N/A</v>
      </c>
      <c r="Z76" s="5" t="e">
        <v>#N/A</v>
      </c>
      <c r="AA76" s="5" t="e">
        <v>#N/A</v>
      </c>
    </row>
    <row r="77" spans="1:27" x14ac:dyDescent="0.35">
      <c r="A77" s="5">
        <v>5</v>
      </c>
      <c r="B77" s="5" t="s">
        <v>146</v>
      </c>
      <c r="C77" s="5">
        <v>0</v>
      </c>
      <c r="D77" s="5">
        <v>0</v>
      </c>
      <c r="E77" s="5">
        <v>0</v>
      </c>
      <c r="F77" s="5">
        <v>0</v>
      </c>
      <c r="G77" s="5">
        <v>0</v>
      </c>
      <c r="H77" s="5">
        <v>0</v>
      </c>
      <c r="I77" s="5">
        <v>0</v>
      </c>
      <c r="J77" s="5">
        <v>1</v>
      </c>
      <c r="K77" s="5">
        <v>1</v>
      </c>
      <c r="L77" s="5">
        <v>1</v>
      </c>
      <c r="M77" s="5">
        <v>1</v>
      </c>
      <c r="N77" s="5">
        <v>1</v>
      </c>
      <c r="O77" s="5">
        <v>1</v>
      </c>
      <c r="P77" s="5">
        <v>1</v>
      </c>
      <c r="Q77" s="5">
        <v>1</v>
      </c>
      <c r="R77" s="5">
        <v>1</v>
      </c>
      <c r="S77" s="5">
        <v>0</v>
      </c>
      <c r="T77" s="5">
        <v>0</v>
      </c>
      <c r="U77" s="5">
        <v>0</v>
      </c>
      <c r="V77" s="5">
        <v>0</v>
      </c>
      <c r="W77" s="5">
        <v>0</v>
      </c>
      <c r="X77" s="5">
        <v>0</v>
      </c>
      <c r="Y77" s="5">
        <v>0</v>
      </c>
      <c r="Z77" s="5">
        <v>0</v>
      </c>
      <c r="AA77" s="5" t="s">
        <v>185</v>
      </c>
    </row>
    <row r="78" spans="1:27" x14ac:dyDescent="0.35">
      <c r="A78" s="5">
        <v>6</v>
      </c>
      <c r="B78" s="5" t="s">
        <v>146</v>
      </c>
      <c r="C78" s="5" t="e">
        <v>#N/A</v>
      </c>
      <c r="D78" s="5">
        <v>0</v>
      </c>
      <c r="E78" s="5">
        <v>0</v>
      </c>
      <c r="F78" s="5">
        <v>0</v>
      </c>
      <c r="G78" s="5">
        <v>0</v>
      </c>
      <c r="H78" s="5">
        <v>0</v>
      </c>
      <c r="I78" s="5">
        <v>0</v>
      </c>
      <c r="J78" s="5">
        <v>1</v>
      </c>
      <c r="K78" s="5">
        <v>1</v>
      </c>
      <c r="L78" s="5">
        <v>1</v>
      </c>
      <c r="M78" s="5">
        <v>1</v>
      </c>
      <c r="N78" s="5">
        <v>1</v>
      </c>
      <c r="O78" s="5">
        <v>1</v>
      </c>
      <c r="P78" s="5">
        <v>1</v>
      </c>
      <c r="Q78" s="5" t="e">
        <v>#N/A</v>
      </c>
      <c r="R78" s="5">
        <v>1</v>
      </c>
      <c r="S78" s="5">
        <v>1</v>
      </c>
      <c r="T78" s="5">
        <v>0</v>
      </c>
      <c r="U78" s="5">
        <v>0</v>
      </c>
      <c r="V78" s="5">
        <v>0</v>
      </c>
      <c r="W78" s="5">
        <v>0</v>
      </c>
      <c r="X78" s="5">
        <v>0</v>
      </c>
      <c r="Y78" s="5">
        <v>0</v>
      </c>
      <c r="Z78" s="5">
        <v>0</v>
      </c>
      <c r="AA78" s="5" t="s">
        <v>184</v>
      </c>
    </row>
    <row r="79" spans="1:27" x14ac:dyDescent="0.35">
      <c r="A79" s="5">
        <v>7</v>
      </c>
      <c r="B79" s="5" t="s">
        <v>146</v>
      </c>
      <c r="C79" s="5">
        <v>0</v>
      </c>
      <c r="D79" s="5">
        <v>0</v>
      </c>
      <c r="E79" s="5">
        <v>0</v>
      </c>
      <c r="F79" s="5">
        <v>0</v>
      </c>
      <c r="G79" s="5">
        <v>0</v>
      </c>
      <c r="H79" s="5">
        <v>0</v>
      </c>
      <c r="I79" s="5">
        <v>0</v>
      </c>
      <c r="J79" s="5">
        <v>0</v>
      </c>
      <c r="K79" s="5">
        <v>1</v>
      </c>
      <c r="L79" s="5">
        <v>1</v>
      </c>
      <c r="M79" s="5">
        <v>1</v>
      </c>
      <c r="N79" s="5">
        <v>1</v>
      </c>
      <c r="O79" s="5">
        <v>1</v>
      </c>
      <c r="P79" s="5">
        <v>1</v>
      </c>
      <c r="Q79" s="5">
        <v>1</v>
      </c>
      <c r="R79" s="5">
        <v>1</v>
      </c>
      <c r="S79" s="5">
        <v>1</v>
      </c>
      <c r="T79" s="5">
        <v>1</v>
      </c>
      <c r="U79" s="5">
        <v>0</v>
      </c>
      <c r="V79" s="5">
        <v>0</v>
      </c>
      <c r="W79" s="5">
        <v>0</v>
      </c>
      <c r="X79" s="5">
        <v>0</v>
      </c>
      <c r="Y79" s="5">
        <v>0</v>
      </c>
      <c r="Z79" s="5">
        <v>0</v>
      </c>
      <c r="AA79" s="5" t="e">
        <v>#N/A</v>
      </c>
    </row>
    <row r="80" spans="1:27" x14ac:dyDescent="0.35">
      <c r="A80" s="5">
        <v>8</v>
      </c>
      <c r="B80" s="5" t="s">
        <v>146</v>
      </c>
      <c r="C80" s="5">
        <v>0</v>
      </c>
      <c r="D80" s="5">
        <v>0</v>
      </c>
      <c r="E80" s="5">
        <v>0</v>
      </c>
      <c r="F80" s="5">
        <v>0</v>
      </c>
      <c r="G80" s="5">
        <v>0</v>
      </c>
      <c r="H80" s="5">
        <v>0</v>
      </c>
      <c r="I80" s="5">
        <v>0</v>
      </c>
      <c r="J80" s="5">
        <v>0</v>
      </c>
      <c r="K80" s="5">
        <v>0</v>
      </c>
      <c r="L80" s="5">
        <v>1</v>
      </c>
      <c r="M80" s="5">
        <v>1</v>
      </c>
      <c r="N80" s="5">
        <v>1</v>
      </c>
      <c r="O80" s="5">
        <v>1</v>
      </c>
      <c r="P80" s="5">
        <v>1</v>
      </c>
      <c r="Q80" s="5">
        <v>1</v>
      </c>
      <c r="R80" s="5">
        <v>1</v>
      </c>
      <c r="S80" s="5">
        <v>1</v>
      </c>
      <c r="T80" s="5">
        <v>0</v>
      </c>
      <c r="U80" s="5">
        <v>0</v>
      </c>
      <c r="V80" s="5">
        <v>0</v>
      </c>
      <c r="W80" s="5">
        <v>0</v>
      </c>
      <c r="X80" s="5">
        <v>0</v>
      </c>
      <c r="Y80" s="5">
        <v>0</v>
      </c>
      <c r="Z80" s="5">
        <v>0</v>
      </c>
      <c r="AA80" s="5" t="s">
        <v>183</v>
      </c>
    </row>
    <row r="81" spans="1:27" x14ac:dyDescent="0.35">
      <c r="A81" s="5">
        <v>9</v>
      </c>
      <c r="B81" s="5" t="s">
        <v>146</v>
      </c>
      <c r="C81" s="5">
        <v>0</v>
      </c>
      <c r="D81" s="5">
        <v>0</v>
      </c>
      <c r="E81" s="5">
        <v>0</v>
      </c>
      <c r="F81" s="5">
        <v>0</v>
      </c>
      <c r="G81" s="5">
        <v>0</v>
      </c>
      <c r="H81" s="5">
        <v>0</v>
      </c>
      <c r="I81" s="5">
        <v>1</v>
      </c>
      <c r="J81" s="5">
        <v>1</v>
      </c>
      <c r="K81" s="5">
        <v>1</v>
      </c>
      <c r="L81" s="5">
        <v>1</v>
      </c>
      <c r="M81" s="5">
        <v>1</v>
      </c>
      <c r="N81" s="5">
        <v>1</v>
      </c>
      <c r="O81" s="5">
        <v>1</v>
      </c>
      <c r="P81" s="5">
        <v>1</v>
      </c>
      <c r="Q81" s="5">
        <v>1</v>
      </c>
      <c r="R81" s="5">
        <v>1</v>
      </c>
      <c r="S81" s="5">
        <v>1</v>
      </c>
      <c r="T81" s="5">
        <v>1</v>
      </c>
      <c r="U81" s="5">
        <v>0</v>
      </c>
      <c r="V81" s="5">
        <v>0</v>
      </c>
      <c r="W81" s="5">
        <v>0</v>
      </c>
      <c r="X81" s="5">
        <v>0</v>
      </c>
      <c r="Y81" s="5">
        <v>0</v>
      </c>
      <c r="Z81" s="5">
        <v>0</v>
      </c>
      <c r="AA81" s="5" t="s">
        <v>182</v>
      </c>
    </row>
    <row r="82" spans="1:27" x14ac:dyDescent="0.35">
      <c r="A82" s="5">
        <v>10</v>
      </c>
      <c r="B82" s="5" t="s">
        <v>146</v>
      </c>
      <c r="C82" s="5">
        <v>0</v>
      </c>
      <c r="D82" s="5">
        <v>0</v>
      </c>
      <c r="E82" s="5">
        <v>0</v>
      </c>
      <c r="F82" s="5">
        <v>0</v>
      </c>
      <c r="G82" s="5">
        <v>0</v>
      </c>
      <c r="H82" s="5">
        <v>0</v>
      </c>
      <c r="I82" s="5">
        <v>0</v>
      </c>
      <c r="J82" s="5">
        <v>0</v>
      </c>
      <c r="K82" s="5">
        <v>0</v>
      </c>
      <c r="L82" s="5">
        <v>1</v>
      </c>
      <c r="M82" s="5">
        <v>1</v>
      </c>
      <c r="N82" s="5">
        <v>1</v>
      </c>
      <c r="O82" s="5">
        <v>1</v>
      </c>
      <c r="P82" s="5">
        <v>1</v>
      </c>
      <c r="Q82" s="5">
        <v>1</v>
      </c>
      <c r="R82" s="5">
        <v>1</v>
      </c>
      <c r="S82" s="5">
        <v>1</v>
      </c>
      <c r="T82" s="5">
        <v>0</v>
      </c>
      <c r="U82" s="5">
        <v>0</v>
      </c>
      <c r="V82" s="5">
        <v>0</v>
      </c>
      <c r="W82" s="5">
        <v>0</v>
      </c>
      <c r="X82" s="5">
        <v>0</v>
      </c>
      <c r="Y82" s="5">
        <v>0</v>
      </c>
      <c r="Z82" s="5">
        <v>0</v>
      </c>
      <c r="AA82" s="5" t="e">
        <v>#N/A</v>
      </c>
    </row>
    <row r="83" spans="1:27" x14ac:dyDescent="0.35">
      <c r="A83" s="5">
        <v>1</v>
      </c>
      <c r="B83" s="5" t="s">
        <v>147</v>
      </c>
      <c r="C83" s="5">
        <v>0</v>
      </c>
      <c r="D83" s="5">
        <v>0</v>
      </c>
      <c r="E83" s="5">
        <v>0</v>
      </c>
      <c r="F83" s="5">
        <v>1</v>
      </c>
      <c r="G83" s="5">
        <v>1</v>
      </c>
      <c r="H83" s="5">
        <v>1</v>
      </c>
      <c r="I83" s="5" t="e">
        <v>#N/A</v>
      </c>
      <c r="J83" s="5" t="e">
        <v>#N/A</v>
      </c>
      <c r="K83" s="5" t="e">
        <v>#N/A</v>
      </c>
      <c r="L83" s="5" t="e">
        <v>#N/A</v>
      </c>
      <c r="M83" s="5" t="e">
        <v>#N/A</v>
      </c>
      <c r="N83" s="5" t="e">
        <v>#N/A</v>
      </c>
      <c r="O83" s="5" t="e">
        <v>#N/A</v>
      </c>
      <c r="P83" s="5" t="e">
        <v>#N/A</v>
      </c>
      <c r="Q83" s="5" t="e">
        <v>#N/A</v>
      </c>
      <c r="R83" s="5" t="e">
        <v>#N/A</v>
      </c>
      <c r="S83" s="5" t="e">
        <v>#N/A</v>
      </c>
      <c r="T83" s="5" t="e">
        <v>#N/A</v>
      </c>
      <c r="U83" s="5" t="e">
        <v>#N/A</v>
      </c>
      <c r="V83" s="5" t="e">
        <v>#N/A</v>
      </c>
      <c r="W83" s="5" t="e">
        <v>#N/A</v>
      </c>
      <c r="X83" s="5" t="e">
        <v>#N/A</v>
      </c>
      <c r="Y83" s="5" t="e">
        <v>#N/A</v>
      </c>
      <c r="Z83" s="5" t="e">
        <v>#N/A</v>
      </c>
      <c r="AA83" s="5" t="e">
        <v>#N/A</v>
      </c>
    </row>
    <row r="84" spans="1:27" x14ac:dyDescent="0.35">
      <c r="A84" s="5">
        <v>2</v>
      </c>
      <c r="B84" s="5" t="s">
        <v>147</v>
      </c>
      <c r="C84" s="5">
        <v>0</v>
      </c>
      <c r="D84" s="5">
        <v>0</v>
      </c>
      <c r="E84" s="5">
        <v>0</v>
      </c>
      <c r="F84" s="5">
        <v>0</v>
      </c>
      <c r="G84" s="5">
        <v>1</v>
      </c>
      <c r="H84" s="5">
        <v>1</v>
      </c>
      <c r="I84" s="5" t="e">
        <v>#N/A</v>
      </c>
      <c r="J84" s="5" t="e">
        <v>#N/A</v>
      </c>
      <c r="K84" s="5" t="e">
        <v>#N/A</v>
      </c>
      <c r="L84" s="5" t="e">
        <v>#N/A</v>
      </c>
      <c r="M84" s="5" t="e">
        <v>#N/A</v>
      </c>
      <c r="N84" s="5" t="e">
        <v>#N/A</v>
      </c>
      <c r="O84" s="5" t="e">
        <v>#N/A</v>
      </c>
      <c r="P84" s="5" t="e">
        <v>#N/A</v>
      </c>
      <c r="Q84" s="5" t="e">
        <v>#N/A</v>
      </c>
      <c r="R84" s="5" t="e">
        <v>#N/A</v>
      </c>
      <c r="S84" s="5" t="e">
        <v>#N/A</v>
      </c>
      <c r="T84" s="5" t="e">
        <v>#N/A</v>
      </c>
      <c r="U84" s="5" t="e">
        <v>#N/A</v>
      </c>
      <c r="V84" s="5" t="e">
        <v>#N/A</v>
      </c>
      <c r="W84" s="5" t="e">
        <v>#N/A</v>
      </c>
      <c r="X84" s="5" t="e">
        <v>#N/A</v>
      </c>
      <c r="Y84" s="5" t="e">
        <v>#N/A</v>
      </c>
      <c r="Z84" s="5" t="e">
        <v>#N/A</v>
      </c>
      <c r="AA84" s="5" t="e">
        <v>#N/A</v>
      </c>
    </row>
    <row r="85" spans="1:27" x14ac:dyDescent="0.35">
      <c r="A85" s="5">
        <v>3</v>
      </c>
      <c r="B85" s="5" t="s">
        <v>147</v>
      </c>
      <c r="C85" s="5">
        <v>0</v>
      </c>
      <c r="D85" s="5">
        <v>0</v>
      </c>
      <c r="E85" s="5">
        <v>0</v>
      </c>
      <c r="F85" s="5">
        <v>0</v>
      </c>
      <c r="G85" s="5">
        <v>0</v>
      </c>
      <c r="H85" s="5">
        <v>1</v>
      </c>
      <c r="I85" s="5" t="e">
        <v>#N/A</v>
      </c>
      <c r="J85" s="5" t="e">
        <v>#N/A</v>
      </c>
      <c r="K85" s="5" t="e">
        <v>#N/A</v>
      </c>
      <c r="L85" s="5" t="e">
        <v>#N/A</v>
      </c>
      <c r="M85" s="5" t="e">
        <v>#N/A</v>
      </c>
      <c r="N85" s="5" t="e">
        <v>#N/A</v>
      </c>
      <c r="O85" s="5" t="e">
        <v>#N/A</v>
      </c>
      <c r="P85" s="5" t="e">
        <v>#N/A</v>
      </c>
      <c r="Q85" s="5" t="e">
        <v>#N/A</v>
      </c>
      <c r="R85" s="5" t="e">
        <v>#N/A</v>
      </c>
      <c r="S85" s="5" t="e">
        <v>#N/A</v>
      </c>
      <c r="T85" s="5" t="e">
        <v>#N/A</v>
      </c>
      <c r="U85" s="5" t="e">
        <v>#N/A</v>
      </c>
      <c r="V85" s="5" t="e">
        <v>#N/A</v>
      </c>
      <c r="W85" s="5" t="e">
        <v>#N/A</v>
      </c>
      <c r="X85" s="5" t="e">
        <v>#N/A</v>
      </c>
      <c r="Y85" s="5" t="e">
        <v>#N/A</v>
      </c>
      <c r="Z85" s="5" t="e">
        <v>#N/A</v>
      </c>
      <c r="AA85" s="5" t="s">
        <v>181</v>
      </c>
    </row>
    <row r="86" spans="1:27" x14ac:dyDescent="0.35">
      <c r="A86" s="5">
        <v>4</v>
      </c>
      <c r="B86" s="5" t="s">
        <v>147</v>
      </c>
      <c r="C86" s="5" t="e">
        <v>#N/A</v>
      </c>
      <c r="D86" s="5">
        <v>1</v>
      </c>
      <c r="E86" s="5">
        <v>1</v>
      </c>
      <c r="F86" s="5">
        <v>1</v>
      </c>
      <c r="G86" s="5">
        <v>1</v>
      </c>
      <c r="H86" s="5">
        <v>1</v>
      </c>
      <c r="I86" s="5" t="e">
        <v>#N/A</v>
      </c>
      <c r="J86" s="5" t="e">
        <v>#N/A</v>
      </c>
      <c r="K86" s="5" t="e">
        <v>#N/A</v>
      </c>
      <c r="L86" s="5" t="e">
        <v>#N/A</v>
      </c>
      <c r="M86" s="5" t="e">
        <v>#N/A</v>
      </c>
      <c r="N86" s="5" t="e">
        <v>#N/A</v>
      </c>
      <c r="O86" s="5" t="e">
        <v>#N/A</v>
      </c>
      <c r="P86" s="5" t="e">
        <v>#N/A</v>
      </c>
      <c r="Q86" s="5" t="e">
        <v>#N/A</v>
      </c>
      <c r="R86" s="5" t="e">
        <v>#N/A</v>
      </c>
      <c r="S86" s="5" t="e">
        <v>#N/A</v>
      </c>
      <c r="T86" s="5" t="e">
        <v>#N/A</v>
      </c>
      <c r="U86" s="5" t="e">
        <v>#N/A</v>
      </c>
      <c r="V86" s="5" t="e">
        <v>#N/A</v>
      </c>
      <c r="W86" s="5" t="e">
        <v>#N/A</v>
      </c>
      <c r="X86" s="5" t="e">
        <v>#N/A</v>
      </c>
      <c r="Y86" s="5" t="e">
        <v>#N/A</v>
      </c>
      <c r="Z86" s="5" t="e">
        <v>#N/A</v>
      </c>
      <c r="AA86" s="5" t="s">
        <v>180</v>
      </c>
    </row>
    <row r="87" spans="1:27" x14ac:dyDescent="0.35">
      <c r="A87" s="5">
        <v>5</v>
      </c>
      <c r="B87" s="5" t="s">
        <v>147</v>
      </c>
      <c r="C87" s="5">
        <v>0</v>
      </c>
      <c r="D87" s="5" t="e">
        <v>#N/A</v>
      </c>
      <c r="E87" s="5">
        <v>1</v>
      </c>
      <c r="F87" s="5">
        <v>1</v>
      </c>
      <c r="G87" s="5">
        <v>1</v>
      </c>
      <c r="H87" s="5">
        <v>1</v>
      </c>
      <c r="I87" s="5" t="e">
        <v>#N/A</v>
      </c>
      <c r="J87" s="5" t="e">
        <v>#N/A</v>
      </c>
      <c r="K87" s="5" t="e">
        <v>#N/A</v>
      </c>
      <c r="L87" s="5" t="e">
        <v>#N/A</v>
      </c>
      <c r="M87" s="5" t="e">
        <v>#N/A</v>
      </c>
      <c r="N87" s="5" t="e">
        <v>#N/A</v>
      </c>
      <c r="O87" s="5" t="e">
        <v>#N/A</v>
      </c>
      <c r="P87" s="5" t="e">
        <v>#N/A</v>
      </c>
      <c r="Q87" s="5" t="e">
        <v>#N/A</v>
      </c>
      <c r="R87" s="5" t="e">
        <v>#N/A</v>
      </c>
      <c r="S87" s="5" t="e">
        <v>#N/A</v>
      </c>
      <c r="T87" s="5" t="e">
        <v>#N/A</v>
      </c>
      <c r="U87" s="5" t="e">
        <v>#N/A</v>
      </c>
      <c r="V87" s="5" t="e">
        <v>#N/A</v>
      </c>
      <c r="W87" s="5" t="e">
        <v>#N/A</v>
      </c>
      <c r="X87" s="5" t="e">
        <v>#N/A</v>
      </c>
      <c r="Y87" s="5" t="e">
        <v>#N/A</v>
      </c>
      <c r="Z87" s="5" t="e">
        <v>#N/A</v>
      </c>
      <c r="AA87" s="5" t="e">
        <v>#N/A</v>
      </c>
    </row>
    <row r="88" spans="1:27" x14ac:dyDescent="0.35">
      <c r="A88" s="5">
        <v>6</v>
      </c>
      <c r="B88" s="5" t="s">
        <v>147</v>
      </c>
      <c r="C88" s="5">
        <v>0</v>
      </c>
      <c r="D88" s="5">
        <v>0</v>
      </c>
      <c r="E88" s="5">
        <v>0</v>
      </c>
      <c r="F88" s="5">
        <v>1</v>
      </c>
      <c r="G88" s="5">
        <v>1</v>
      </c>
      <c r="H88" s="5">
        <v>1</v>
      </c>
      <c r="I88" s="5" t="e">
        <v>#N/A</v>
      </c>
      <c r="J88" s="5" t="e">
        <v>#N/A</v>
      </c>
      <c r="K88" s="5" t="e">
        <v>#N/A</v>
      </c>
      <c r="L88" s="5" t="e">
        <v>#N/A</v>
      </c>
      <c r="M88" s="5" t="e">
        <v>#N/A</v>
      </c>
      <c r="N88" s="5" t="e">
        <v>#N/A</v>
      </c>
      <c r="O88" s="5" t="e">
        <v>#N/A</v>
      </c>
      <c r="P88" s="5" t="e">
        <v>#N/A</v>
      </c>
      <c r="Q88" s="5" t="e">
        <v>#N/A</v>
      </c>
      <c r="R88" s="5" t="e">
        <v>#N/A</v>
      </c>
      <c r="S88" s="5" t="e">
        <v>#N/A</v>
      </c>
      <c r="T88" s="5" t="e">
        <v>#N/A</v>
      </c>
      <c r="U88" s="5" t="e">
        <v>#N/A</v>
      </c>
      <c r="V88" s="5" t="e">
        <v>#N/A</v>
      </c>
      <c r="W88" s="5" t="e">
        <v>#N/A</v>
      </c>
      <c r="X88" s="5" t="e">
        <v>#N/A</v>
      </c>
      <c r="Y88" s="5" t="e">
        <v>#N/A</v>
      </c>
      <c r="Z88" s="5" t="e">
        <v>#N/A</v>
      </c>
      <c r="AA88" s="5" t="e">
        <v>#N/A</v>
      </c>
    </row>
    <row r="89" spans="1:27" x14ac:dyDescent="0.35">
      <c r="A89" s="5">
        <v>7</v>
      </c>
      <c r="B89" s="5" t="s">
        <v>147</v>
      </c>
      <c r="C89" s="5">
        <v>0</v>
      </c>
      <c r="D89" s="5">
        <v>1</v>
      </c>
      <c r="E89" s="5">
        <v>1</v>
      </c>
      <c r="F89" s="5">
        <v>1</v>
      </c>
      <c r="G89" s="5">
        <v>1</v>
      </c>
      <c r="H89" s="5">
        <v>1</v>
      </c>
      <c r="I89" s="5" t="e">
        <v>#N/A</v>
      </c>
      <c r="J89" s="5" t="e">
        <v>#N/A</v>
      </c>
      <c r="K89" s="5" t="e">
        <v>#N/A</v>
      </c>
      <c r="L89" s="5" t="e">
        <v>#N/A</v>
      </c>
      <c r="M89" s="5" t="e">
        <v>#N/A</v>
      </c>
      <c r="N89" s="5" t="e">
        <v>#N/A</v>
      </c>
      <c r="O89" s="5" t="e">
        <v>#N/A</v>
      </c>
      <c r="P89" s="5" t="e">
        <v>#N/A</v>
      </c>
      <c r="Q89" s="5" t="e">
        <v>#N/A</v>
      </c>
      <c r="R89" s="5" t="e">
        <v>#N/A</v>
      </c>
      <c r="S89" s="5" t="e">
        <v>#N/A</v>
      </c>
      <c r="T89" s="5" t="e">
        <v>#N/A</v>
      </c>
      <c r="U89" s="5" t="e">
        <v>#N/A</v>
      </c>
      <c r="V89" s="5" t="e">
        <v>#N/A</v>
      </c>
      <c r="W89" s="5" t="e">
        <v>#N/A</v>
      </c>
      <c r="X89" s="5" t="e">
        <v>#N/A</v>
      </c>
      <c r="Y89" s="5" t="e">
        <v>#N/A</v>
      </c>
      <c r="Z89" s="5" t="e">
        <v>#N/A</v>
      </c>
      <c r="AA89" s="5" t="e">
        <v>#N/A</v>
      </c>
    </row>
    <row r="90" spans="1:27" x14ac:dyDescent="0.35">
      <c r="A90" s="5">
        <v>8</v>
      </c>
      <c r="B90" s="5" t="s">
        <v>147</v>
      </c>
      <c r="C90" s="5">
        <v>0</v>
      </c>
      <c r="D90" s="5">
        <v>0</v>
      </c>
      <c r="E90" s="5">
        <v>0</v>
      </c>
      <c r="F90" s="5">
        <v>1</v>
      </c>
      <c r="G90" s="5">
        <v>1</v>
      </c>
      <c r="H90" s="5">
        <v>1</v>
      </c>
      <c r="I90" s="5" t="e">
        <v>#N/A</v>
      </c>
      <c r="J90" s="5" t="e">
        <v>#N/A</v>
      </c>
      <c r="K90" s="5" t="e">
        <v>#N/A</v>
      </c>
      <c r="L90" s="5" t="e">
        <v>#N/A</v>
      </c>
      <c r="M90" s="5" t="e">
        <v>#N/A</v>
      </c>
      <c r="N90" s="5" t="e">
        <v>#N/A</v>
      </c>
      <c r="O90" s="5" t="e">
        <v>#N/A</v>
      </c>
      <c r="P90" s="5" t="e">
        <v>#N/A</v>
      </c>
      <c r="Q90" s="5" t="e">
        <v>#N/A</v>
      </c>
      <c r="R90" s="5" t="e">
        <v>#N/A</v>
      </c>
      <c r="S90" s="5" t="e">
        <v>#N/A</v>
      </c>
      <c r="T90" s="5" t="e">
        <v>#N/A</v>
      </c>
      <c r="U90" s="5" t="e">
        <v>#N/A</v>
      </c>
      <c r="V90" s="5" t="e">
        <v>#N/A</v>
      </c>
      <c r="W90" s="5" t="e">
        <v>#N/A</v>
      </c>
      <c r="X90" s="5" t="e">
        <v>#N/A</v>
      </c>
      <c r="Y90" s="5" t="e">
        <v>#N/A</v>
      </c>
      <c r="Z90" s="5" t="e">
        <v>#N/A</v>
      </c>
      <c r="AA90" s="5" t="e">
        <v>#N/A</v>
      </c>
    </row>
    <row r="91" spans="1:27" x14ac:dyDescent="0.35">
      <c r="A91" s="5">
        <v>1</v>
      </c>
      <c r="B91" s="5" t="s">
        <v>148</v>
      </c>
      <c r="C91" s="5">
        <v>0</v>
      </c>
      <c r="D91" s="5">
        <v>0</v>
      </c>
      <c r="E91" s="5">
        <v>0</v>
      </c>
      <c r="F91" s="5">
        <v>0</v>
      </c>
      <c r="G91" s="5" t="e">
        <v>#N/A</v>
      </c>
      <c r="H91" s="5">
        <v>0</v>
      </c>
      <c r="I91" s="5">
        <v>1</v>
      </c>
      <c r="J91" s="5">
        <v>1</v>
      </c>
      <c r="K91" s="5">
        <v>1</v>
      </c>
      <c r="L91" s="5" t="e">
        <v>#N/A</v>
      </c>
      <c r="M91" s="5" t="e">
        <v>#N/A</v>
      </c>
      <c r="N91" s="5" t="e">
        <v>#N/A</v>
      </c>
      <c r="O91" s="5" t="e">
        <v>#N/A</v>
      </c>
      <c r="P91" s="5" t="e">
        <v>#N/A</v>
      </c>
      <c r="Q91" s="5" t="e">
        <v>#N/A</v>
      </c>
      <c r="R91" s="5" t="e">
        <v>#N/A</v>
      </c>
      <c r="S91" s="5" t="e">
        <v>#N/A</v>
      </c>
      <c r="T91" s="5" t="e">
        <v>#N/A</v>
      </c>
      <c r="U91" s="5" t="e">
        <v>#N/A</v>
      </c>
      <c r="V91" s="5" t="e">
        <v>#N/A</v>
      </c>
      <c r="W91" s="5" t="e">
        <v>#N/A</v>
      </c>
      <c r="X91" s="5" t="e">
        <v>#N/A</v>
      </c>
      <c r="Y91" s="5" t="e">
        <v>#N/A</v>
      </c>
      <c r="Z91" s="5" t="e">
        <v>#N/A</v>
      </c>
      <c r="AA91" s="5" t="s">
        <v>178</v>
      </c>
    </row>
    <row r="92" spans="1:27" x14ac:dyDescent="0.35">
      <c r="A92" s="5">
        <v>2</v>
      </c>
      <c r="B92" s="5" t="s">
        <v>148</v>
      </c>
      <c r="C92" s="5">
        <v>0</v>
      </c>
      <c r="D92" s="5">
        <v>0</v>
      </c>
      <c r="E92" s="5">
        <v>0</v>
      </c>
      <c r="F92" s="5">
        <v>0</v>
      </c>
      <c r="G92" s="5">
        <v>0</v>
      </c>
      <c r="H92" s="5">
        <v>1</v>
      </c>
      <c r="I92" s="5">
        <v>1</v>
      </c>
      <c r="J92" s="5">
        <v>1</v>
      </c>
      <c r="K92" s="5">
        <v>1</v>
      </c>
      <c r="L92" s="5" t="e">
        <v>#N/A</v>
      </c>
      <c r="M92" s="5" t="e">
        <v>#N/A</v>
      </c>
      <c r="N92" s="5" t="e">
        <v>#N/A</v>
      </c>
      <c r="O92" s="5" t="e">
        <v>#N/A</v>
      </c>
      <c r="P92" s="5" t="e">
        <v>#N/A</v>
      </c>
      <c r="Q92" s="5" t="e">
        <v>#N/A</v>
      </c>
      <c r="R92" s="5" t="e">
        <v>#N/A</v>
      </c>
      <c r="S92" s="5" t="e">
        <v>#N/A</v>
      </c>
      <c r="T92" s="5" t="e">
        <v>#N/A</v>
      </c>
      <c r="U92" s="5" t="e">
        <v>#N/A</v>
      </c>
      <c r="V92" s="5" t="e">
        <v>#N/A</v>
      </c>
      <c r="W92" s="5" t="e">
        <v>#N/A</v>
      </c>
      <c r="X92" s="5" t="e">
        <v>#N/A</v>
      </c>
      <c r="Y92" s="5" t="e">
        <v>#N/A</v>
      </c>
      <c r="Z92" s="5" t="e">
        <v>#N/A</v>
      </c>
      <c r="AA92" s="5" t="s">
        <v>179</v>
      </c>
    </row>
    <row r="93" spans="1:27" x14ac:dyDescent="0.35">
      <c r="A93" s="5">
        <v>3</v>
      </c>
      <c r="B93" s="5" t="s">
        <v>148</v>
      </c>
      <c r="C93" s="5" t="e">
        <v>#N/A</v>
      </c>
      <c r="D93" s="5" t="e">
        <v>#N/A</v>
      </c>
      <c r="E93" s="5" t="e">
        <v>#N/A</v>
      </c>
      <c r="F93" s="5" t="e">
        <v>#N/A</v>
      </c>
      <c r="G93" s="5" t="e">
        <v>#N/A</v>
      </c>
      <c r="H93" s="5" t="e">
        <v>#N/A</v>
      </c>
      <c r="I93" s="5" t="e">
        <v>#N/A</v>
      </c>
      <c r="J93" s="5" t="e">
        <v>#N/A</v>
      </c>
      <c r="K93" s="5" t="e">
        <v>#N/A</v>
      </c>
      <c r="L93" s="5" t="e">
        <v>#N/A</v>
      </c>
      <c r="M93" s="5" t="e">
        <v>#N/A</v>
      </c>
      <c r="N93" s="5" t="e">
        <v>#N/A</v>
      </c>
      <c r="O93" s="5" t="e">
        <v>#N/A</v>
      </c>
      <c r="P93" s="5" t="e">
        <v>#N/A</v>
      </c>
      <c r="Q93" s="5" t="e">
        <v>#N/A</v>
      </c>
      <c r="R93" s="5" t="e">
        <v>#N/A</v>
      </c>
      <c r="S93" s="5" t="e">
        <v>#N/A</v>
      </c>
      <c r="T93" s="5" t="e">
        <v>#N/A</v>
      </c>
      <c r="U93" s="5" t="e">
        <v>#N/A</v>
      </c>
      <c r="V93" s="5" t="e">
        <v>#N/A</v>
      </c>
      <c r="W93" s="5" t="e">
        <v>#N/A</v>
      </c>
      <c r="X93" s="5" t="e">
        <v>#N/A</v>
      </c>
      <c r="Y93" s="5" t="e">
        <v>#N/A</v>
      </c>
      <c r="Z93" s="5" t="e">
        <v>#N/A</v>
      </c>
      <c r="AA93" s="5" t="e">
        <v>#N/A</v>
      </c>
    </row>
    <row r="94" spans="1:27" x14ac:dyDescent="0.35">
      <c r="A94" s="5">
        <v>4</v>
      </c>
      <c r="B94" s="5" t="s">
        <v>148</v>
      </c>
      <c r="C94" s="5">
        <v>0</v>
      </c>
      <c r="D94" s="5">
        <v>0</v>
      </c>
      <c r="E94" s="5">
        <v>0</v>
      </c>
      <c r="F94" s="5">
        <v>0</v>
      </c>
      <c r="G94" s="5">
        <v>0</v>
      </c>
      <c r="H94" s="5">
        <v>0</v>
      </c>
      <c r="I94" s="5">
        <v>0</v>
      </c>
      <c r="J94" s="5">
        <v>1</v>
      </c>
      <c r="K94" s="5">
        <v>1</v>
      </c>
      <c r="L94" s="5" t="e">
        <v>#N/A</v>
      </c>
      <c r="M94" s="5" t="e">
        <v>#N/A</v>
      </c>
      <c r="N94" s="5" t="e">
        <v>#N/A</v>
      </c>
      <c r="O94" s="5" t="e">
        <v>#N/A</v>
      </c>
      <c r="P94" s="5" t="e">
        <v>#N/A</v>
      </c>
      <c r="Q94" s="5" t="e">
        <v>#N/A</v>
      </c>
      <c r="R94" s="5" t="e">
        <v>#N/A</v>
      </c>
      <c r="S94" s="5" t="e">
        <v>#N/A</v>
      </c>
      <c r="T94" s="5" t="e">
        <v>#N/A</v>
      </c>
      <c r="U94" s="5" t="e">
        <v>#N/A</v>
      </c>
      <c r="V94" s="5" t="e">
        <v>#N/A</v>
      </c>
      <c r="W94" s="5" t="e">
        <v>#N/A</v>
      </c>
      <c r="X94" s="5" t="e">
        <v>#N/A</v>
      </c>
      <c r="Y94" s="5" t="e">
        <v>#N/A</v>
      </c>
      <c r="Z94" s="5" t="e">
        <v>#N/A</v>
      </c>
      <c r="AA94" s="5" t="e">
        <v>#N/A</v>
      </c>
    </row>
    <row r="95" spans="1:27" x14ac:dyDescent="0.35">
      <c r="A95" s="5">
        <v>5</v>
      </c>
      <c r="B95" s="5" t="s">
        <v>148</v>
      </c>
      <c r="C95" s="5" t="e">
        <v>#N/A</v>
      </c>
      <c r="D95" s="5" t="e">
        <v>#N/A</v>
      </c>
      <c r="E95" s="5" t="e">
        <v>#N/A</v>
      </c>
      <c r="F95" s="5" t="e">
        <v>#N/A</v>
      </c>
      <c r="G95" s="5" t="e">
        <v>#N/A</v>
      </c>
      <c r="H95" s="5" t="e">
        <v>#N/A</v>
      </c>
      <c r="I95" s="5" t="e">
        <v>#N/A</v>
      </c>
      <c r="J95" s="5" t="e">
        <v>#N/A</v>
      </c>
      <c r="K95" s="5" t="e">
        <v>#N/A</v>
      </c>
      <c r="L95" s="5" t="e">
        <v>#N/A</v>
      </c>
      <c r="M95" s="5" t="e">
        <v>#N/A</v>
      </c>
      <c r="N95" s="5" t="e">
        <v>#N/A</v>
      </c>
      <c r="O95" s="5" t="e">
        <v>#N/A</v>
      </c>
      <c r="P95" s="5" t="e">
        <v>#N/A</v>
      </c>
      <c r="Q95" s="5" t="e">
        <v>#N/A</v>
      </c>
      <c r="R95" s="5" t="e">
        <v>#N/A</v>
      </c>
      <c r="S95" s="5" t="e">
        <v>#N/A</v>
      </c>
      <c r="T95" s="5" t="e">
        <v>#N/A</v>
      </c>
      <c r="U95" s="5" t="e">
        <v>#N/A</v>
      </c>
      <c r="V95" s="5" t="e">
        <v>#N/A</v>
      </c>
      <c r="W95" s="5" t="e">
        <v>#N/A</v>
      </c>
      <c r="X95" s="5" t="e">
        <v>#N/A</v>
      </c>
      <c r="Y95" s="5" t="e">
        <v>#N/A</v>
      </c>
      <c r="Z95" s="5" t="e">
        <v>#N/A</v>
      </c>
      <c r="AA95" s="5" t="s">
        <v>178</v>
      </c>
    </row>
    <row r="96" spans="1:27" x14ac:dyDescent="0.35">
      <c r="A96" s="5">
        <v>6</v>
      </c>
      <c r="B96" s="5" t="s">
        <v>148</v>
      </c>
      <c r="C96" s="5">
        <v>1</v>
      </c>
      <c r="D96" s="5">
        <v>0</v>
      </c>
      <c r="E96" s="5">
        <v>0</v>
      </c>
      <c r="F96" s="5">
        <v>0</v>
      </c>
      <c r="G96" s="5">
        <v>1</v>
      </c>
      <c r="H96" s="5">
        <v>0</v>
      </c>
      <c r="I96" s="5">
        <v>1</v>
      </c>
      <c r="J96" s="5">
        <v>1</v>
      </c>
      <c r="K96" s="5">
        <v>1</v>
      </c>
      <c r="L96" s="5" t="e">
        <v>#N/A</v>
      </c>
      <c r="M96" s="5" t="e">
        <v>#N/A</v>
      </c>
      <c r="N96" s="5" t="e">
        <v>#N/A</v>
      </c>
      <c r="O96" s="5" t="e">
        <v>#N/A</v>
      </c>
      <c r="P96" s="5" t="e">
        <v>#N/A</v>
      </c>
      <c r="Q96" s="5" t="e">
        <v>#N/A</v>
      </c>
      <c r="R96" s="5" t="e">
        <v>#N/A</v>
      </c>
      <c r="S96" s="5" t="e">
        <v>#N/A</v>
      </c>
      <c r="T96" s="5" t="e">
        <v>#N/A</v>
      </c>
      <c r="U96" s="5" t="e">
        <v>#N/A</v>
      </c>
      <c r="V96" s="5" t="e">
        <v>#N/A</v>
      </c>
      <c r="W96" s="5" t="e">
        <v>#N/A</v>
      </c>
      <c r="X96" s="5" t="e">
        <v>#N/A</v>
      </c>
      <c r="Y96" s="5" t="e">
        <v>#N/A</v>
      </c>
      <c r="Z96" s="5" t="e">
        <v>#N/A</v>
      </c>
      <c r="AA96" s="5" t="e">
        <v>#N/A</v>
      </c>
    </row>
    <row r="97" spans="1:27" x14ac:dyDescent="0.35">
      <c r="A97" s="5">
        <v>7</v>
      </c>
      <c r="B97" s="5" t="s">
        <v>148</v>
      </c>
      <c r="C97" s="5">
        <v>0</v>
      </c>
      <c r="D97" s="5">
        <v>0</v>
      </c>
      <c r="E97" s="5">
        <v>0</v>
      </c>
      <c r="F97" s="5">
        <v>0</v>
      </c>
      <c r="G97" s="5">
        <v>0</v>
      </c>
      <c r="H97" s="5">
        <v>0</v>
      </c>
      <c r="I97" s="5">
        <v>1</v>
      </c>
      <c r="J97" s="5">
        <v>1</v>
      </c>
      <c r="K97" s="5">
        <v>1</v>
      </c>
      <c r="L97" s="5" t="e">
        <v>#N/A</v>
      </c>
      <c r="M97" s="5" t="e">
        <v>#N/A</v>
      </c>
      <c r="N97" s="5" t="e">
        <v>#N/A</v>
      </c>
      <c r="O97" s="5" t="e">
        <v>#N/A</v>
      </c>
      <c r="P97" s="5" t="e">
        <v>#N/A</v>
      </c>
      <c r="Q97" s="5" t="e">
        <v>#N/A</v>
      </c>
      <c r="R97" s="5" t="e">
        <v>#N/A</v>
      </c>
      <c r="S97" s="5" t="e">
        <v>#N/A</v>
      </c>
      <c r="T97" s="5" t="e">
        <v>#N/A</v>
      </c>
      <c r="U97" s="5" t="e">
        <v>#N/A</v>
      </c>
      <c r="V97" s="5" t="e">
        <v>#N/A</v>
      </c>
      <c r="W97" s="5" t="e">
        <v>#N/A</v>
      </c>
      <c r="X97" s="5" t="e">
        <v>#N/A</v>
      </c>
      <c r="Y97" s="5" t="e">
        <v>#N/A</v>
      </c>
      <c r="Z97" s="5" t="e">
        <v>#N/A</v>
      </c>
      <c r="AA97" s="5" t="s">
        <v>177</v>
      </c>
    </row>
    <row r="98" spans="1:27" x14ac:dyDescent="0.35">
      <c r="A98" s="5">
        <v>8</v>
      </c>
      <c r="B98" s="5" t="s">
        <v>148</v>
      </c>
      <c r="C98" s="5">
        <v>0</v>
      </c>
      <c r="D98" s="5">
        <v>0</v>
      </c>
      <c r="E98" s="5">
        <v>0</v>
      </c>
      <c r="F98" s="5">
        <v>0</v>
      </c>
      <c r="G98" s="5">
        <v>0</v>
      </c>
      <c r="H98" s="5">
        <v>0</v>
      </c>
      <c r="I98" s="5">
        <v>0</v>
      </c>
      <c r="J98" s="5">
        <v>0</v>
      </c>
      <c r="K98" s="5">
        <v>1</v>
      </c>
      <c r="L98" s="5" t="e">
        <v>#N/A</v>
      </c>
      <c r="M98" s="5" t="e">
        <v>#N/A</v>
      </c>
      <c r="N98" s="5" t="e">
        <v>#N/A</v>
      </c>
      <c r="O98" s="5" t="e">
        <v>#N/A</v>
      </c>
      <c r="P98" s="5" t="e">
        <v>#N/A</v>
      </c>
      <c r="Q98" s="5" t="e">
        <v>#N/A</v>
      </c>
      <c r="R98" s="5" t="e">
        <v>#N/A</v>
      </c>
      <c r="S98" s="5" t="e">
        <v>#N/A</v>
      </c>
      <c r="T98" s="5" t="e">
        <v>#N/A</v>
      </c>
      <c r="U98" s="5" t="e">
        <v>#N/A</v>
      </c>
      <c r="V98" s="5" t="e">
        <v>#N/A</v>
      </c>
      <c r="W98" s="5" t="e">
        <v>#N/A</v>
      </c>
      <c r="X98" s="5" t="e">
        <v>#N/A</v>
      </c>
      <c r="Y98" s="5" t="e">
        <v>#N/A</v>
      </c>
      <c r="Z98" s="5" t="e">
        <v>#N/A</v>
      </c>
      <c r="AA98" s="5" t="s">
        <v>176</v>
      </c>
    </row>
    <row r="99" spans="1:27" x14ac:dyDescent="0.35">
      <c r="A99" s="5">
        <v>9</v>
      </c>
      <c r="B99" s="5" t="s">
        <v>148</v>
      </c>
      <c r="C99" s="5">
        <v>0</v>
      </c>
      <c r="D99" s="5">
        <v>0</v>
      </c>
      <c r="E99" s="5">
        <v>0</v>
      </c>
      <c r="F99" s="5">
        <v>0</v>
      </c>
      <c r="G99" s="5">
        <v>0</v>
      </c>
      <c r="H99" s="5">
        <v>1</v>
      </c>
      <c r="I99" s="5">
        <v>1</v>
      </c>
      <c r="J99" s="5">
        <v>1</v>
      </c>
      <c r="K99" s="5">
        <v>1</v>
      </c>
      <c r="L99" s="5" t="e">
        <v>#N/A</v>
      </c>
      <c r="M99" s="5" t="e">
        <v>#N/A</v>
      </c>
      <c r="N99" s="5" t="e">
        <v>#N/A</v>
      </c>
      <c r="O99" s="5" t="e">
        <v>#N/A</v>
      </c>
      <c r="P99" s="5" t="e">
        <v>#N/A</v>
      </c>
      <c r="Q99" s="5" t="e">
        <v>#N/A</v>
      </c>
      <c r="R99" s="5" t="e">
        <v>#N/A</v>
      </c>
      <c r="S99" s="5" t="e">
        <v>#N/A</v>
      </c>
      <c r="T99" s="5" t="e">
        <v>#N/A</v>
      </c>
      <c r="U99" s="5" t="e">
        <v>#N/A</v>
      </c>
      <c r="V99" s="5" t="e">
        <v>#N/A</v>
      </c>
      <c r="W99" s="5" t="e">
        <v>#N/A</v>
      </c>
      <c r="X99" s="5" t="e">
        <v>#N/A</v>
      </c>
      <c r="Y99" s="5" t="e">
        <v>#N/A</v>
      </c>
      <c r="Z99" s="5" t="e">
        <v>#N/A</v>
      </c>
      <c r="AA99" s="5" t="s">
        <v>175</v>
      </c>
    </row>
    <row r="100" spans="1:27" x14ac:dyDescent="0.35">
      <c r="A100" s="5">
        <v>10</v>
      </c>
      <c r="B100" s="5" t="s">
        <v>148</v>
      </c>
      <c r="C100" s="5">
        <v>0</v>
      </c>
      <c r="D100" s="5">
        <v>0</v>
      </c>
      <c r="E100" s="5">
        <v>0</v>
      </c>
      <c r="F100" s="5">
        <v>0</v>
      </c>
      <c r="G100" s="5">
        <v>0</v>
      </c>
      <c r="H100" s="5">
        <v>0</v>
      </c>
      <c r="I100" s="5">
        <v>0</v>
      </c>
      <c r="J100" s="5">
        <v>1</v>
      </c>
      <c r="K100" s="5">
        <v>1</v>
      </c>
      <c r="L100" s="5" t="e">
        <v>#N/A</v>
      </c>
      <c r="M100" s="5" t="e">
        <v>#N/A</v>
      </c>
      <c r="N100" s="5" t="e">
        <v>#N/A</v>
      </c>
      <c r="O100" s="5" t="e">
        <v>#N/A</v>
      </c>
      <c r="P100" s="5" t="e">
        <v>#N/A</v>
      </c>
      <c r="Q100" s="5" t="e">
        <v>#N/A</v>
      </c>
      <c r="R100" s="5" t="e">
        <v>#N/A</v>
      </c>
      <c r="S100" s="5" t="e">
        <v>#N/A</v>
      </c>
      <c r="T100" s="5" t="e">
        <v>#N/A</v>
      </c>
      <c r="U100" s="5" t="e">
        <v>#N/A</v>
      </c>
      <c r="V100" s="5" t="e">
        <v>#N/A</v>
      </c>
      <c r="W100" s="5" t="e">
        <v>#N/A</v>
      </c>
      <c r="X100" s="5" t="e">
        <v>#N/A</v>
      </c>
      <c r="Y100" s="5" t="e">
        <v>#N/A</v>
      </c>
      <c r="Z100" s="5" t="e">
        <v>#N/A</v>
      </c>
      <c r="AA100" s="5" t="s">
        <v>174</v>
      </c>
    </row>
    <row r="101" spans="1:27" x14ac:dyDescent="0.35">
      <c r="A101" s="5">
        <v>1</v>
      </c>
      <c r="B101" s="5" t="s">
        <v>149</v>
      </c>
      <c r="C101" s="5" t="e">
        <v>#N/A</v>
      </c>
      <c r="D101" s="5" t="e">
        <v>#N/A</v>
      </c>
      <c r="E101" s="5" t="e">
        <v>#N/A</v>
      </c>
      <c r="F101" s="5" t="e">
        <v>#N/A</v>
      </c>
      <c r="G101" s="5" t="e">
        <v>#N/A</v>
      </c>
      <c r="H101" s="5" t="e">
        <v>#N/A</v>
      </c>
      <c r="I101" s="5" t="e">
        <v>#N/A</v>
      </c>
      <c r="J101" s="5" t="e">
        <v>#N/A</v>
      </c>
      <c r="K101" s="5" t="e">
        <v>#N/A</v>
      </c>
      <c r="L101" s="5" t="e">
        <v>#N/A</v>
      </c>
      <c r="M101" s="5" t="e">
        <v>#N/A</v>
      </c>
      <c r="N101" s="5" t="e">
        <v>#N/A</v>
      </c>
      <c r="O101" s="5" t="e">
        <v>#N/A</v>
      </c>
      <c r="P101" s="5" t="e">
        <v>#N/A</v>
      </c>
      <c r="Q101" s="5" t="e">
        <v>#N/A</v>
      </c>
      <c r="R101" s="5" t="e">
        <v>#N/A</v>
      </c>
      <c r="S101" s="5" t="e">
        <v>#N/A</v>
      </c>
      <c r="T101" s="5" t="e">
        <v>#N/A</v>
      </c>
      <c r="U101" s="5" t="e">
        <v>#N/A</v>
      </c>
      <c r="V101" s="5" t="e">
        <v>#N/A</v>
      </c>
      <c r="W101" s="5" t="e">
        <v>#N/A</v>
      </c>
      <c r="X101" s="5" t="e">
        <v>#N/A</v>
      </c>
      <c r="Y101" s="5" t="e">
        <v>#N/A</v>
      </c>
      <c r="Z101" s="5" t="e">
        <v>#N/A</v>
      </c>
      <c r="AA101" s="5" t="e">
        <v>#N/A</v>
      </c>
    </row>
    <row r="102" spans="1:27" x14ac:dyDescent="0.35">
      <c r="A102" s="5">
        <v>2</v>
      </c>
      <c r="B102" s="5" t="s">
        <v>149</v>
      </c>
      <c r="C102" s="5" t="e">
        <v>#N/A</v>
      </c>
      <c r="D102" s="5">
        <v>0</v>
      </c>
      <c r="E102" s="5" t="e">
        <v>#N/A</v>
      </c>
      <c r="F102" s="5" t="e">
        <v>#N/A</v>
      </c>
      <c r="G102" s="5" t="e">
        <v>#N/A</v>
      </c>
      <c r="H102" s="5" t="e">
        <v>#N/A</v>
      </c>
      <c r="I102" s="5" t="e">
        <v>#N/A</v>
      </c>
      <c r="J102" s="5" t="e">
        <v>#N/A</v>
      </c>
      <c r="K102" s="5" t="e">
        <v>#N/A</v>
      </c>
      <c r="L102" s="5" t="e">
        <v>#N/A</v>
      </c>
      <c r="M102" s="5" t="e">
        <v>#N/A</v>
      </c>
      <c r="N102" s="5" t="e">
        <v>#N/A</v>
      </c>
      <c r="O102" s="5" t="e">
        <v>#N/A</v>
      </c>
      <c r="P102" s="5" t="e">
        <v>#N/A</v>
      </c>
      <c r="Q102" s="5" t="e">
        <v>#N/A</v>
      </c>
      <c r="R102" s="5" t="e">
        <v>#N/A</v>
      </c>
      <c r="S102" s="5" t="e">
        <v>#N/A</v>
      </c>
      <c r="T102" s="5" t="e">
        <v>#N/A</v>
      </c>
      <c r="U102" s="5" t="e">
        <v>#N/A</v>
      </c>
      <c r="V102" s="5" t="e">
        <v>#N/A</v>
      </c>
      <c r="W102" s="5" t="e">
        <v>#N/A</v>
      </c>
      <c r="X102" s="5" t="e">
        <v>#N/A</v>
      </c>
      <c r="Y102" s="5" t="e">
        <v>#N/A</v>
      </c>
      <c r="Z102" s="5" t="e">
        <v>#N/A</v>
      </c>
      <c r="AA102" s="5" t="e">
        <v>#N/A</v>
      </c>
    </row>
    <row r="103" spans="1:27" x14ac:dyDescent="0.35">
      <c r="A103" s="5">
        <v>3</v>
      </c>
      <c r="B103" s="5" t="s">
        <v>149</v>
      </c>
      <c r="C103" s="5">
        <v>0</v>
      </c>
      <c r="D103" s="5">
        <v>0</v>
      </c>
      <c r="E103" s="5">
        <v>0</v>
      </c>
      <c r="F103" s="5">
        <v>0</v>
      </c>
      <c r="G103" s="5">
        <v>1</v>
      </c>
      <c r="H103" s="5">
        <v>1</v>
      </c>
      <c r="I103" s="5">
        <v>1</v>
      </c>
      <c r="J103" s="5" t="e">
        <v>#N/A</v>
      </c>
      <c r="K103" s="5" t="e">
        <v>#N/A</v>
      </c>
      <c r="L103" s="5" t="e">
        <v>#N/A</v>
      </c>
      <c r="M103" s="5" t="e">
        <v>#N/A</v>
      </c>
      <c r="N103" s="5" t="e">
        <v>#N/A</v>
      </c>
      <c r="O103" s="5" t="e">
        <v>#N/A</v>
      </c>
      <c r="P103" s="5" t="e">
        <v>#N/A</v>
      </c>
      <c r="Q103" s="5" t="e">
        <v>#N/A</v>
      </c>
      <c r="R103" s="5" t="e">
        <v>#N/A</v>
      </c>
      <c r="S103" s="5" t="e">
        <v>#N/A</v>
      </c>
      <c r="T103" s="5" t="e">
        <v>#N/A</v>
      </c>
      <c r="U103" s="5" t="e">
        <v>#N/A</v>
      </c>
      <c r="V103" s="5" t="e">
        <v>#N/A</v>
      </c>
      <c r="W103" s="5" t="e">
        <v>#N/A</v>
      </c>
      <c r="X103" s="5" t="e">
        <v>#N/A</v>
      </c>
      <c r="Y103" s="5" t="e">
        <v>#N/A</v>
      </c>
      <c r="Z103" s="5" t="e">
        <v>#N/A</v>
      </c>
      <c r="AA103" s="5" t="e">
        <v>#N/A</v>
      </c>
    </row>
    <row r="104" spans="1:27" x14ac:dyDescent="0.35">
      <c r="A104" s="5">
        <v>4</v>
      </c>
      <c r="B104" s="5" t="s">
        <v>149</v>
      </c>
      <c r="C104" s="5">
        <v>0</v>
      </c>
      <c r="D104" s="5">
        <v>0</v>
      </c>
      <c r="E104" s="5">
        <v>0</v>
      </c>
      <c r="F104" s="5">
        <v>0</v>
      </c>
      <c r="G104" s="5">
        <v>0</v>
      </c>
      <c r="H104" s="5">
        <v>0</v>
      </c>
      <c r="I104" s="5">
        <v>1</v>
      </c>
      <c r="J104" s="5" t="e">
        <v>#N/A</v>
      </c>
      <c r="K104" s="5" t="e">
        <v>#N/A</v>
      </c>
      <c r="L104" s="5" t="e">
        <v>#N/A</v>
      </c>
      <c r="M104" s="5" t="e">
        <v>#N/A</v>
      </c>
      <c r="N104" s="5" t="e">
        <v>#N/A</v>
      </c>
      <c r="O104" s="5" t="e">
        <v>#N/A</v>
      </c>
      <c r="P104" s="5" t="e">
        <v>#N/A</v>
      </c>
      <c r="Q104" s="5" t="e">
        <v>#N/A</v>
      </c>
      <c r="R104" s="5" t="e">
        <v>#N/A</v>
      </c>
      <c r="S104" s="5" t="e">
        <v>#N/A</v>
      </c>
      <c r="T104" s="5" t="e">
        <v>#N/A</v>
      </c>
      <c r="U104" s="5" t="e">
        <v>#N/A</v>
      </c>
      <c r="V104" s="5" t="e">
        <v>#N/A</v>
      </c>
      <c r="W104" s="5" t="e">
        <v>#N/A</v>
      </c>
      <c r="X104" s="5" t="e">
        <v>#N/A</v>
      </c>
      <c r="Y104" s="5" t="e">
        <v>#N/A</v>
      </c>
      <c r="Z104" s="5" t="e">
        <v>#N/A</v>
      </c>
      <c r="AA104" s="5" t="e">
        <v>#N/A</v>
      </c>
    </row>
    <row r="105" spans="1:27" x14ac:dyDescent="0.35">
      <c r="A105" s="5">
        <v>5</v>
      </c>
      <c r="B105" s="5" t="s">
        <v>149</v>
      </c>
      <c r="C105" s="5">
        <v>1</v>
      </c>
      <c r="D105" s="5">
        <v>0</v>
      </c>
      <c r="E105" s="5">
        <v>0</v>
      </c>
      <c r="F105" s="5">
        <v>0</v>
      </c>
      <c r="G105" s="5">
        <v>1</v>
      </c>
      <c r="H105" s="5">
        <v>1</v>
      </c>
      <c r="I105" s="5">
        <v>1</v>
      </c>
      <c r="J105" s="5" t="e">
        <v>#N/A</v>
      </c>
      <c r="K105" s="5" t="e">
        <v>#N/A</v>
      </c>
      <c r="L105" s="5" t="e">
        <v>#N/A</v>
      </c>
      <c r="M105" s="5" t="e">
        <v>#N/A</v>
      </c>
      <c r="N105" s="5" t="e">
        <v>#N/A</v>
      </c>
      <c r="O105" s="5" t="e">
        <v>#N/A</v>
      </c>
      <c r="P105" s="5" t="e">
        <v>#N/A</v>
      </c>
      <c r="Q105" s="5" t="e">
        <v>#N/A</v>
      </c>
      <c r="R105" s="5" t="e">
        <v>#N/A</v>
      </c>
      <c r="S105" s="5" t="e">
        <v>#N/A</v>
      </c>
      <c r="T105" s="5" t="e">
        <v>#N/A</v>
      </c>
      <c r="U105" s="5" t="e">
        <v>#N/A</v>
      </c>
      <c r="V105" s="5" t="e">
        <v>#N/A</v>
      </c>
      <c r="W105" s="5" t="e">
        <v>#N/A</v>
      </c>
      <c r="X105" s="5" t="e">
        <v>#N/A</v>
      </c>
      <c r="Y105" s="5" t="e">
        <v>#N/A</v>
      </c>
      <c r="Z105" s="5" t="e">
        <v>#N/A</v>
      </c>
      <c r="AA105" s="5" t="e">
        <v>#N/A</v>
      </c>
    </row>
    <row r="106" spans="1:27" x14ac:dyDescent="0.35">
      <c r="A106" s="5">
        <v>6</v>
      </c>
      <c r="B106" s="5" t="s">
        <v>149</v>
      </c>
      <c r="C106" s="5">
        <v>1</v>
      </c>
      <c r="D106" s="5">
        <v>0</v>
      </c>
      <c r="E106" s="5">
        <v>0</v>
      </c>
      <c r="F106" s="5">
        <v>0</v>
      </c>
      <c r="G106" s="5">
        <v>0</v>
      </c>
      <c r="H106" s="5">
        <v>1</v>
      </c>
      <c r="I106" s="5">
        <v>1</v>
      </c>
      <c r="J106" s="5" t="e">
        <v>#N/A</v>
      </c>
      <c r="K106" s="5" t="e">
        <v>#N/A</v>
      </c>
      <c r="L106" s="5" t="e">
        <v>#N/A</v>
      </c>
      <c r="M106" s="5" t="e">
        <v>#N/A</v>
      </c>
      <c r="N106" s="5" t="e">
        <v>#N/A</v>
      </c>
      <c r="O106" s="5" t="e">
        <v>#N/A</v>
      </c>
      <c r="P106" s="5" t="e">
        <v>#N/A</v>
      </c>
      <c r="Q106" s="5" t="e">
        <v>#N/A</v>
      </c>
      <c r="R106" s="5" t="e">
        <v>#N/A</v>
      </c>
      <c r="S106" s="5" t="e">
        <v>#N/A</v>
      </c>
      <c r="T106" s="5" t="e">
        <v>#N/A</v>
      </c>
      <c r="U106" s="5" t="e">
        <v>#N/A</v>
      </c>
      <c r="V106" s="5" t="e">
        <v>#N/A</v>
      </c>
      <c r="W106" s="5" t="e">
        <v>#N/A</v>
      </c>
      <c r="X106" s="5" t="e">
        <v>#N/A</v>
      </c>
      <c r="Y106" s="5" t="e">
        <v>#N/A</v>
      </c>
      <c r="Z106" s="5" t="e">
        <v>#N/A</v>
      </c>
      <c r="AA106" s="5" t="e">
        <v>#N/A</v>
      </c>
    </row>
    <row r="107" spans="1:27" x14ac:dyDescent="0.35">
      <c r="A107" s="5">
        <v>7</v>
      </c>
      <c r="B107" s="5" t="s">
        <v>149</v>
      </c>
      <c r="C107" s="5">
        <v>0</v>
      </c>
      <c r="D107" s="5">
        <v>0</v>
      </c>
      <c r="E107" s="5">
        <v>0</v>
      </c>
      <c r="F107" s="5">
        <v>1</v>
      </c>
      <c r="G107" s="5">
        <v>1</v>
      </c>
      <c r="H107" s="5">
        <v>1</v>
      </c>
      <c r="I107" s="5">
        <v>1</v>
      </c>
      <c r="J107" s="5" t="e">
        <v>#N/A</v>
      </c>
      <c r="K107" s="5" t="e">
        <v>#N/A</v>
      </c>
      <c r="L107" s="5" t="e">
        <v>#N/A</v>
      </c>
      <c r="M107" s="5" t="e">
        <v>#N/A</v>
      </c>
      <c r="N107" s="5" t="e">
        <v>#N/A</v>
      </c>
      <c r="O107" s="5" t="e">
        <v>#N/A</v>
      </c>
      <c r="P107" s="5" t="e">
        <v>#N/A</v>
      </c>
      <c r="Q107" s="5" t="e">
        <v>#N/A</v>
      </c>
      <c r="R107" s="5" t="e">
        <v>#N/A</v>
      </c>
      <c r="S107" s="5" t="e">
        <v>#N/A</v>
      </c>
      <c r="T107" s="5" t="e">
        <v>#N/A</v>
      </c>
      <c r="U107" s="5" t="e">
        <v>#N/A</v>
      </c>
      <c r="V107" s="5" t="e">
        <v>#N/A</v>
      </c>
      <c r="W107" s="5" t="e">
        <v>#N/A</v>
      </c>
      <c r="X107" s="5" t="e">
        <v>#N/A</v>
      </c>
      <c r="Y107" s="5" t="e">
        <v>#N/A</v>
      </c>
      <c r="Z107" s="5" t="e">
        <v>#N/A</v>
      </c>
      <c r="AA107" s="5" t="e">
        <v>#N/A</v>
      </c>
    </row>
    <row r="108" spans="1:27" x14ac:dyDescent="0.35">
      <c r="A108" s="5">
        <v>8</v>
      </c>
      <c r="B108" s="5" t="s">
        <v>149</v>
      </c>
      <c r="C108" s="5" t="e">
        <v>#N/A</v>
      </c>
      <c r="D108" s="5">
        <v>0</v>
      </c>
      <c r="E108" s="5">
        <v>0</v>
      </c>
      <c r="F108" s="5">
        <v>0</v>
      </c>
      <c r="G108" s="5">
        <v>1</v>
      </c>
      <c r="H108" s="5">
        <v>1</v>
      </c>
      <c r="I108" s="5">
        <v>1</v>
      </c>
      <c r="J108" s="5" t="e">
        <v>#N/A</v>
      </c>
      <c r="K108" s="5" t="e">
        <v>#N/A</v>
      </c>
      <c r="L108" s="5" t="e">
        <v>#N/A</v>
      </c>
      <c r="M108" s="5" t="e">
        <v>#N/A</v>
      </c>
      <c r="N108" s="5" t="e">
        <v>#N/A</v>
      </c>
      <c r="O108" s="5" t="e">
        <v>#N/A</v>
      </c>
      <c r="P108" s="5" t="e">
        <v>#N/A</v>
      </c>
      <c r="Q108" s="5" t="e">
        <v>#N/A</v>
      </c>
      <c r="R108" s="5" t="e">
        <v>#N/A</v>
      </c>
      <c r="S108" s="5" t="e">
        <v>#N/A</v>
      </c>
      <c r="T108" s="5" t="e">
        <v>#N/A</v>
      </c>
      <c r="U108" s="5" t="e">
        <v>#N/A</v>
      </c>
      <c r="V108" s="5" t="e">
        <v>#N/A</v>
      </c>
      <c r="W108" s="5" t="e">
        <v>#N/A</v>
      </c>
      <c r="X108" s="5" t="e">
        <v>#N/A</v>
      </c>
      <c r="Y108" s="5" t="e">
        <v>#N/A</v>
      </c>
      <c r="Z108" s="5" t="e">
        <v>#N/A</v>
      </c>
      <c r="AA108" s="5" t="s">
        <v>173</v>
      </c>
    </row>
    <row r="109" spans="1:27" x14ac:dyDescent="0.35">
      <c r="A109" s="5">
        <v>9</v>
      </c>
      <c r="B109" s="5" t="s">
        <v>149</v>
      </c>
      <c r="C109" s="5">
        <v>0</v>
      </c>
      <c r="D109" s="5">
        <v>0</v>
      </c>
      <c r="E109" s="5">
        <v>0</v>
      </c>
      <c r="F109" s="5">
        <v>0</v>
      </c>
      <c r="G109" s="5">
        <v>0</v>
      </c>
      <c r="H109" s="5">
        <v>1</v>
      </c>
      <c r="I109" s="5">
        <v>1</v>
      </c>
      <c r="J109" s="5" t="e">
        <v>#N/A</v>
      </c>
      <c r="K109" s="5" t="e">
        <v>#N/A</v>
      </c>
      <c r="L109" s="5" t="e">
        <v>#N/A</v>
      </c>
      <c r="M109" s="5" t="e">
        <v>#N/A</v>
      </c>
      <c r="N109" s="5" t="e">
        <v>#N/A</v>
      </c>
      <c r="O109" s="5" t="e">
        <v>#N/A</v>
      </c>
      <c r="P109" s="5" t="e">
        <v>#N/A</v>
      </c>
      <c r="Q109" s="5" t="e">
        <v>#N/A</v>
      </c>
      <c r="R109" s="5" t="e">
        <v>#N/A</v>
      </c>
      <c r="S109" s="5" t="e">
        <v>#N/A</v>
      </c>
      <c r="T109" s="5" t="e">
        <v>#N/A</v>
      </c>
      <c r="U109" s="5" t="e">
        <v>#N/A</v>
      </c>
      <c r="V109" s="5" t="e">
        <v>#N/A</v>
      </c>
      <c r="W109" s="5" t="e">
        <v>#N/A</v>
      </c>
      <c r="X109" s="5" t="e">
        <v>#N/A</v>
      </c>
      <c r="Y109" s="5" t="e">
        <v>#N/A</v>
      </c>
      <c r="Z109" s="5" t="e">
        <v>#N/A</v>
      </c>
      <c r="AA109" s="5" t="e">
        <v>#N/A</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231"/>
  <sheetViews>
    <sheetView topLeftCell="G4" zoomScale="80" zoomScaleNormal="80" workbookViewId="0">
      <selection activeCell="N51" sqref="N51"/>
    </sheetView>
  </sheetViews>
  <sheetFormatPr defaultRowHeight="14.5" x14ac:dyDescent="0.35"/>
  <cols>
    <col min="1" max="1" width="15.1796875" customWidth="1"/>
    <col min="2" max="2" width="11.54296875" customWidth="1"/>
    <col min="28" max="28" width="14.26953125" hidden="1" customWidth="1"/>
    <col min="29" max="29" width="20.54296875" hidden="1" customWidth="1"/>
    <col min="30" max="39" width="0" hidden="1" customWidth="1"/>
    <col min="40" max="41" width="14.453125" customWidth="1"/>
  </cols>
  <sheetData>
    <row r="1" spans="1:52" x14ac:dyDescent="0.35">
      <c r="A1" t="s">
        <v>0</v>
      </c>
      <c r="B1" t="s">
        <v>123</v>
      </c>
      <c r="C1" t="s">
        <v>124</v>
      </c>
      <c r="D1" t="s">
        <v>125</v>
      </c>
      <c r="E1" t="s">
        <v>126</v>
      </c>
      <c r="F1" t="s">
        <v>127</v>
      </c>
      <c r="G1" t="s">
        <v>128</v>
      </c>
      <c r="H1" s="5" t="s">
        <v>144</v>
      </c>
      <c r="I1" s="5" t="s">
        <v>145</v>
      </c>
      <c r="J1" s="5" t="s">
        <v>146</v>
      </c>
      <c r="K1" s="5" t="s">
        <v>147</v>
      </c>
      <c r="L1" s="5" t="s">
        <v>148</v>
      </c>
      <c r="M1" s="5" t="s">
        <v>149</v>
      </c>
      <c r="N1" s="5" t="s">
        <v>152</v>
      </c>
      <c r="O1" s="5" t="s">
        <v>153</v>
      </c>
      <c r="P1" s="5" t="s">
        <v>154</v>
      </c>
      <c r="Q1" s="5" t="s">
        <v>155</v>
      </c>
      <c r="R1" s="5" t="s">
        <v>156</v>
      </c>
      <c r="S1" s="5" t="s">
        <v>157</v>
      </c>
      <c r="T1" s="5" t="s">
        <v>162</v>
      </c>
      <c r="U1" s="5" t="s">
        <v>163</v>
      </c>
      <c r="W1" t="s">
        <v>114</v>
      </c>
      <c r="X1" s="1">
        <v>0.5</v>
      </c>
      <c r="Y1">
        <f>1-X1</f>
        <v>0.5</v>
      </c>
    </row>
    <row r="2" spans="1:52" x14ac:dyDescent="0.35">
      <c r="A2" t="s">
        <v>150</v>
      </c>
      <c r="W2" t="s">
        <v>118</v>
      </c>
      <c r="X2">
        <v>1</v>
      </c>
    </row>
    <row r="3" spans="1:52" x14ac:dyDescent="0.35">
      <c r="A3" t="s">
        <v>109</v>
      </c>
      <c r="B3">
        <v>3</v>
      </c>
      <c r="C3">
        <v>4</v>
      </c>
      <c r="D3">
        <v>2</v>
      </c>
      <c r="E3">
        <v>4</v>
      </c>
      <c r="F3">
        <v>2</v>
      </c>
      <c r="G3">
        <v>3</v>
      </c>
      <c r="H3">
        <v>3</v>
      </c>
      <c r="I3">
        <v>4</v>
      </c>
      <c r="J3">
        <v>2</v>
      </c>
      <c r="K3">
        <v>4</v>
      </c>
      <c r="L3">
        <v>2</v>
      </c>
      <c r="M3">
        <v>3</v>
      </c>
      <c r="N3">
        <v>4</v>
      </c>
      <c r="O3">
        <v>2</v>
      </c>
      <c r="P3">
        <v>3</v>
      </c>
      <c r="Q3">
        <v>4</v>
      </c>
      <c r="R3">
        <v>2</v>
      </c>
      <c r="S3">
        <v>3</v>
      </c>
      <c r="T3">
        <v>4</v>
      </c>
      <c r="U3">
        <v>2</v>
      </c>
      <c r="W3" t="s">
        <v>119</v>
      </c>
      <c r="X3">
        <v>0.5</v>
      </c>
    </row>
    <row r="4" spans="1:52" x14ac:dyDescent="0.35">
      <c r="A4" t="s">
        <v>117</v>
      </c>
      <c r="B4">
        <v>24</v>
      </c>
      <c r="C4">
        <v>5</v>
      </c>
      <c r="D4">
        <v>7</v>
      </c>
      <c r="E4">
        <v>6</v>
      </c>
      <c r="F4">
        <v>9</v>
      </c>
      <c r="G4">
        <v>24</v>
      </c>
      <c r="H4">
        <v>16</v>
      </c>
      <c r="I4">
        <v>8</v>
      </c>
      <c r="J4">
        <v>10</v>
      </c>
      <c r="K4">
        <v>6</v>
      </c>
      <c r="L4">
        <v>9</v>
      </c>
      <c r="M4">
        <v>7</v>
      </c>
      <c r="N4">
        <v>18</v>
      </c>
      <c r="O4">
        <v>10</v>
      </c>
      <c r="P4">
        <v>7</v>
      </c>
      <c r="Q4">
        <v>24</v>
      </c>
      <c r="R4">
        <v>21</v>
      </c>
      <c r="S4">
        <v>16</v>
      </c>
      <c r="T4">
        <v>5</v>
      </c>
      <c r="U4">
        <v>24</v>
      </c>
    </row>
    <row r="6" spans="1:52"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122</v>
      </c>
      <c r="AO6" t="s">
        <v>158</v>
      </c>
      <c r="AP6" t="s">
        <v>111</v>
      </c>
      <c r="AQ6" t="s">
        <v>112</v>
      </c>
      <c r="AR6" t="s">
        <v>160</v>
      </c>
      <c r="AS6" t="s">
        <v>161</v>
      </c>
      <c r="AT6" t="s">
        <v>116</v>
      </c>
      <c r="AU6" t="s">
        <v>120</v>
      </c>
      <c r="AV6" t="s">
        <v>121</v>
      </c>
      <c r="AW6" t="s">
        <v>159</v>
      </c>
      <c r="AY6" t="s">
        <v>120</v>
      </c>
      <c r="AZ6" t="s">
        <v>121</v>
      </c>
    </row>
    <row r="7" spans="1:52" x14ac:dyDescent="0.35">
      <c r="B7" t="s">
        <v>123</v>
      </c>
      <c r="C7">
        <v>1</v>
      </c>
      <c r="F7">
        <v>0</v>
      </c>
      <c r="G7">
        <v>0</v>
      </c>
      <c r="H7">
        <v>0</v>
      </c>
      <c r="I7">
        <v>0</v>
      </c>
      <c r="J7">
        <v>0</v>
      </c>
      <c r="K7">
        <v>0</v>
      </c>
      <c r="L7">
        <v>0</v>
      </c>
      <c r="M7">
        <v>0</v>
      </c>
      <c r="N7">
        <v>1</v>
      </c>
      <c r="O7">
        <v>0</v>
      </c>
      <c r="P7">
        <v>0</v>
      </c>
      <c r="Q7">
        <v>0</v>
      </c>
      <c r="R7">
        <v>0</v>
      </c>
      <c r="S7">
        <v>0</v>
      </c>
      <c r="T7">
        <v>0</v>
      </c>
      <c r="U7">
        <v>1</v>
      </c>
      <c r="V7">
        <v>1</v>
      </c>
      <c r="W7">
        <v>1</v>
      </c>
      <c r="X7">
        <v>1</v>
      </c>
      <c r="Y7">
        <v>1</v>
      </c>
      <c r="Z7">
        <v>1</v>
      </c>
      <c r="AA7">
        <v>1</v>
      </c>
      <c r="AB7" t="e">
        <v>#N/A</v>
      </c>
      <c r="AC7" t="e">
        <v>#N/A</v>
      </c>
      <c r="AD7" t="e">
        <v>#N/A</v>
      </c>
      <c r="AE7" t="e">
        <v>#N/A</v>
      </c>
      <c r="AF7" t="e">
        <v>#N/A</v>
      </c>
      <c r="AG7" t="e">
        <v>#N/A</v>
      </c>
      <c r="AH7" t="e">
        <v>#N/A</v>
      </c>
      <c r="AI7" t="e">
        <v>#N/A</v>
      </c>
      <c r="AJ7" t="e">
        <v>#N/A</v>
      </c>
      <c r="AK7" t="e">
        <v>#N/A</v>
      </c>
      <c r="AL7" t="e">
        <v>#N/A</v>
      </c>
      <c r="AM7" t="e">
        <v>#N/A</v>
      </c>
      <c r="AN7">
        <f>IF(ISNUMBER(AA7),COUNTIFS(D7:Z7,"0",E7:AA7,"1")+COUNTIFS(D7:Z7,"1",E7:AA7,"0"),COUNTIFS(D7:Z7,"0",E7:AA7,"1")+COUNTIFS(D7:Z7,"1",E7:AA7,"0")-1)</f>
        <v>3</v>
      </c>
      <c r="AO7">
        <f>AN7</f>
        <v>3</v>
      </c>
      <c r="AP7">
        <f>COUNTIFS(D7:Z7,"0",E7:AA7,"1",$D$17:$Z$17,"&lt;0,5")+COUNTIFS(D7:Z7,"1",E7:AA7,"0",$D$17:$Z$17,"&gt;=0,5")</f>
        <v>3</v>
      </c>
      <c r="AQ7">
        <f>COUNTIFS(D7:Z7,"0",E7:AA7,"1",$D$17:$Z$17,"&gt;"&amp;$X$1)+COUNTIFS(D7:Z7,"1",E7:AA7,"0",$D$17:$Z$17,"&lt;"&amp;$Y$1)</f>
        <v>0</v>
      </c>
      <c r="AR7">
        <f>AP7</f>
        <v>3</v>
      </c>
      <c r="AS7">
        <f>AQ7</f>
        <v>0</v>
      </c>
      <c r="AT7">
        <f>IF(AR7=0,-1,AO7/$B$4+$X$2*AR7-$X$3*AS7)</f>
        <v>3.125</v>
      </c>
      <c r="AU7">
        <v>5</v>
      </c>
      <c r="AV7">
        <v>1</v>
      </c>
      <c r="AW7">
        <f>AO7/$B$4</f>
        <v>0.125</v>
      </c>
      <c r="AY7">
        <v>0.125</v>
      </c>
      <c r="AZ7" s="8">
        <v>0.125</v>
      </c>
    </row>
    <row r="8" spans="1:52" x14ac:dyDescent="0.35">
      <c r="B8" s="4" t="s">
        <v>123</v>
      </c>
      <c r="C8" s="4">
        <v>2</v>
      </c>
      <c r="AB8" t="e">
        <v>#N/A</v>
      </c>
      <c r="AC8" t="e">
        <v>#N/A</v>
      </c>
      <c r="AD8" t="e">
        <v>#N/A</v>
      </c>
      <c r="AE8" t="e">
        <v>#N/A</v>
      </c>
      <c r="AF8" t="e">
        <v>#N/A</v>
      </c>
      <c r="AG8" t="e">
        <v>#N/A</v>
      </c>
      <c r="AH8" t="e">
        <v>#N/A</v>
      </c>
      <c r="AI8" t="e">
        <v>#N/A</v>
      </c>
      <c r="AJ8" t="e">
        <v>#N/A</v>
      </c>
      <c r="AK8" t="e">
        <v>#N/A</v>
      </c>
      <c r="AL8" t="e">
        <v>#N/A</v>
      </c>
      <c r="AM8" t="e">
        <v>#N/A</v>
      </c>
      <c r="AY8">
        <v>0.125</v>
      </c>
      <c r="AZ8">
        <v>4.1666666666666664E-2</v>
      </c>
    </row>
    <row r="9" spans="1:52" x14ac:dyDescent="0.35">
      <c r="B9" t="s">
        <v>123</v>
      </c>
      <c r="C9">
        <v>3</v>
      </c>
      <c r="D9">
        <v>0</v>
      </c>
      <c r="E9">
        <v>0</v>
      </c>
      <c r="F9">
        <v>0</v>
      </c>
      <c r="G9">
        <v>0</v>
      </c>
      <c r="H9">
        <v>0</v>
      </c>
      <c r="I9">
        <v>0</v>
      </c>
      <c r="J9">
        <v>0</v>
      </c>
      <c r="K9">
        <v>1</v>
      </c>
      <c r="L9">
        <v>1</v>
      </c>
      <c r="M9">
        <v>1</v>
      </c>
      <c r="N9">
        <v>1</v>
      </c>
      <c r="O9">
        <v>1</v>
      </c>
      <c r="P9">
        <v>0</v>
      </c>
      <c r="Q9">
        <v>0</v>
      </c>
      <c r="R9">
        <v>0</v>
      </c>
      <c r="S9">
        <v>0</v>
      </c>
      <c r="T9">
        <v>0</v>
      </c>
      <c r="U9">
        <v>0</v>
      </c>
      <c r="V9">
        <v>1</v>
      </c>
      <c r="W9">
        <v>1</v>
      </c>
      <c r="X9">
        <v>1</v>
      </c>
      <c r="Y9">
        <v>1</v>
      </c>
      <c r="Z9">
        <v>1</v>
      </c>
      <c r="AA9">
        <v>1</v>
      </c>
      <c r="AB9" t="e">
        <v>#N/A</v>
      </c>
      <c r="AC9" t="e">
        <v>#N/A</v>
      </c>
      <c r="AD9" t="e">
        <v>#N/A</v>
      </c>
      <c r="AE9" t="e">
        <v>#N/A</v>
      </c>
      <c r="AF9" t="e">
        <v>#N/A</v>
      </c>
      <c r="AG9" t="e">
        <v>#N/A</v>
      </c>
      <c r="AH9" t="e">
        <v>#N/A</v>
      </c>
      <c r="AI9" t="e">
        <v>#N/A</v>
      </c>
      <c r="AJ9" t="e">
        <v>#N/A</v>
      </c>
      <c r="AK9" t="e">
        <v>#N/A</v>
      </c>
      <c r="AL9" t="e">
        <v>#N/A</v>
      </c>
      <c r="AM9" t="e">
        <v>#N/A</v>
      </c>
      <c r="AN9">
        <f t="shared" ref="AN9:AN15" si="0">IF(ISNUMBER(AA9),COUNTIFS(D9:Z9,"0",E9:AA9,"1")+COUNTIFS(D9:Z9,"1",E9:AA9,"0"),COUNTIFS(D9:Z9,"0",E9:AA9,"1")+COUNTIFS(D9:Z9,"1",E9:AA9,"0")-1)</f>
        <v>3</v>
      </c>
      <c r="AO9">
        <f t="shared" ref="AO9:AO74" si="1">AN9</f>
        <v>3</v>
      </c>
      <c r="AP9">
        <f t="shared" ref="AP9:AP15" si="2">COUNTIFS(D9:Z9,"0",E9:AA9,"1",$D$17:$Z$17,"&lt;0,5")+COUNTIFS(D9:Z9,"1",E9:AA9,"0",$D$17:$Z$17,"&gt;=0,5")</f>
        <v>1</v>
      </c>
      <c r="AQ9">
        <f>COUNTIFS(D9:Z9,"0",E9:AA9,"1",$D$17:$Z$17,"&gt;"&amp;$X$1)+COUNTIFS(D9:Z9,"1",E9:AA9,"0",$D$17:$Z$17,"&lt;"&amp;$Y$1)</f>
        <v>1</v>
      </c>
      <c r="AR9">
        <f t="shared" ref="AR9:AS74" si="3">AP9</f>
        <v>1</v>
      </c>
      <c r="AS9">
        <f t="shared" si="3"/>
        <v>1</v>
      </c>
      <c r="AT9">
        <f>IF(AR9=0,-1,AO9/$B$4+$X$2*AR9-$X$3*AS9)</f>
        <v>0.625</v>
      </c>
      <c r="AW9">
        <f>AO9/$B$4</f>
        <v>0.125</v>
      </c>
      <c r="AY9">
        <v>0.125</v>
      </c>
      <c r="AZ9">
        <v>0</v>
      </c>
    </row>
    <row r="10" spans="1:52" x14ac:dyDescent="0.35">
      <c r="B10" t="s">
        <v>123</v>
      </c>
      <c r="C10">
        <v>4</v>
      </c>
      <c r="D10">
        <v>0</v>
      </c>
      <c r="E10">
        <v>0</v>
      </c>
      <c r="F10">
        <v>0</v>
      </c>
      <c r="G10">
        <v>0</v>
      </c>
      <c r="H10">
        <v>0</v>
      </c>
      <c r="I10">
        <v>0</v>
      </c>
      <c r="J10">
        <v>0</v>
      </c>
      <c r="K10">
        <v>0</v>
      </c>
      <c r="L10">
        <v>1</v>
      </c>
      <c r="M10">
        <v>1</v>
      </c>
      <c r="N10">
        <v>1</v>
      </c>
      <c r="O10">
        <v>1</v>
      </c>
      <c r="P10">
        <v>0</v>
      </c>
      <c r="Q10">
        <v>0</v>
      </c>
      <c r="R10">
        <v>0</v>
      </c>
      <c r="S10">
        <v>0</v>
      </c>
      <c r="T10">
        <v>0</v>
      </c>
      <c r="U10">
        <v>1</v>
      </c>
      <c r="V10">
        <v>1</v>
      </c>
      <c r="W10">
        <v>1</v>
      </c>
      <c r="X10">
        <v>1</v>
      </c>
      <c r="Y10">
        <v>1</v>
      </c>
      <c r="Z10">
        <v>1</v>
      </c>
      <c r="AA10">
        <v>1</v>
      </c>
      <c r="AB10" t="e">
        <v>#N/A</v>
      </c>
      <c r="AC10" t="e">
        <v>#N/A</v>
      </c>
      <c r="AD10" t="e">
        <v>#N/A</v>
      </c>
      <c r="AE10" t="e">
        <v>#N/A</v>
      </c>
      <c r="AF10" t="e">
        <v>#N/A</v>
      </c>
      <c r="AG10" t="e">
        <v>#N/A</v>
      </c>
      <c r="AH10" t="e">
        <v>#N/A</v>
      </c>
      <c r="AI10" t="e">
        <v>#N/A</v>
      </c>
      <c r="AJ10" t="e">
        <v>#N/A</v>
      </c>
      <c r="AK10" t="e">
        <v>#N/A</v>
      </c>
      <c r="AL10" t="e">
        <v>#N/A</v>
      </c>
      <c r="AM10" t="e">
        <v>#N/A</v>
      </c>
      <c r="AN10">
        <f t="shared" si="0"/>
        <v>3</v>
      </c>
      <c r="AO10">
        <f t="shared" si="1"/>
        <v>3</v>
      </c>
      <c r="AP10">
        <f t="shared" si="2"/>
        <v>2</v>
      </c>
      <c r="AQ10">
        <f>COUNTIFS(D10:Z10,"0",E10:AA10,"1",$D$17:$Z$17,"&gt;"&amp;$X$1)+COUNTIFS(D10:Z10,"1",E10:AA10,"0",$D$17:$Z$17,"&lt;"&amp;$Y$1)</f>
        <v>1</v>
      </c>
      <c r="AR10">
        <f t="shared" si="3"/>
        <v>2</v>
      </c>
      <c r="AS10">
        <f t="shared" si="3"/>
        <v>1</v>
      </c>
      <c r="AT10">
        <f t="shared" ref="AT10" si="4">IF(AR10=0,-1,AO10/$B$4+$X$2*AR10-$X$3*AS10)</f>
        <v>1.625</v>
      </c>
      <c r="AW10">
        <f>AO10/$B$4</f>
        <v>0.125</v>
      </c>
      <c r="AY10">
        <v>0.125</v>
      </c>
      <c r="AZ10">
        <v>0</v>
      </c>
    </row>
    <row r="11" spans="1:52" s="8" customFormat="1" x14ac:dyDescent="0.35">
      <c r="B11" s="8" t="s">
        <v>123</v>
      </c>
      <c r="C11" s="8">
        <v>5</v>
      </c>
      <c r="D11" s="8">
        <v>1</v>
      </c>
      <c r="E11" s="8">
        <v>0</v>
      </c>
      <c r="F11" s="8">
        <v>1</v>
      </c>
      <c r="G11" s="8">
        <v>0</v>
      </c>
      <c r="H11" s="8">
        <v>0</v>
      </c>
      <c r="I11" s="8">
        <v>0</v>
      </c>
      <c r="J11" s="8">
        <v>0</v>
      </c>
      <c r="K11" s="8">
        <v>0</v>
      </c>
      <c r="L11" s="8">
        <v>0</v>
      </c>
      <c r="M11" s="8">
        <v>0</v>
      </c>
      <c r="N11" s="8">
        <v>0</v>
      </c>
      <c r="O11" s="8">
        <v>0</v>
      </c>
      <c r="P11" s="8">
        <v>0</v>
      </c>
      <c r="Q11" s="8">
        <v>0</v>
      </c>
      <c r="R11" s="8">
        <v>0</v>
      </c>
      <c r="S11" s="8">
        <v>0</v>
      </c>
      <c r="T11" s="8">
        <v>0</v>
      </c>
      <c r="U11" s="8">
        <v>0</v>
      </c>
      <c r="V11" s="8">
        <v>0</v>
      </c>
      <c r="W11" s="8">
        <v>0</v>
      </c>
      <c r="X11" s="8">
        <v>0</v>
      </c>
      <c r="Y11">
        <v>0</v>
      </c>
      <c r="Z11">
        <v>0</v>
      </c>
      <c r="AA11">
        <v>0</v>
      </c>
      <c r="AB11" s="8" t="e">
        <v>#N/A</v>
      </c>
      <c r="AC11" s="8" t="e">
        <v>#N/A</v>
      </c>
      <c r="AD11" s="8" t="e">
        <v>#N/A</v>
      </c>
      <c r="AE11" s="8" t="e">
        <v>#N/A</v>
      </c>
      <c r="AF11" s="8" t="e">
        <v>#N/A</v>
      </c>
      <c r="AG11" s="8" t="e">
        <v>#N/A</v>
      </c>
      <c r="AH11" s="8" t="e">
        <v>#N/A</v>
      </c>
      <c r="AI11" s="8" t="e">
        <v>#N/A</v>
      </c>
      <c r="AJ11" s="8" t="e">
        <v>#N/A</v>
      </c>
      <c r="AK11" s="8" t="e">
        <v>#N/A</v>
      </c>
      <c r="AL11" s="8" t="e">
        <v>#N/A</v>
      </c>
      <c r="AM11" s="8" t="e">
        <v>#N/A</v>
      </c>
      <c r="AN11" s="8">
        <f t="shared" si="0"/>
        <v>3</v>
      </c>
      <c r="AO11" s="8">
        <f t="shared" si="1"/>
        <v>3</v>
      </c>
      <c r="AP11">
        <f t="shared" si="2"/>
        <v>1</v>
      </c>
      <c r="AQ11" s="8">
        <f>COUNTIFS(D11:Z11,"0",E11:AA11,"1",$D$17:$Z$17,"&gt;"&amp;$X$1)+COUNTIFS(D11:Z11,"1",E11:AA11,"0",$D$17:$Z$17,"&lt;"&amp;$Y$1)</f>
        <v>2</v>
      </c>
      <c r="AR11" s="8">
        <f t="shared" si="3"/>
        <v>1</v>
      </c>
      <c r="AS11" s="8">
        <f t="shared" si="3"/>
        <v>2</v>
      </c>
      <c r="AT11" s="8">
        <f>IF(AR11=0,-1,AO11/$B$4+$X$2*AR11-$X$3*AS11)</f>
        <v>0.125</v>
      </c>
      <c r="AW11" s="8">
        <f>AO11/$B$4</f>
        <v>0.125</v>
      </c>
      <c r="AY11">
        <v>0</v>
      </c>
      <c r="AZ11">
        <v>8.3333333333333329E-2</v>
      </c>
    </row>
    <row r="12" spans="1:52" x14ac:dyDescent="0.35">
      <c r="B12" s="4" t="s">
        <v>123</v>
      </c>
      <c r="C12" s="4">
        <v>6</v>
      </c>
      <c r="AB12" t="e">
        <v>#N/A</v>
      </c>
      <c r="AC12" t="e">
        <v>#N/A</v>
      </c>
      <c r="AD12" t="e">
        <v>#N/A</v>
      </c>
      <c r="AE12" t="e">
        <v>#N/A</v>
      </c>
      <c r="AF12" t="e">
        <v>#N/A</v>
      </c>
      <c r="AG12" t="e">
        <v>#N/A</v>
      </c>
      <c r="AH12" t="e">
        <v>#N/A</v>
      </c>
      <c r="AI12" t="e">
        <v>#N/A</v>
      </c>
      <c r="AJ12" t="e">
        <v>#N/A</v>
      </c>
      <c r="AK12" t="e">
        <v>#N/A</v>
      </c>
      <c r="AL12" t="e">
        <v>#N/A</v>
      </c>
      <c r="AM12" t="e">
        <v>#N/A</v>
      </c>
      <c r="AY12">
        <v>0</v>
      </c>
      <c r="AZ12">
        <v>8.3333333333333329E-2</v>
      </c>
    </row>
    <row r="13" spans="1:52" x14ac:dyDescent="0.35">
      <c r="B13" s="4" t="s">
        <v>123</v>
      </c>
      <c r="C13" s="4">
        <v>7</v>
      </c>
      <c r="AB13" t="e">
        <v>#N/A</v>
      </c>
      <c r="AC13" t="e">
        <v>#N/A</v>
      </c>
      <c r="AD13" t="e">
        <v>#N/A</v>
      </c>
      <c r="AE13" t="e">
        <v>#N/A</v>
      </c>
      <c r="AF13" t="e">
        <v>#N/A</v>
      </c>
      <c r="AG13" t="e">
        <v>#N/A</v>
      </c>
      <c r="AH13" t="e">
        <v>#N/A</v>
      </c>
      <c r="AI13" t="e">
        <v>#N/A</v>
      </c>
      <c r="AJ13" t="e">
        <v>#N/A</v>
      </c>
      <c r="AK13" t="e">
        <v>#N/A</v>
      </c>
      <c r="AL13" t="e">
        <v>#N/A</v>
      </c>
      <c r="AM13" t="e">
        <v>#N/A</v>
      </c>
      <c r="AY13">
        <v>0</v>
      </c>
      <c r="AZ13">
        <v>0</v>
      </c>
    </row>
    <row r="14" spans="1:52" x14ac:dyDescent="0.35">
      <c r="B14" t="s">
        <v>123</v>
      </c>
      <c r="C14">
        <v>8</v>
      </c>
      <c r="D14">
        <v>0</v>
      </c>
      <c r="E14">
        <v>0</v>
      </c>
      <c r="F14">
        <v>0</v>
      </c>
      <c r="G14">
        <v>0</v>
      </c>
      <c r="H14">
        <v>0</v>
      </c>
      <c r="I14">
        <v>0</v>
      </c>
      <c r="J14">
        <v>0</v>
      </c>
      <c r="K14">
        <v>0</v>
      </c>
      <c r="L14">
        <v>0</v>
      </c>
      <c r="M14">
        <v>0</v>
      </c>
      <c r="N14">
        <v>0</v>
      </c>
      <c r="O14">
        <v>0</v>
      </c>
      <c r="P14">
        <v>0</v>
      </c>
      <c r="Q14">
        <v>0</v>
      </c>
      <c r="R14">
        <v>0</v>
      </c>
      <c r="S14">
        <v>0</v>
      </c>
      <c r="T14">
        <v>0</v>
      </c>
      <c r="U14">
        <v>0</v>
      </c>
      <c r="V14">
        <v>0</v>
      </c>
      <c r="W14">
        <v>0</v>
      </c>
      <c r="X14">
        <v>1</v>
      </c>
      <c r="Y14">
        <v>1</v>
      </c>
      <c r="Z14">
        <v>1</v>
      </c>
      <c r="AA14">
        <v>1</v>
      </c>
      <c r="AB14" t="e">
        <v>#N/A</v>
      </c>
      <c r="AC14" t="e">
        <v>#N/A</v>
      </c>
      <c r="AD14" t="e">
        <v>#N/A</v>
      </c>
      <c r="AE14" t="e">
        <v>#N/A</v>
      </c>
      <c r="AF14" t="e">
        <v>#N/A</v>
      </c>
      <c r="AG14" t="e">
        <v>#N/A</v>
      </c>
      <c r="AH14" t="e">
        <v>#N/A</v>
      </c>
      <c r="AI14" t="e">
        <v>#N/A</v>
      </c>
      <c r="AJ14" t="e">
        <v>#N/A</v>
      </c>
      <c r="AK14" t="e">
        <v>#N/A</v>
      </c>
      <c r="AL14" t="e">
        <v>#N/A</v>
      </c>
      <c r="AM14" t="e">
        <v>#N/A</v>
      </c>
      <c r="AN14">
        <f t="shared" si="0"/>
        <v>1</v>
      </c>
      <c r="AO14">
        <f t="shared" si="1"/>
        <v>1</v>
      </c>
      <c r="AP14">
        <f t="shared" si="2"/>
        <v>0</v>
      </c>
      <c r="AQ14">
        <f>COUNTIFS(D14:Z14,"0",E14:AA14,"1",$D$17:$Z$17,"&gt;"&amp;$X$1)+COUNTIFS(D14:Z14,"1",E14:AA14,"0",$D$17:$Z$17,"&lt;"&amp;$Y$1)</f>
        <v>1</v>
      </c>
      <c r="AR14">
        <f t="shared" si="3"/>
        <v>0</v>
      </c>
      <c r="AS14">
        <f t="shared" si="3"/>
        <v>1</v>
      </c>
      <c r="AT14">
        <f>IF(AR14=0,-1,AO14/$B$4+$X$2*AR14-$X$3*AS14)</f>
        <v>-1</v>
      </c>
      <c r="AW14">
        <f>AO14/$B$4</f>
        <v>4.1666666666666664E-2</v>
      </c>
      <c r="AY14">
        <v>0</v>
      </c>
      <c r="AZ14">
        <v>0.16666666666666666</v>
      </c>
    </row>
    <row r="15" spans="1:52" x14ac:dyDescent="0.35">
      <c r="B15" t="s">
        <v>123</v>
      </c>
      <c r="C15">
        <v>9</v>
      </c>
      <c r="E15">
        <v>0</v>
      </c>
      <c r="F15">
        <v>0</v>
      </c>
      <c r="G15">
        <v>0</v>
      </c>
      <c r="H15">
        <v>0</v>
      </c>
      <c r="I15">
        <v>0</v>
      </c>
      <c r="K15">
        <v>0</v>
      </c>
      <c r="M15">
        <v>0</v>
      </c>
      <c r="N15">
        <v>0</v>
      </c>
      <c r="O15">
        <v>0</v>
      </c>
      <c r="P15">
        <v>0</v>
      </c>
      <c r="Q15">
        <v>0</v>
      </c>
      <c r="R15">
        <v>0</v>
      </c>
      <c r="S15">
        <v>0</v>
      </c>
      <c r="T15">
        <v>1</v>
      </c>
      <c r="U15">
        <v>1</v>
      </c>
      <c r="V15">
        <v>0</v>
      </c>
      <c r="W15">
        <v>1</v>
      </c>
      <c r="X15">
        <v>1</v>
      </c>
      <c r="Y15">
        <v>1</v>
      </c>
      <c r="Z15">
        <v>1</v>
      </c>
      <c r="AA15">
        <v>1</v>
      </c>
      <c r="AB15" t="e">
        <v>#N/A</v>
      </c>
      <c r="AC15" t="e">
        <v>#N/A</v>
      </c>
      <c r="AD15" t="e">
        <v>#N/A</v>
      </c>
      <c r="AE15" t="e">
        <v>#N/A</v>
      </c>
      <c r="AF15" t="e">
        <v>#N/A</v>
      </c>
      <c r="AG15" t="e">
        <v>#N/A</v>
      </c>
      <c r="AH15" t="e">
        <v>#N/A</v>
      </c>
      <c r="AI15" t="e">
        <v>#N/A</v>
      </c>
      <c r="AJ15" t="e">
        <v>#N/A</v>
      </c>
      <c r="AK15" t="e">
        <v>#N/A</v>
      </c>
      <c r="AL15" t="e">
        <v>#N/A</v>
      </c>
      <c r="AM15" t="e">
        <v>#N/A</v>
      </c>
      <c r="AN15">
        <f t="shared" si="0"/>
        <v>3</v>
      </c>
      <c r="AO15">
        <f t="shared" si="1"/>
        <v>3</v>
      </c>
      <c r="AP15">
        <f t="shared" si="2"/>
        <v>2</v>
      </c>
      <c r="AQ15">
        <f>COUNTIFS(D15:Z15,"0",E15:AA15,"1",$D$17:$Z$17,"&gt;"&amp;$X$1)+COUNTIFS(D15:Z15,"1",E15:AA15,"0",$D$17:$Z$17,"&lt;"&amp;$Y$1)</f>
        <v>0</v>
      </c>
      <c r="AR15">
        <f t="shared" si="3"/>
        <v>2</v>
      </c>
      <c r="AS15">
        <f t="shared" si="3"/>
        <v>0</v>
      </c>
      <c r="AT15">
        <f>IF(AR15=0,-1,AO15/$B$4+$X$2*AR15-$X$3*AS15)</f>
        <v>2.125</v>
      </c>
      <c r="AW15">
        <f>AO15/$B$4</f>
        <v>0.125</v>
      </c>
      <c r="AY15">
        <v>0</v>
      </c>
      <c r="AZ15">
        <v>0</v>
      </c>
    </row>
    <row r="16" spans="1:52" x14ac:dyDescent="0.35">
      <c r="D16">
        <f>SUM(D7:D15)/6</f>
        <v>0.16666666666666666</v>
      </c>
      <c r="E16">
        <f t="shared" ref="E16:AA16" si="5">SUM(E7:E15)/6</f>
        <v>0</v>
      </c>
      <c r="F16">
        <f t="shared" si="5"/>
        <v>0.16666666666666666</v>
      </c>
      <c r="G16">
        <f t="shared" si="5"/>
        <v>0</v>
      </c>
      <c r="H16">
        <f t="shared" si="5"/>
        <v>0</v>
      </c>
      <c r="I16">
        <f t="shared" si="5"/>
        <v>0</v>
      </c>
      <c r="J16">
        <f t="shared" si="5"/>
        <v>0</v>
      </c>
      <c r="K16">
        <f t="shared" si="5"/>
        <v>0.16666666666666666</v>
      </c>
      <c r="L16">
        <f t="shared" si="5"/>
        <v>0.33333333333333331</v>
      </c>
      <c r="M16">
        <f t="shared" si="5"/>
        <v>0.33333333333333331</v>
      </c>
      <c r="N16">
        <f t="shared" si="5"/>
        <v>0.5</v>
      </c>
      <c r="O16">
        <f t="shared" si="5"/>
        <v>0.33333333333333331</v>
      </c>
      <c r="P16">
        <f t="shared" si="5"/>
        <v>0</v>
      </c>
      <c r="Q16">
        <f t="shared" si="5"/>
        <v>0</v>
      </c>
      <c r="R16">
        <f t="shared" si="5"/>
        <v>0</v>
      </c>
      <c r="S16">
        <f t="shared" si="5"/>
        <v>0</v>
      </c>
      <c r="T16">
        <f t="shared" si="5"/>
        <v>0.16666666666666666</v>
      </c>
      <c r="U16">
        <f t="shared" si="5"/>
        <v>0.5</v>
      </c>
      <c r="V16">
        <f t="shared" si="5"/>
        <v>0.5</v>
      </c>
      <c r="W16">
        <f t="shared" si="5"/>
        <v>0.66666666666666663</v>
      </c>
      <c r="X16">
        <f t="shared" si="5"/>
        <v>0.83333333333333337</v>
      </c>
      <c r="Y16">
        <f t="shared" si="5"/>
        <v>0.83333333333333337</v>
      </c>
      <c r="Z16">
        <f t="shared" si="5"/>
        <v>0.83333333333333337</v>
      </c>
      <c r="AA16">
        <f t="shared" si="5"/>
        <v>0.83333333333333337</v>
      </c>
      <c r="AY16">
        <v>0</v>
      </c>
      <c r="AZ16">
        <v>0</v>
      </c>
    </row>
    <row r="17" spans="2:52" x14ac:dyDescent="0.35">
      <c r="C17" t="s">
        <v>115</v>
      </c>
      <c r="D17">
        <f>(SUM(D7:D15)+1)/12</f>
        <v>0.16666666666666666</v>
      </c>
      <c r="E17">
        <f>(SUM(E7:E15)+1)/12</f>
        <v>8.3333333333333329E-2</v>
      </c>
      <c r="F17">
        <f>(SUM(F7:F15)+3)/12</f>
        <v>0.33333333333333331</v>
      </c>
      <c r="G17">
        <f t="shared" ref="G17:V17" si="6">(SUM(G7:G15)+3)/12</f>
        <v>0.25</v>
      </c>
      <c r="H17">
        <f t="shared" si="6"/>
        <v>0.25</v>
      </c>
      <c r="I17">
        <f t="shared" si="6"/>
        <v>0.25</v>
      </c>
      <c r="J17">
        <f t="shared" si="6"/>
        <v>0.25</v>
      </c>
      <c r="K17">
        <f t="shared" si="6"/>
        <v>0.33333333333333331</v>
      </c>
      <c r="L17">
        <f t="shared" si="6"/>
        <v>0.41666666666666669</v>
      </c>
      <c r="M17">
        <f t="shared" si="6"/>
        <v>0.41666666666666669</v>
      </c>
      <c r="N17">
        <f t="shared" si="6"/>
        <v>0.5</v>
      </c>
      <c r="O17">
        <f t="shared" si="6"/>
        <v>0.41666666666666669</v>
      </c>
      <c r="P17">
        <f t="shared" si="6"/>
        <v>0.25</v>
      </c>
      <c r="Q17">
        <f t="shared" si="6"/>
        <v>0.25</v>
      </c>
      <c r="R17">
        <f t="shared" si="6"/>
        <v>0.25</v>
      </c>
      <c r="S17">
        <f t="shared" si="6"/>
        <v>0.25</v>
      </c>
      <c r="T17">
        <f t="shared" si="6"/>
        <v>0.33333333333333331</v>
      </c>
      <c r="U17">
        <f t="shared" si="6"/>
        <v>0.5</v>
      </c>
      <c r="V17">
        <f t="shared" si="6"/>
        <v>0.5</v>
      </c>
      <c r="W17">
        <f>(SUM(W7:W15)+6)/12</f>
        <v>0.83333333333333337</v>
      </c>
      <c r="X17">
        <f>(SUM(X7:X15)+6)/12</f>
        <v>0.91666666666666663</v>
      </c>
      <c r="Y17">
        <f>(SUM(Y7:Y15)+6)/12</f>
        <v>0.91666666666666663</v>
      </c>
      <c r="Z17">
        <f>(SUM(Z7:Z15)+6)/12</f>
        <v>0.91666666666666663</v>
      </c>
      <c r="AA17">
        <f>(SUM(AA7:AA15)+6)/12</f>
        <v>0.91666666666666663</v>
      </c>
      <c r="AY17">
        <v>0</v>
      </c>
      <c r="AZ17">
        <v>0</v>
      </c>
    </row>
    <row r="18" spans="2:52" x14ac:dyDescent="0.35">
      <c r="B18" t="s">
        <v>124</v>
      </c>
      <c r="C18">
        <v>1</v>
      </c>
      <c r="D18">
        <v>0</v>
      </c>
      <c r="F18">
        <v>0</v>
      </c>
      <c r="G18">
        <v>1</v>
      </c>
      <c r="H18">
        <v>1</v>
      </c>
      <c r="I18" t="e">
        <v>#N/A</v>
      </c>
      <c r="J18" t="e">
        <v>#N/A</v>
      </c>
      <c r="K18" t="e">
        <v>#N/A</v>
      </c>
      <c r="L18" t="e">
        <v>#N/A</v>
      </c>
      <c r="M18" t="e">
        <v>#N/A</v>
      </c>
      <c r="N18" t="e">
        <v>#N/A</v>
      </c>
      <c r="O18" t="e">
        <v>#N/A</v>
      </c>
      <c r="P18" t="e">
        <v>#N/A</v>
      </c>
      <c r="Q18" t="e">
        <v>#N/A</v>
      </c>
      <c r="R18" t="e">
        <v>#N/A</v>
      </c>
      <c r="S18" t="e">
        <v>#N/A</v>
      </c>
      <c r="T18" t="e">
        <v>#N/A</v>
      </c>
      <c r="U18" t="e">
        <v>#N/A</v>
      </c>
      <c r="V18" t="e">
        <v>#N/A</v>
      </c>
      <c r="W18" t="e">
        <v>#N/A</v>
      </c>
      <c r="X18" t="e">
        <v>#N/A</v>
      </c>
      <c r="Y18" t="e">
        <v>#N/A</v>
      </c>
      <c r="Z18" t="e">
        <v>#N/A</v>
      </c>
      <c r="AA18" t="e">
        <v>#N/A</v>
      </c>
      <c r="AB18">
        <v>2</v>
      </c>
      <c r="AC18">
        <v>6</v>
      </c>
      <c r="AD18" t="e">
        <v>#N/A</v>
      </c>
      <c r="AE18" t="e">
        <v>#N/A</v>
      </c>
      <c r="AF18" t="e">
        <v>#N/A</v>
      </c>
      <c r="AG18" t="e">
        <v>#N/A</v>
      </c>
      <c r="AH18" t="e">
        <v>#N/A</v>
      </c>
      <c r="AI18" t="e">
        <v>#N/A</v>
      </c>
      <c r="AJ18" t="e">
        <v>#N/A</v>
      </c>
      <c r="AK18" t="e">
        <v>#N/A</v>
      </c>
      <c r="AL18" t="e">
        <v>#N/A</v>
      </c>
      <c r="AM18" t="e">
        <v>#N/A</v>
      </c>
      <c r="AN18">
        <f t="shared" ref="AN18:AN22" si="7">IF(ISNUMBER(AA18),COUNTIFS(D18:Z18,"0",E18:AA18,"1")+COUNTIFS(D18:Z18,"1",E18:AA18,"0"),COUNTIFS(D18:Z18,"0",E18:AA18,"1")+COUNTIFS(D18:Z18,"1",E18:AA18,"0")-1)</f>
        <v>0</v>
      </c>
      <c r="AO18">
        <f t="shared" si="1"/>
        <v>0</v>
      </c>
      <c r="AP18">
        <f>COUNTIFS(D18:Z18,"0",E18:AA18,"1",$D$27:$Z$27,"&lt;0,5")+COUNTIFS(D18:Z18,"1",E18:AA18,"0",$D$27:$Z$27,"&gt;=0,5")</f>
        <v>1</v>
      </c>
      <c r="AQ18">
        <f>COUNTIFS(D18:Z18,"0",E18:AA18,"1",$D$27:$Z$27,"&gt;"&amp;$X$1)+COUNTIFS(D18:Z18,"1",E18:AA18,"0",$D$27:$Z$27,"&lt;"&amp;$Y$1)</f>
        <v>0</v>
      </c>
      <c r="AR18">
        <f>AP18</f>
        <v>1</v>
      </c>
      <c r="AS18">
        <f t="shared" si="3"/>
        <v>0</v>
      </c>
      <c r="AT18">
        <f>IF(AR18=0,-1,AO18/$C$4+$X$2*AR18-$X$3*AS18)</f>
        <v>1</v>
      </c>
      <c r="AU18">
        <v>3</v>
      </c>
      <c r="AV18">
        <v>2</v>
      </c>
      <c r="AW18">
        <f>AO18/$C$4</f>
        <v>0</v>
      </c>
      <c r="AY18">
        <v>8.3333333333333329E-2</v>
      </c>
      <c r="AZ18">
        <v>0</v>
      </c>
    </row>
    <row r="19" spans="2:52" x14ac:dyDescent="0.35">
      <c r="B19" t="s">
        <v>129</v>
      </c>
      <c r="C19">
        <v>2</v>
      </c>
      <c r="D19">
        <v>0</v>
      </c>
      <c r="E19">
        <v>0</v>
      </c>
      <c r="F19">
        <v>0</v>
      </c>
      <c r="G19">
        <v>0</v>
      </c>
      <c r="H19">
        <v>1</v>
      </c>
      <c r="I19" t="e">
        <v>#N/A</v>
      </c>
      <c r="J19" t="e">
        <v>#N/A</v>
      </c>
      <c r="K19" t="e">
        <v>#N/A</v>
      </c>
      <c r="L19" t="e">
        <v>#N/A</v>
      </c>
      <c r="M19" t="e">
        <v>#N/A</v>
      </c>
      <c r="N19" t="e">
        <v>#N/A</v>
      </c>
      <c r="O19" t="e">
        <v>#N/A</v>
      </c>
      <c r="P19" t="e">
        <v>#N/A</v>
      </c>
      <c r="Q19" t="e">
        <v>#N/A</v>
      </c>
      <c r="R19" t="e">
        <v>#N/A</v>
      </c>
      <c r="S19" t="e">
        <v>#N/A</v>
      </c>
      <c r="T19" t="e">
        <v>#N/A</v>
      </c>
      <c r="U19" t="e">
        <v>#N/A</v>
      </c>
      <c r="V19" t="e">
        <v>#N/A</v>
      </c>
      <c r="W19" t="e">
        <v>#N/A</v>
      </c>
      <c r="X19" t="e">
        <v>#N/A</v>
      </c>
      <c r="Y19" t="e">
        <v>#N/A</v>
      </c>
      <c r="Z19" t="e">
        <v>#N/A</v>
      </c>
      <c r="AA19" t="e">
        <v>#N/A</v>
      </c>
      <c r="AB19">
        <v>2.25</v>
      </c>
      <c r="AC19">
        <v>6</v>
      </c>
      <c r="AD19" t="e">
        <v>#N/A</v>
      </c>
      <c r="AE19" t="e">
        <v>#N/A</v>
      </c>
      <c r="AF19" t="e">
        <v>#N/A</v>
      </c>
      <c r="AG19" t="e">
        <v>#N/A</v>
      </c>
      <c r="AH19" t="e">
        <v>#N/A</v>
      </c>
      <c r="AI19" t="e">
        <v>#N/A</v>
      </c>
      <c r="AJ19" t="e">
        <v>#N/A</v>
      </c>
      <c r="AK19" t="e">
        <v>#N/A</v>
      </c>
      <c r="AL19" t="e">
        <v>#N/A</v>
      </c>
      <c r="AM19" t="e">
        <v>#N/A</v>
      </c>
      <c r="AN19">
        <f t="shared" si="7"/>
        <v>0</v>
      </c>
      <c r="AO19">
        <f t="shared" si="1"/>
        <v>0</v>
      </c>
      <c r="AP19">
        <f t="shared" ref="AP19:AP22" si="8">COUNTIFS(D19:Z19,"0",E19:AA19,"1",$D$27:$Z$27,"&lt;0,5")+COUNTIFS(D19:Z19,"1",E19:AA19,"0",$D$27:$Z$27,"&gt;=0,5")</f>
        <v>0</v>
      </c>
      <c r="AQ19">
        <f>COUNTIFS(D19:Z19,"0",E19:AA19,"1",$D$27:$Z$27,"&gt;"&amp;$X$1)+COUNTIFS(D19:Z19,"1",E19:AA19,"0",$D$27:$Z$27,"&lt;"&amp;$Y$1)</f>
        <v>1</v>
      </c>
      <c r="AR19">
        <f t="shared" si="3"/>
        <v>0</v>
      </c>
      <c r="AS19">
        <f t="shared" si="3"/>
        <v>1</v>
      </c>
      <c r="AT19">
        <f t="shared" ref="AT19" si="9">IF(AR19=0,-1,AO19/$C$4+$X$2*AR19-$X$3*AS19)</f>
        <v>-1</v>
      </c>
      <c r="AW19">
        <f>AO19/$C$4</f>
        <v>0</v>
      </c>
      <c r="AY19">
        <v>0</v>
      </c>
      <c r="AZ19">
        <v>0.29166666666666669</v>
      </c>
    </row>
    <row r="20" spans="2:52" x14ac:dyDescent="0.35">
      <c r="B20" t="s">
        <v>130</v>
      </c>
      <c r="C20">
        <v>3</v>
      </c>
      <c r="D20">
        <v>0</v>
      </c>
      <c r="E20">
        <v>0</v>
      </c>
      <c r="F20">
        <v>0</v>
      </c>
      <c r="G20">
        <v>1</v>
      </c>
      <c r="H20">
        <v>1</v>
      </c>
      <c r="I20" t="e">
        <v>#N/A</v>
      </c>
      <c r="J20" t="e">
        <v>#N/A</v>
      </c>
      <c r="K20" t="e">
        <v>#N/A</v>
      </c>
      <c r="L20" t="e">
        <v>#N/A</v>
      </c>
      <c r="M20" t="e">
        <v>#N/A</v>
      </c>
      <c r="N20" t="e">
        <v>#N/A</v>
      </c>
      <c r="O20" t="e">
        <v>#N/A</v>
      </c>
      <c r="P20" t="e">
        <v>#N/A</v>
      </c>
      <c r="Q20" t="e">
        <v>#N/A</v>
      </c>
      <c r="R20" t="e">
        <v>#N/A</v>
      </c>
      <c r="S20" t="e">
        <v>#N/A</v>
      </c>
      <c r="T20" t="e">
        <v>#N/A</v>
      </c>
      <c r="U20" t="e">
        <v>#N/A</v>
      </c>
      <c r="V20" t="e">
        <v>#N/A</v>
      </c>
      <c r="W20" t="e">
        <v>#N/A</v>
      </c>
      <c r="X20" t="e">
        <v>#N/A</v>
      </c>
      <c r="Y20" t="e">
        <v>#N/A</v>
      </c>
      <c r="Z20" t="e">
        <v>#N/A</v>
      </c>
      <c r="AA20" t="e">
        <v>#N/A</v>
      </c>
      <c r="AB20">
        <v>1.25</v>
      </c>
      <c r="AC20">
        <v>6</v>
      </c>
      <c r="AD20" t="e">
        <v>#N/A</v>
      </c>
      <c r="AE20" t="e">
        <v>#N/A</v>
      </c>
      <c r="AF20" t="e">
        <v>#N/A</v>
      </c>
      <c r="AG20" t="e">
        <v>#N/A</v>
      </c>
      <c r="AH20" t="e">
        <v>#N/A</v>
      </c>
      <c r="AI20" t="e">
        <v>#N/A</v>
      </c>
      <c r="AJ20" t="e">
        <v>#N/A</v>
      </c>
      <c r="AK20" t="e">
        <v>#N/A</v>
      </c>
      <c r="AL20" t="e">
        <v>#N/A</v>
      </c>
      <c r="AM20" t="e">
        <v>#N/A</v>
      </c>
      <c r="AN20">
        <f t="shared" si="7"/>
        <v>0</v>
      </c>
      <c r="AO20">
        <f t="shared" si="1"/>
        <v>0</v>
      </c>
      <c r="AP20">
        <f t="shared" si="8"/>
        <v>1</v>
      </c>
      <c r="AQ20">
        <f>COUNTIFS(D20:Z20,"0",E20:AA20,"1",$D$27:$Z$27,"&gt;"&amp;$X$1)+COUNTIFS(D20:Z20,"1",E20:AA20,"0",$D$27:$Z$27,"&lt;"&amp;$Y$1)</f>
        <v>0</v>
      </c>
      <c r="AR20">
        <f t="shared" si="3"/>
        <v>1</v>
      </c>
      <c r="AS20">
        <f t="shared" si="3"/>
        <v>0</v>
      </c>
      <c r="AT20">
        <f>IF(AR20=0,-1,AO20/$C$4+$X$2*AR20-$X$3*AS20)</f>
        <v>1</v>
      </c>
      <c r="AW20">
        <f>AO20/$C$4</f>
        <v>0</v>
      </c>
      <c r="AY20">
        <v>0</v>
      </c>
      <c r="AZ20">
        <v>0</v>
      </c>
    </row>
    <row r="21" spans="2:52" x14ac:dyDescent="0.35">
      <c r="B21" t="s">
        <v>131</v>
      </c>
      <c r="C21">
        <v>4</v>
      </c>
      <c r="D21">
        <v>0</v>
      </c>
      <c r="E21">
        <v>0</v>
      </c>
      <c r="F21">
        <v>0</v>
      </c>
      <c r="G21">
        <v>1</v>
      </c>
      <c r="H21">
        <v>1</v>
      </c>
      <c r="I21" t="e">
        <v>#N/A</v>
      </c>
      <c r="J21" t="e">
        <v>#N/A</v>
      </c>
      <c r="K21" t="e">
        <v>#N/A</v>
      </c>
      <c r="L21" t="e">
        <v>#N/A</v>
      </c>
      <c r="M21" t="e">
        <v>#N/A</v>
      </c>
      <c r="N21" t="e">
        <v>#N/A</v>
      </c>
      <c r="O21" t="e">
        <v>#N/A</v>
      </c>
      <c r="P21" t="e">
        <v>#N/A</v>
      </c>
      <c r="Q21" t="e">
        <v>#N/A</v>
      </c>
      <c r="R21" t="e">
        <v>#N/A</v>
      </c>
      <c r="S21" t="e">
        <v>#N/A</v>
      </c>
      <c r="T21" t="e">
        <v>#N/A</v>
      </c>
      <c r="U21" t="e">
        <v>#N/A</v>
      </c>
      <c r="V21" t="e">
        <v>#N/A</v>
      </c>
      <c r="W21" t="e">
        <v>#N/A</v>
      </c>
      <c r="X21" t="e">
        <v>#N/A</v>
      </c>
      <c r="Y21" t="e">
        <v>#N/A</v>
      </c>
      <c r="Z21" t="e">
        <v>#N/A</v>
      </c>
      <c r="AA21" t="e">
        <v>#N/A</v>
      </c>
      <c r="AB21">
        <v>3</v>
      </c>
      <c r="AC21">
        <v>5</v>
      </c>
      <c r="AD21" t="e">
        <v>#N/A</v>
      </c>
      <c r="AE21" t="e">
        <v>#N/A</v>
      </c>
      <c r="AF21" t="e">
        <v>#N/A</v>
      </c>
      <c r="AG21" t="e">
        <v>#N/A</v>
      </c>
      <c r="AH21" t="e">
        <v>#N/A</v>
      </c>
      <c r="AI21" t="e">
        <v>#N/A</v>
      </c>
      <c r="AJ21" t="e">
        <v>#N/A</v>
      </c>
      <c r="AK21" t="e">
        <v>#N/A</v>
      </c>
      <c r="AL21" t="e">
        <v>#N/A</v>
      </c>
      <c r="AM21" t="e">
        <v>#N/A</v>
      </c>
      <c r="AN21">
        <f t="shared" si="7"/>
        <v>0</v>
      </c>
      <c r="AO21">
        <f t="shared" si="1"/>
        <v>0</v>
      </c>
      <c r="AP21">
        <f t="shared" si="8"/>
        <v>1</v>
      </c>
      <c r="AQ21">
        <f>COUNTIFS(D21:Z21,"0",E21:AA21,"1",$D$27:$Z$27,"&gt;"&amp;$X$1)+COUNTIFS(D21:Z21,"1",E21:AA21,"0",$D$27:$Z$27,"&lt;"&amp;$Y$1)</f>
        <v>0</v>
      </c>
      <c r="AR21">
        <f t="shared" si="3"/>
        <v>1</v>
      </c>
      <c r="AS21">
        <f t="shared" si="3"/>
        <v>0</v>
      </c>
      <c r="AT21">
        <f t="shared" ref="AT21:AT22" si="10">IF(AR21=0,-1,AO21/$C$4+$X$2*AR21-$X$3*AS21)</f>
        <v>1</v>
      </c>
      <c r="AW21">
        <f>AO21/$C$4</f>
        <v>0</v>
      </c>
      <c r="AY21">
        <v>0</v>
      </c>
      <c r="AZ21">
        <v>4.1666666666666664E-2</v>
      </c>
    </row>
    <row r="22" spans="2:52" x14ac:dyDescent="0.35">
      <c r="B22" t="s">
        <v>132</v>
      </c>
      <c r="C22">
        <v>5</v>
      </c>
      <c r="D22">
        <v>0</v>
      </c>
      <c r="E22">
        <v>0</v>
      </c>
      <c r="F22">
        <v>0</v>
      </c>
      <c r="G22">
        <v>0</v>
      </c>
      <c r="H22">
        <v>1</v>
      </c>
      <c r="I22" t="e">
        <v>#N/A</v>
      </c>
      <c r="J22" t="e">
        <v>#N/A</v>
      </c>
      <c r="K22" t="e">
        <v>#N/A</v>
      </c>
      <c r="L22" t="e">
        <v>#N/A</v>
      </c>
      <c r="M22" t="e">
        <v>#N/A</v>
      </c>
      <c r="N22" t="e">
        <v>#N/A</v>
      </c>
      <c r="O22" t="e">
        <v>#N/A</v>
      </c>
      <c r="P22">
        <f>N1035</f>
        <v>0</v>
      </c>
      <c r="Q22" t="e">
        <v>#N/A</v>
      </c>
      <c r="R22" t="e">
        <v>#N/A</v>
      </c>
      <c r="S22" t="e">
        <v>#N/A</v>
      </c>
      <c r="T22" t="e">
        <v>#N/A</v>
      </c>
      <c r="U22" t="e">
        <v>#N/A</v>
      </c>
      <c r="V22" t="e">
        <v>#N/A</v>
      </c>
      <c r="W22" t="e">
        <v>#N/A</v>
      </c>
      <c r="X22" t="e">
        <v>#N/A</v>
      </c>
      <c r="Y22" t="e">
        <v>#N/A</v>
      </c>
      <c r="Z22" t="e">
        <v>#N/A</v>
      </c>
      <c r="AA22" t="e">
        <v>#N/A</v>
      </c>
      <c r="AB22">
        <v>2</v>
      </c>
      <c r="AC22">
        <v>4</v>
      </c>
      <c r="AD22" t="e">
        <v>#N/A</v>
      </c>
      <c r="AE22" t="e">
        <v>#N/A</v>
      </c>
      <c r="AF22" t="e">
        <v>#N/A</v>
      </c>
      <c r="AG22" t="e">
        <v>#N/A</v>
      </c>
      <c r="AH22" t="e">
        <v>#N/A</v>
      </c>
      <c r="AI22" t="e">
        <v>#N/A</v>
      </c>
      <c r="AJ22" t="e">
        <v>#N/A</v>
      </c>
      <c r="AK22" t="e">
        <v>#N/A</v>
      </c>
      <c r="AL22" t="e">
        <v>#N/A</v>
      </c>
      <c r="AM22" t="e">
        <v>#N/A</v>
      </c>
      <c r="AN22">
        <f t="shared" si="7"/>
        <v>0</v>
      </c>
      <c r="AO22">
        <f t="shared" si="1"/>
        <v>0</v>
      </c>
      <c r="AP22">
        <f t="shared" si="8"/>
        <v>0</v>
      </c>
      <c r="AQ22">
        <f>COUNTIFS(D22:Z22,"0",E22:AA22,"1",$D$27:$Z$27,"&gt;"&amp;$X$1)+COUNTIFS(D22:Z22,"1",E22:AA22,"0",$D$27:$Z$27,"&lt;"&amp;$Y$1)</f>
        <v>1</v>
      </c>
      <c r="AR22">
        <f t="shared" si="3"/>
        <v>0</v>
      </c>
      <c r="AS22">
        <f t="shared" si="3"/>
        <v>1</v>
      </c>
      <c r="AT22">
        <f t="shared" si="10"/>
        <v>-1</v>
      </c>
      <c r="AW22">
        <f>AO22/$C$4</f>
        <v>0</v>
      </c>
      <c r="AY22">
        <v>0</v>
      </c>
      <c r="AZ22">
        <v>0</v>
      </c>
    </row>
    <row r="23" spans="2:52" x14ac:dyDescent="0.35">
      <c r="B23" s="4" t="s">
        <v>132</v>
      </c>
      <c r="C23" s="4">
        <v>6</v>
      </c>
      <c r="AY23">
        <v>0</v>
      </c>
      <c r="AZ23">
        <v>6.25E-2</v>
      </c>
    </row>
    <row r="24" spans="2:52" ht="14.15" customHeight="1" x14ac:dyDescent="0.35">
      <c r="B24" s="4" t="s">
        <v>132</v>
      </c>
      <c r="C24" s="4">
        <v>7</v>
      </c>
      <c r="AB24">
        <v>1.5</v>
      </c>
      <c r="AC24">
        <v>6</v>
      </c>
      <c r="AD24" t="e">
        <v>#N/A</v>
      </c>
      <c r="AE24" t="e">
        <v>#N/A</v>
      </c>
      <c r="AF24" t="e">
        <v>#N/A</v>
      </c>
      <c r="AG24" t="e">
        <v>#N/A</v>
      </c>
      <c r="AH24" t="e">
        <v>#N/A</v>
      </c>
      <c r="AI24" t="e">
        <v>#N/A</v>
      </c>
      <c r="AJ24" t="e">
        <v>#N/A</v>
      </c>
      <c r="AK24" t="e">
        <v>#N/A</v>
      </c>
      <c r="AL24" t="e">
        <v>#N/A</v>
      </c>
      <c r="AM24" t="e">
        <v>#N/A</v>
      </c>
      <c r="AY24">
        <v>0</v>
      </c>
      <c r="AZ24">
        <v>0.125</v>
      </c>
    </row>
    <row r="25" spans="2:52" x14ac:dyDescent="0.35">
      <c r="B25" s="4" t="s">
        <v>132</v>
      </c>
      <c r="C25" s="4">
        <v>8</v>
      </c>
      <c r="AB25">
        <v>2.25</v>
      </c>
      <c r="AC25">
        <v>6</v>
      </c>
      <c r="AD25" t="e">
        <v>#N/A</v>
      </c>
      <c r="AE25" t="e">
        <v>#N/A</v>
      </c>
      <c r="AF25" t="e">
        <v>#N/A</v>
      </c>
      <c r="AG25" t="e">
        <v>#N/A</v>
      </c>
      <c r="AH25" t="e">
        <v>#N/A</v>
      </c>
      <c r="AI25" t="e">
        <v>#N/A</v>
      </c>
      <c r="AJ25" t="e">
        <v>#N/A</v>
      </c>
      <c r="AK25" t="e">
        <v>#N/A</v>
      </c>
      <c r="AL25" t="e">
        <v>#N/A</v>
      </c>
      <c r="AM25" t="e">
        <v>#N/A</v>
      </c>
      <c r="AY25">
        <v>0.1111111111111111</v>
      </c>
      <c r="AZ25">
        <v>0</v>
      </c>
    </row>
    <row r="26" spans="2:52" x14ac:dyDescent="0.35">
      <c r="D26">
        <f>SUM(D18:D25)/5</f>
        <v>0</v>
      </c>
      <c r="E26">
        <f>SUM(E18:E25)/5</f>
        <v>0</v>
      </c>
      <c r="F26">
        <f>SUM(F18:F25)/5</f>
        <v>0</v>
      </c>
      <c r="G26">
        <f>SUM(G18:G25)/5</f>
        <v>0.6</v>
      </c>
      <c r="H26">
        <f>SUM(H18:H25)/5</f>
        <v>1</v>
      </c>
      <c r="AY26">
        <v>0</v>
      </c>
      <c r="AZ26">
        <v>0</v>
      </c>
    </row>
    <row r="27" spans="2:52" x14ac:dyDescent="0.35">
      <c r="C27" t="s">
        <v>115</v>
      </c>
      <c r="D27">
        <f>(SUM(D18:D25)+1)/12</f>
        <v>8.3333333333333329E-2</v>
      </c>
      <c r="E27">
        <f>(SUM(E18:E25)+4)/12</f>
        <v>0.33333333333333331</v>
      </c>
      <c r="F27">
        <f>(SUM(F18:F25)+4)/12</f>
        <v>0.33333333333333331</v>
      </c>
      <c r="G27">
        <f>(SUM(G18:G25)+7)/12</f>
        <v>0.83333333333333337</v>
      </c>
      <c r="H27">
        <f>(SUM(H18:H25)+7)/12</f>
        <v>1</v>
      </c>
      <c r="AB27" t="e">
        <f t="shared" ref="AB27:AM27" si="11">(SUM(AB15:AB25)+$C$3)/$C$2</f>
        <v>#N/A</v>
      </c>
      <c r="AC27" t="e">
        <f t="shared" si="11"/>
        <v>#N/A</v>
      </c>
      <c r="AD27" t="e">
        <f t="shared" si="11"/>
        <v>#N/A</v>
      </c>
      <c r="AE27" t="e">
        <f t="shared" si="11"/>
        <v>#N/A</v>
      </c>
      <c r="AF27" t="e">
        <f t="shared" si="11"/>
        <v>#N/A</v>
      </c>
      <c r="AG27" t="e">
        <f t="shared" si="11"/>
        <v>#N/A</v>
      </c>
      <c r="AH27" t="e">
        <f t="shared" si="11"/>
        <v>#N/A</v>
      </c>
      <c r="AI27" t="e">
        <f t="shared" si="11"/>
        <v>#N/A</v>
      </c>
      <c r="AJ27" t="e">
        <f t="shared" si="11"/>
        <v>#N/A</v>
      </c>
      <c r="AK27" t="e">
        <f t="shared" si="11"/>
        <v>#N/A</v>
      </c>
      <c r="AL27" t="e">
        <f t="shared" si="11"/>
        <v>#N/A</v>
      </c>
      <c r="AM27" t="e">
        <f t="shared" si="11"/>
        <v>#N/A</v>
      </c>
      <c r="AY27">
        <v>8.3333333333333329E-2</v>
      </c>
      <c r="AZ27">
        <v>0</v>
      </c>
    </row>
    <row r="28" spans="2:52" x14ac:dyDescent="0.35">
      <c r="B28" t="s">
        <v>125</v>
      </c>
      <c r="C28">
        <v>1</v>
      </c>
      <c r="E28">
        <v>0</v>
      </c>
      <c r="F28">
        <v>0</v>
      </c>
      <c r="G28">
        <v>0</v>
      </c>
      <c r="H28">
        <v>1</v>
      </c>
      <c r="I28">
        <v>1</v>
      </c>
      <c r="J28">
        <v>1</v>
      </c>
      <c r="K28" t="e">
        <v>#N/A</v>
      </c>
      <c r="L28" t="e">
        <v>#N/A</v>
      </c>
      <c r="M28" t="e">
        <v>#N/A</v>
      </c>
      <c r="N28" t="e">
        <v>#N/A</v>
      </c>
      <c r="O28" t="e">
        <v>#N/A</v>
      </c>
      <c r="P28" t="e">
        <v>#N/A</v>
      </c>
      <c r="Q28" t="e">
        <v>#N/A</v>
      </c>
      <c r="R28" t="e">
        <v>#N/A</v>
      </c>
      <c r="S28" t="e">
        <v>#N/A</v>
      </c>
      <c r="T28" t="e">
        <v>#N/A</v>
      </c>
      <c r="U28" t="e">
        <v>#N/A</v>
      </c>
      <c r="V28" t="e">
        <v>#N/A</v>
      </c>
      <c r="W28" t="e">
        <v>#N/A</v>
      </c>
      <c r="X28" t="e">
        <v>#N/A</v>
      </c>
      <c r="Y28" t="e">
        <v>#N/A</v>
      </c>
      <c r="Z28" t="e">
        <v>#N/A</v>
      </c>
      <c r="AA28" t="e">
        <v>#N/A</v>
      </c>
      <c r="AB28" t="e">
        <v>#N/A</v>
      </c>
      <c r="AC28" t="e">
        <v>#N/A</v>
      </c>
      <c r="AD28" t="e">
        <v>#N/A</v>
      </c>
      <c r="AE28" t="e">
        <v>#N/A</v>
      </c>
      <c r="AF28" t="e">
        <v>#N/A</v>
      </c>
      <c r="AG28" t="e">
        <v>#N/A</v>
      </c>
      <c r="AH28" t="e">
        <v>#N/A</v>
      </c>
      <c r="AI28" t="e">
        <v>#N/A</v>
      </c>
      <c r="AJ28" t="e">
        <v>#N/A</v>
      </c>
      <c r="AK28" t="e">
        <v>#N/A</v>
      </c>
      <c r="AL28" t="e">
        <v>#N/A</v>
      </c>
      <c r="AM28" t="e">
        <v>#N/A</v>
      </c>
      <c r="AN28">
        <f t="shared" ref="AN28:AN39" si="12">IF(ISNUMBER(AA28),COUNTIFS(D28:Z28,"0",E28:AA28,"1")+COUNTIFS(D28:Z28,"1",E28:AA28,"0"),COUNTIFS(D28:Z28,"0",E28:AA28,"1")+COUNTIFS(D28:Z28,"1",E28:AA28,"0")-1)</f>
        <v>0</v>
      </c>
      <c r="AO28">
        <f t="shared" si="1"/>
        <v>0</v>
      </c>
      <c r="AP28">
        <f>COUNTIFS(D28:Z28,"0",E28:AA28,"1",$D$41:$Z$41,"&lt;0,5")+COUNTIFS(D28:Z28,"1",E28:AA28,"0",$D$41:$Z$41,"&gt;=0,5")</f>
        <v>1</v>
      </c>
      <c r="AQ28">
        <f t="shared" ref="AQ28:AQ37" si="13">COUNTIFS(D28:Z28,"0",E28:AA28,"1",$D$41:$Z$41,"&gt;"&amp;$X$1)+COUNTIFS(D28:Z28,"1",E28:AA28,"0",$D$41:$Z$41,"&lt;"&amp;$Y$1)</f>
        <v>0</v>
      </c>
      <c r="AR28">
        <f>AP28</f>
        <v>1</v>
      </c>
      <c r="AS28">
        <f>AQ28</f>
        <v>0</v>
      </c>
      <c r="AT28">
        <f t="shared" ref="AT28:AT34" si="14">IF(AR28=0,-1,AO28/$D$4+$X$2*AR28-$X$3*AS28)</f>
        <v>1</v>
      </c>
      <c r="AU28">
        <v>8</v>
      </c>
      <c r="AV28">
        <v>2</v>
      </c>
      <c r="AW28">
        <f t="shared" ref="AW28:AW37" si="15">AO28/$D$4</f>
        <v>0</v>
      </c>
      <c r="AY28">
        <v>0.5</v>
      </c>
      <c r="AZ28">
        <v>0</v>
      </c>
    </row>
    <row r="29" spans="2:52" x14ac:dyDescent="0.35">
      <c r="B29" t="s">
        <v>125</v>
      </c>
      <c r="C29">
        <v>2</v>
      </c>
      <c r="E29">
        <v>0</v>
      </c>
      <c r="F29">
        <v>0</v>
      </c>
      <c r="G29">
        <v>0</v>
      </c>
      <c r="H29">
        <v>1</v>
      </c>
      <c r="I29">
        <v>1</v>
      </c>
      <c r="J29">
        <v>1</v>
      </c>
      <c r="K29" t="e">
        <v>#N/A</v>
      </c>
      <c r="L29" t="e">
        <v>#N/A</v>
      </c>
      <c r="M29" t="e">
        <v>#N/A</v>
      </c>
      <c r="N29" t="e">
        <v>#N/A</v>
      </c>
      <c r="O29" t="e">
        <v>#N/A</v>
      </c>
      <c r="P29" t="e">
        <v>#N/A</v>
      </c>
      <c r="Q29" t="e">
        <v>#N/A</v>
      </c>
      <c r="R29" t="e">
        <v>#N/A</v>
      </c>
      <c r="S29" t="e">
        <v>#N/A</v>
      </c>
      <c r="T29" t="e">
        <v>#N/A</v>
      </c>
      <c r="U29" t="e">
        <v>#N/A</v>
      </c>
      <c r="V29" t="e">
        <v>#N/A</v>
      </c>
      <c r="W29" t="e">
        <v>#N/A</v>
      </c>
      <c r="X29" t="e">
        <v>#N/A</v>
      </c>
      <c r="Y29" t="e">
        <v>#N/A</v>
      </c>
      <c r="Z29" t="e">
        <v>#N/A</v>
      </c>
      <c r="AA29" t="e">
        <v>#N/A</v>
      </c>
      <c r="AB29">
        <v>3</v>
      </c>
      <c r="AC29">
        <v>3</v>
      </c>
      <c r="AD29" t="e">
        <v>#N/A</v>
      </c>
      <c r="AE29" t="e">
        <v>#N/A</v>
      </c>
      <c r="AF29" t="e">
        <v>#N/A</v>
      </c>
      <c r="AG29" t="e">
        <v>#N/A</v>
      </c>
      <c r="AH29" t="e">
        <v>#N/A</v>
      </c>
      <c r="AI29" t="e">
        <v>#N/A</v>
      </c>
      <c r="AJ29" t="e">
        <v>#N/A</v>
      </c>
      <c r="AK29" t="e">
        <v>#N/A</v>
      </c>
      <c r="AL29" t="e">
        <v>#N/A</v>
      </c>
      <c r="AM29" t="e">
        <v>#N/A</v>
      </c>
      <c r="AN29">
        <f t="shared" si="12"/>
        <v>0</v>
      </c>
      <c r="AO29">
        <f t="shared" si="1"/>
        <v>0</v>
      </c>
      <c r="AP29">
        <f t="shared" ref="AP29:AP37" si="16">COUNTIFS(D29:Z29,"0",E29:AA29,"1",$D$41:$Z$41,"&lt;0,5")+COUNTIFS(D29:Z29,"1",E29:AA29,"0",$D$41:$Z$41,"&gt;=0,5")</f>
        <v>1</v>
      </c>
      <c r="AQ29">
        <f t="shared" si="13"/>
        <v>0</v>
      </c>
      <c r="AR29">
        <f t="shared" si="3"/>
        <v>1</v>
      </c>
      <c r="AS29">
        <f t="shared" si="3"/>
        <v>0</v>
      </c>
      <c r="AT29">
        <f t="shared" si="14"/>
        <v>1</v>
      </c>
      <c r="AW29">
        <f t="shared" si="15"/>
        <v>0</v>
      </c>
      <c r="AY29">
        <v>0</v>
      </c>
      <c r="AZ29">
        <v>0</v>
      </c>
    </row>
    <row r="30" spans="2:52" x14ac:dyDescent="0.35">
      <c r="B30" t="s">
        <v>125</v>
      </c>
      <c r="C30">
        <v>3</v>
      </c>
      <c r="D30">
        <v>0</v>
      </c>
      <c r="E30">
        <v>0</v>
      </c>
      <c r="F30">
        <v>1</v>
      </c>
      <c r="G30">
        <v>1</v>
      </c>
      <c r="H30">
        <v>0</v>
      </c>
      <c r="I30">
        <v>0</v>
      </c>
      <c r="J30">
        <v>1</v>
      </c>
      <c r="K30" t="e">
        <v>#N/A</v>
      </c>
      <c r="L30" t="e">
        <v>#N/A</v>
      </c>
      <c r="M30" t="e">
        <v>#N/A</v>
      </c>
      <c r="N30" t="e">
        <v>#N/A</v>
      </c>
      <c r="O30" t="e">
        <v>#N/A</v>
      </c>
      <c r="P30" t="e">
        <v>#N/A</v>
      </c>
      <c r="Q30" t="e">
        <v>#N/A</v>
      </c>
      <c r="R30" t="e">
        <v>#N/A</v>
      </c>
      <c r="S30" t="e">
        <v>#N/A</v>
      </c>
      <c r="T30" t="e">
        <v>#N/A</v>
      </c>
      <c r="U30" t="e">
        <v>#N/A</v>
      </c>
      <c r="V30" t="e">
        <v>#N/A</v>
      </c>
      <c r="W30" t="e">
        <v>#N/A</v>
      </c>
      <c r="X30" t="e">
        <v>#N/A</v>
      </c>
      <c r="Y30" t="e">
        <v>#N/A</v>
      </c>
      <c r="Z30" t="e">
        <v>#N/A</v>
      </c>
      <c r="AA30" t="e">
        <v>#N/A</v>
      </c>
      <c r="AB30">
        <v>3</v>
      </c>
      <c r="AC30">
        <v>4</v>
      </c>
      <c r="AD30" t="e">
        <v>#N/A</v>
      </c>
      <c r="AE30" t="e">
        <v>#N/A</v>
      </c>
      <c r="AF30" t="e">
        <v>#N/A</v>
      </c>
      <c r="AG30" t="e">
        <v>#N/A</v>
      </c>
      <c r="AH30" t="e">
        <v>#N/A</v>
      </c>
      <c r="AI30" t="e">
        <v>#N/A</v>
      </c>
      <c r="AJ30" t="e">
        <v>#N/A</v>
      </c>
      <c r="AK30" t="e">
        <v>#N/A</v>
      </c>
      <c r="AL30" t="e">
        <v>#N/A</v>
      </c>
      <c r="AM30" t="e">
        <v>#N/A</v>
      </c>
      <c r="AN30">
        <f t="shared" si="12"/>
        <v>2</v>
      </c>
      <c r="AO30">
        <f t="shared" si="1"/>
        <v>2</v>
      </c>
      <c r="AP30">
        <f t="shared" si="16"/>
        <v>1</v>
      </c>
      <c r="AQ30">
        <f t="shared" si="13"/>
        <v>2</v>
      </c>
      <c r="AR30">
        <f t="shared" si="3"/>
        <v>1</v>
      </c>
      <c r="AS30">
        <f t="shared" si="3"/>
        <v>2</v>
      </c>
      <c r="AT30">
        <f t="shared" si="14"/>
        <v>0.28571428571428559</v>
      </c>
      <c r="AW30">
        <f t="shared" si="15"/>
        <v>0.2857142857142857</v>
      </c>
      <c r="AY30">
        <v>0.125</v>
      </c>
      <c r="AZ30">
        <v>0</v>
      </c>
    </row>
    <row r="31" spans="2:52" x14ac:dyDescent="0.35">
      <c r="B31" t="s">
        <v>125</v>
      </c>
      <c r="C31">
        <v>4</v>
      </c>
      <c r="E31">
        <v>0</v>
      </c>
      <c r="F31">
        <v>0</v>
      </c>
      <c r="G31">
        <v>0</v>
      </c>
      <c r="H31">
        <v>1</v>
      </c>
      <c r="I31">
        <v>1</v>
      </c>
      <c r="J31">
        <v>1</v>
      </c>
      <c r="K31" t="e">
        <v>#N/A</v>
      </c>
      <c r="L31" t="e">
        <v>#N/A</v>
      </c>
      <c r="M31" t="e">
        <v>#N/A</v>
      </c>
      <c r="N31" t="e">
        <v>#N/A</v>
      </c>
      <c r="O31" t="e">
        <v>#N/A</v>
      </c>
      <c r="P31" t="e">
        <v>#N/A</v>
      </c>
      <c r="Q31" t="e">
        <v>#N/A</v>
      </c>
      <c r="R31" t="e">
        <v>#N/A</v>
      </c>
      <c r="S31" t="e">
        <v>#N/A</v>
      </c>
      <c r="T31" t="e">
        <v>#N/A</v>
      </c>
      <c r="U31" t="e">
        <v>#N/A</v>
      </c>
      <c r="V31" t="e">
        <v>#N/A</v>
      </c>
      <c r="W31" t="e">
        <v>#N/A</v>
      </c>
      <c r="X31" t="e">
        <v>#N/A</v>
      </c>
      <c r="Y31" t="e">
        <v>#N/A</v>
      </c>
      <c r="Z31" t="e">
        <v>#N/A</v>
      </c>
      <c r="AA31" t="e">
        <v>#N/A</v>
      </c>
      <c r="AB31">
        <v>2</v>
      </c>
      <c r="AC31">
        <v>3</v>
      </c>
      <c r="AD31" t="e">
        <v>#N/A</v>
      </c>
      <c r="AE31" t="e">
        <v>#N/A</v>
      </c>
      <c r="AF31" t="e">
        <v>#N/A</v>
      </c>
      <c r="AG31" t="e">
        <v>#N/A</v>
      </c>
      <c r="AH31" t="e">
        <v>#N/A</v>
      </c>
      <c r="AI31" t="e">
        <v>#N/A</v>
      </c>
      <c r="AJ31" t="e">
        <v>#N/A</v>
      </c>
      <c r="AK31" t="e">
        <v>#N/A</v>
      </c>
      <c r="AL31" t="e">
        <v>#N/A</v>
      </c>
      <c r="AM31" t="e">
        <v>#N/A</v>
      </c>
      <c r="AN31">
        <f t="shared" si="12"/>
        <v>0</v>
      </c>
      <c r="AO31">
        <f t="shared" si="1"/>
        <v>0</v>
      </c>
      <c r="AP31">
        <f t="shared" si="16"/>
        <v>1</v>
      </c>
      <c r="AQ31">
        <f t="shared" si="13"/>
        <v>0</v>
      </c>
      <c r="AR31">
        <f t="shared" si="3"/>
        <v>1</v>
      </c>
      <c r="AS31">
        <f t="shared" si="3"/>
        <v>0</v>
      </c>
      <c r="AT31">
        <f t="shared" si="14"/>
        <v>1</v>
      </c>
      <c r="AW31">
        <f t="shared" si="15"/>
        <v>0</v>
      </c>
      <c r="AY31">
        <v>0</v>
      </c>
      <c r="AZ31">
        <v>0</v>
      </c>
    </row>
    <row r="32" spans="2:52" x14ac:dyDescent="0.35">
      <c r="B32" t="s">
        <v>125</v>
      </c>
      <c r="C32">
        <v>5</v>
      </c>
      <c r="E32">
        <v>0</v>
      </c>
      <c r="F32">
        <v>0</v>
      </c>
      <c r="G32">
        <v>0</v>
      </c>
      <c r="H32">
        <v>1</v>
      </c>
      <c r="I32">
        <v>1</v>
      </c>
      <c r="J32">
        <v>1</v>
      </c>
      <c r="K32" t="e">
        <v>#N/A</v>
      </c>
      <c r="L32" t="e">
        <v>#N/A</v>
      </c>
      <c r="M32" t="e">
        <v>#N/A</v>
      </c>
      <c r="N32" t="e">
        <v>#N/A</v>
      </c>
      <c r="O32" t="e">
        <v>#N/A</v>
      </c>
      <c r="P32" t="e">
        <v>#N/A</v>
      </c>
      <c r="Q32" t="e">
        <v>#N/A</v>
      </c>
      <c r="R32" t="e">
        <v>#N/A</v>
      </c>
      <c r="S32" t="e">
        <v>#N/A</v>
      </c>
      <c r="T32" t="e">
        <v>#N/A</v>
      </c>
      <c r="U32" t="e">
        <v>#N/A</v>
      </c>
      <c r="V32" t="e">
        <v>#N/A</v>
      </c>
      <c r="W32" t="e">
        <v>#N/A</v>
      </c>
      <c r="X32" t="e">
        <v>#N/A</v>
      </c>
      <c r="Y32" t="e">
        <v>#N/A</v>
      </c>
      <c r="Z32" t="e">
        <v>#N/A</v>
      </c>
      <c r="AA32" t="e">
        <v>#N/A</v>
      </c>
      <c r="AB32">
        <v>1.5</v>
      </c>
      <c r="AC32">
        <v>6</v>
      </c>
      <c r="AD32" t="e">
        <v>#N/A</v>
      </c>
      <c r="AE32" t="e">
        <v>#N/A</v>
      </c>
      <c r="AF32" t="e">
        <v>#N/A</v>
      </c>
      <c r="AG32" t="e">
        <v>#N/A</v>
      </c>
      <c r="AH32" t="e">
        <v>#N/A</v>
      </c>
      <c r="AI32" t="e">
        <v>#N/A</v>
      </c>
      <c r="AJ32" t="e">
        <v>#N/A</v>
      </c>
      <c r="AK32" t="e">
        <v>#N/A</v>
      </c>
      <c r="AL32" t="e">
        <v>#N/A</v>
      </c>
      <c r="AM32" t="e">
        <v>#N/A</v>
      </c>
      <c r="AN32">
        <f t="shared" si="12"/>
        <v>0</v>
      </c>
      <c r="AO32">
        <f t="shared" si="1"/>
        <v>0</v>
      </c>
      <c r="AP32">
        <f t="shared" si="16"/>
        <v>1</v>
      </c>
      <c r="AQ32">
        <f t="shared" si="13"/>
        <v>0</v>
      </c>
      <c r="AR32">
        <f t="shared" si="3"/>
        <v>1</v>
      </c>
      <c r="AS32">
        <f t="shared" si="3"/>
        <v>0</v>
      </c>
      <c r="AT32">
        <f>IF(AR32=0,-1,AO32/$D$4+$X$2*AR32-$X$3*AS32)</f>
        <v>1</v>
      </c>
      <c r="AW32">
        <f t="shared" si="15"/>
        <v>0</v>
      </c>
      <c r="AY32">
        <v>0</v>
      </c>
      <c r="AZ32">
        <v>0</v>
      </c>
    </row>
    <row r="33" spans="2:52" x14ac:dyDescent="0.35">
      <c r="B33" t="s">
        <v>125</v>
      </c>
      <c r="C33">
        <v>6</v>
      </c>
      <c r="D33">
        <v>0</v>
      </c>
      <c r="E33">
        <v>0</v>
      </c>
      <c r="F33">
        <v>0</v>
      </c>
      <c r="G33">
        <v>0</v>
      </c>
      <c r="H33">
        <v>0</v>
      </c>
      <c r="I33">
        <v>1</v>
      </c>
      <c r="J33">
        <v>1</v>
      </c>
      <c r="K33" t="e">
        <v>#N/A</v>
      </c>
      <c r="L33" t="e">
        <v>#N/A</v>
      </c>
      <c r="M33" t="e">
        <v>#N/A</v>
      </c>
      <c r="N33" t="e">
        <v>#N/A</v>
      </c>
      <c r="O33" t="e">
        <v>#N/A</v>
      </c>
      <c r="P33" t="e">
        <v>#N/A</v>
      </c>
      <c r="Q33" t="e">
        <v>#N/A</v>
      </c>
      <c r="R33" t="e">
        <v>#N/A</v>
      </c>
      <c r="S33" t="e">
        <v>#N/A</v>
      </c>
      <c r="T33" t="e">
        <v>#N/A</v>
      </c>
      <c r="U33" t="e">
        <v>#N/A</v>
      </c>
      <c r="V33" t="e">
        <v>#N/A</v>
      </c>
      <c r="W33" t="e">
        <v>#N/A</v>
      </c>
      <c r="X33" t="e">
        <v>#N/A</v>
      </c>
      <c r="Y33" t="e">
        <v>#N/A</v>
      </c>
      <c r="Z33" t="e">
        <v>#N/A</v>
      </c>
      <c r="AA33" t="e">
        <v>#N/A</v>
      </c>
      <c r="AB33">
        <v>1.5</v>
      </c>
      <c r="AC33">
        <v>7</v>
      </c>
      <c r="AD33" t="e">
        <v>#N/A</v>
      </c>
      <c r="AE33" t="e">
        <v>#N/A</v>
      </c>
      <c r="AF33" t="e">
        <v>#N/A</v>
      </c>
      <c r="AG33" t="e">
        <v>#N/A</v>
      </c>
      <c r="AH33" t="e">
        <v>#N/A</v>
      </c>
      <c r="AI33" t="e">
        <v>#N/A</v>
      </c>
      <c r="AJ33" t="e">
        <v>#N/A</v>
      </c>
      <c r="AK33" t="e">
        <v>#N/A</v>
      </c>
      <c r="AL33" t="e">
        <v>#N/A</v>
      </c>
      <c r="AM33" t="e">
        <v>#N/A</v>
      </c>
      <c r="AN33">
        <f t="shared" si="12"/>
        <v>0</v>
      </c>
      <c r="AO33">
        <f t="shared" si="1"/>
        <v>0</v>
      </c>
      <c r="AP33">
        <f t="shared" si="16"/>
        <v>0</v>
      </c>
      <c r="AQ33">
        <f t="shared" si="13"/>
        <v>1</v>
      </c>
      <c r="AR33">
        <f t="shared" si="3"/>
        <v>0</v>
      </c>
      <c r="AS33">
        <f t="shared" si="3"/>
        <v>1</v>
      </c>
      <c r="AT33">
        <f t="shared" si="14"/>
        <v>-1</v>
      </c>
      <c r="AW33">
        <f t="shared" si="15"/>
        <v>0</v>
      </c>
      <c r="AY33">
        <v>0.5</v>
      </c>
      <c r="AZ33">
        <v>0</v>
      </c>
    </row>
    <row r="34" spans="2:52" s="6" customFormat="1" x14ac:dyDescent="0.35">
      <c r="B34" s="6" t="s">
        <v>125</v>
      </c>
      <c r="C34" s="6">
        <v>7</v>
      </c>
      <c r="D34" s="6">
        <v>0</v>
      </c>
      <c r="E34" s="6">
        <v>0</v>
      </c>
      <c r="F34" s="6">
        <v>0</v>
      </c>
      <c r="G34" s="6">
        <v>0</v>
      </c>
      <c r="H34" s="6">
        <v>0</v>
      </c>
      <c r="I34" s="6">
        <v>0</v>
      </c>
      <c r="J34" s="6">
        <v>0</v>
      </c>
      <c r="K34" s="6" t="e">
        <v>#N/A</v>
      </c>
      <c r="L34" s="6" t="e">
        <v>#N/A</v>
      </c>
      <c r="M34" s="6" t="e">
        <v>#N/A</v>
      </c>
      <c r="N34" s="6" t="e">
        <v>#N/A</v>
      </c>
      <c r="O34" s="6" t="e">
        <v>#N/A</v>
      </c>
      <c r="P34" s="6" t="e">
        <v>#N/A</v>
      </c>
      <c r="Q34" s="6" t="e">
        <v>#N/A</v>
      </c>
      <c r="R34" s="6" t="e">
        <v>#N/A</v>
      </c>
      <c r="S34" s="6" t="e">
        <v>#N/A</v>
      </c>
      <c r="T34" s="6" t="e">
        <v>#N/A</v>
      </c>
      <c r="U34" s="6" t="e">
        <v>#N/A</v>
      </c>
      <c r="V34" s="6" t="e">
        <v>#N/A</v>
      </c>
      <c r="W34" s="6" t="e">
        <v>#N/A</v>
      </c>
      <c r="X34" s="6" t="e">
        <v>#N/A</v>
      </c>
      <c r="Y34" s="6" t="e">
        <v>#N/A</v>
      </c>
      <c r="Z34" s="6" t="e">
        <v>#N/A</v>
      </c>
      <c r="AA34" s="6" t="e">
        <v>#N/A</v>
      </c>
      <c r="AB34" s="6">
        <v>1.5</v>
      </c>
      <c r="AC34" s="6">
        <v>6</v>
      </c>
      <c r="AD34" s="6" t="e">
        <v>#N/A</v>
      </c>
      <c r="AE34" s="6" t="e">
        <v>#N/A</v>
      </c>
      <c r="AF34" s="6" t="e">
        <v>#N/A</v>
      </c>
      <c r="AG34" s="6" t="e">
        <v>#N/A</v>
      </c>
      <c r="AH34" s="6" t="e">
        <v>#N/A</v>
      </c>
      <c r="AI34" s="6" t="e">
        <v>#N/A</v>
      </c>
      <c r="AJ34" s="6" t="e">
        <v>#N/A</v>
      </c>
      <c r="AK34" s="6" t="e">
        <v>#N/A</v>
      </c>
      <c r="AL34" s="6" t="e">
        <v>#N/A</v>
      </c>
      <c r="AM34" s="6" t="e">
        <v>#N/A</v>
      </c>
      <c r="AN34" s="6">
        <f t="shared" si="12"/>
        <v>-1</v>
      </c>
      <c r="AO34" s="6">
        <v>0</v>
      </c>
      <c r="AP34">
        <f t="shared" si="16"/>
        <v>0</v>
      </c>
      <c r="AQ34" s="6">
        <f t="shared" si="13"/>
        <v>0</v>
      </c>
      <c r="AR34" s="6">
        <f t="shared" si="3"/>
        <v>0</v>
      </c>
      <c r="AS34" s="6">
        <f t="shared" si="3"/>
        <v>0</v>
      </c>
      <c r="AT34" s="6">
        <f t="shared" si="14"/>
        <v>-1</v>
      </c>
      <c r="AW34" s="6">
        <f t="shared" si="15"/>
        <v>0</v>
      </c>
      <c r="AY34">
        <v>0.375</v>
      </c>
      <c r="AZ34">
        <v>0</v>
      </c>
    </row>
    <row r="35" spans="2:52" x14ac:dyDescent="0.35">
      <c r="B35" t="s">
        <v>125</v>
      </c>
      <c r="C35">
        <v>8</v>
      </c>
      <c r="D35">
        <v>0</v>
      </c>
      <c r="E35">
        <v>0</v>
      </c>
      <c r="F35">
        <v>0</v>
      </c>
      <c r="H35">
        <v>1</v>
      </c>
      <c r="I35">
        <v>1</v>
      </c>
      <c r="J35">
        <v>1</v>
      </c>
      <c r="K35" t="e">
        <v>#N/A</v>
      </c>
      <c r="L35" t="e">
        <v>#N/A</v>
      </c>
      <c r="M35" t="e">
        <v>#N/A</v>
      </c>
      <c r="N35" t="e">
        <v>#N/A</v>
      </c>
      <c r="O35" t="e">
        <v>#N/A</v>
      </c>
      <c r="P35" t="e">
        <v>#N/A</v>
      </c>
      <c r="Q35" t="e">
        <v>#N/A</v>
      </c>
      <c r="R35" t="e">
        <v>#N/A</v>
      </c>
      <c r="S35" t="e">
        <v>#N/A</v>
      </c>
      <c r="T35" t="e">
        <v>#N/A</v>
      </c>
      <c r="U35" t="e">
        <v>#N/A</v>
      </c>
      <c r="V35" t="e">
        <v>#N/A</v>
      </c>
      <c r="W35" t="e">
        <v>#N/A</v>
      </c>
      <c r="X35" t="e">
        <v>#N/A</v>
      </c>
      <c r="Y35" t="e">
        <v>#N/A</v>
      </c>
      <c r="Z35" t="e">
        <v>#N/A</v>
      </c>
      <c r="AA35" t="e">
        <v>#N/A</v>
      </c>
      <c r="AB35">
        <v>2</v>
      </c>
      <c r="AC35">
        <v>4</v>
      </c>
      <c r="AD35" t="e">
        <v>#N/A</v>
      </c>
      <c r="AE35" t="e">
        <v>#N/A</v>
      </c>
      <c r="AF35" t="e">
        <v>#N/A</v>
      </c>
      <c r="AG35" t="e">
        <v>#N/A</v>
      </c>
      <c r="AH35" t="e">
        <v>#N/A</v>
      </c>
      <c r="AI35" t="e">
        <v>#N/A</v>
      </c>
      <c r="AJ35" t="e">
        <v>#N/A</v>
      </c>
      <c r="AK35" t="e">
        <v>#N/A</v>
      </c>
      <c r="AL35" t="e">
        <v>#N/A</v>
      </c>
      <c r="AM35" t="e">
        <v>#N/A</v>
      </c>
      <c r="AN35">
        <f t="shared" si="12"/>
        <v>-1</v>
      </c>
      <c r="AO35">
        <v>2</v>
      </c>
      <c r="AP35">
        <f t="shared" si="16"/>
        <v>0</v>
      </c>
      <c r="AQ35">
        <f t="shared" si="13"/>
        <v>0</v>
      </c>
      <c r="AR35">
        <v>2</v>
      </c>
      <c r="AS35">
        <f t="shared" si="3"/>
        <v>0</v>
      </c>
      <c r="AT35">
        <f>IF(AR35=0,-1,AO35/$D$4+$X$2*AR35-$X$3*AS35)</f>
        <v>2.2857142857142856</v>
      </c>
      <c r="AW35">
        <f t="shared" si="15"/>
        <v>0.2857142857142857</v>
      </c>
      <c r="AY35">
        <v>0</v>
      </c>
      <c r="AZ35">
        <v>0</v>
      </c>
    </row>
    <row r="36" spans="2:52" x14ac:dyDescent="0.35">
      <c r="B36" t="s">
        <v>125</v>
      </c>
      <c r="C36">
        <v>9</v>
      </c>
      <c r="D36">
        <v>0</v>
      </c>
      <c r="E36">
        <v>0</v>
      </c>
      <c r="F36">
        <v>0</v>
      </c>
      <c r="G36">
        <v>0</v>
      </c>
      <c r="H36">
        <v>0</v>
      </c>
      <c r="I36">
        <v>1</v>
      </c>
      <c r="J36">
        <v>1</v>
      </c>
      <c r="K36" t="e">
        <v>#N/A</v>
      </c>
      <c r="L36" t="e">
        <v>#N/A</v>
      </c>
      <c r="M36" t="e">
        <v>#N/A</v>
      </c>
      <c r="N36" t="e">
        <v>#N/A</v>
      </c>
      <c r="O36" t="e">
        <v>#N/A</v>
      </c>
      <c r="P36" t="e">
        <v>#N/A</v>
      </c>
      <c r="Q36" t="e">
        <v>#N/A</v>
      </c>
      <c r="R36" t="e">
        <v>#N/A</v>
      </c>
      <c r="S36" t="e">
        <v>#N/A</v>
      </c>
      <c r="T36" t="e">
        <v>#N/A</v>
      </c>
      <c r="U36" t="e">
        <v>#N/A</v>
      </c>
      <c r="V36" t="e">
        <v>#N/A</v>
      </c>
      <c r="W36" t="e">
        <v>#N/A</v>
      </c>
      <c r="X36" t="e">
        <v>#N/A</v>
      </c>
      <c r="Y36" t="e">
        <v>#N/A</v>
      </c>
      <c r="Z36" t="e">
        <v>#N/A</v>
      </c>
      <c r="AA36" t="e">
        <v>#N/A</v>
      </c>
      <c r="AB36">
        <v>1.75</v>
      </c>
      <c r="AC36">
        <v>6</v>
      </c>
      <c r="AD36" t="e">
        <v>#N/A</v>
      </c>
      <c r="AE36" t="e">
        <v>#N/A</v>
      </c>
      <c r="AF36" t="e">
        <v>#N/A</v>
      </c>
      <c r="AG36" t="e">
        <v>#N/A</v>
      </c>
      <c r="AH36" t="e">
        <v>#N/A</v>
      </c>
      <c r="AI36" t="e">
        <v>#N/A</v>
      </c>
      <c r="AJ36" t="e">
        <v>#N/A</v>
      </c>
      <c r="AK36" t="e">
        <v>#N/A</v>
      </c>
      <c r="AL36" t="e">
        <v>#N/A</v>
      </c>
      <c r="AM36" t="e">
        <v>#N/A</v>
      </c>
      <c r="AN36">
        <f t="shared" si="12"/>
        <v>0</v>
      </c>
      <c r="AO36">
        <v>2</v>
      </c>
      <c r="AP36">
        <f t="shared" si="16"/>
        <v>0</v>
      </c>
      <c r="AQ36">
        <f t="shared" si="13"/>
        <v>1</v>
      </c>
      <c r="AR36">
        <v>2</v>
      </c>
      <c r="AS36">
        <f t="shared" si="3"/>
        <v>1</v>
      </c>
      <c r="AT36">
        <f t="shared" ref="AT36:AT37" si="17">IF(AR36=0,-1,AO36/$D$4+$X$2*AR36-$X$3*AS36)</f>
        <v>1.7857142857142856</v>
      </c>
      <c r="AW36">
        <f t="shared" si="15"/>
        <v>0.2857142857142857</v>
      </c>
      <c r="AY36">
        <v>4.1666666666666664E-2</v>
      </c>
      <c r="AZ36">
        <v>0</v>
      </c>
    </row>
    <row r="37" spans="2:52" x14ac:dyDescent="0.35">
      <c r="B37" t="s">
        <v>125</v>
      </c>
      <c r="C37">
        <v>10</v>
      </c>
      <c r="D37">
        <v>0</v>
      </c>
      <c r="E37">
        <v>0</v>
      </c>
      <c r="F37">
        <v>0</v>
      </c>
      <c r="G37">
        <v>1</v>
      </c>
      <c r="H37">
        <v>1</v>
      </c>
      <c r="I37">
        <v>1</v>
      </c>
      <c r="J37">
        <v>1</v>
      </c>
      <c r="K37" t="e">
        <v>#N/A</v>
      </c>
      <c r="L37" t="e">
        <v>#N/A</v>
      </c>
      <c r="M37" t="e">
        <v>#N/A</v>
      </c>
      <c r="N37" t="e">
        <v>#N/A</v>
      </c>
      <c r="O37" t="e">
        <v>#N/A</v>
      </c>
      <c r="P37" t="e">
        <v>#N/A</v>
      </c>
      <c r="Q37" t="e">
        <v>#N/A</v>
      </c>
      <c r="R37" t="e">
        <v>#N/A</v>
      </c>
      <c r="S37" t="e">
        <v>#N/A</v>
      </c>
      <c r="T37" t="e">
        <v>#N/A</v>
      </c>
      <c r="U37" t="e">
        <v>#N/A</v>
      </c>
      <c r="V37" t="e">
        <v>#N/A</v>
      </c>
      <c r="W37" t="e">
        <v>#N/A</v>
      </c>
      <c r="X37" t="e">
        <v>#N/A</v>
      </c>
      <c r="Y37" t="e">
        <v>#N/A</v>
      </c>
      <c r="Z37" t="e">
        <v>#N/A</v>
      </c>
      <c r="AA37" t="e">
        <v>#N/A</v>
      </c>
      <c r="AB37">
        <v>2</v>
      </c>
      <c r="AC37">
        <v>5</v>
      </c>
      <c r="AD37" t="e">
        <v>#N/A</v>
      </c>
      <c r="AE37" t="e">
        <v>#N/A</v>
      </c>
      <c r="AF37" t="e">
        <v>#N/A</v>
      </c>
      <c r="AG37" t="e">
        <v>#N/A</v>
      </c>
      <c r="AH37" t="e">
        <v>#N/A</v>
      </c>
      <c r="AI37" t="e">
        <v>#N/A</v>
      </c>
      <c r="AJ37" t="e">
        <v>#N/A</v>
      </c>
      <c r="AK37" t="e">
        <v>#N/A</v>
      </c>
      <c r="AL37" t="e">
        <v>#N/A</v>
      </c>
      <c r="AM37" t="e">
        <v>#N/A</v>
      </c>
      <c r="AN37">
        <f t="shared" si="12"/>
        <v>0</v>
      </c>
      <c r="AO37">
        <f t="shared" si="1"/>
        <v>0</v>
      </c>
      <c r="AP37">
        <f t="shared" si="16"/>
        <v>1</v>
      </c>
      <c r="AQ37">
        <f t="shared" si="13"/>
        <v>0</v>
      </c>
      <c r="AR37">
        <f t="shared" si="3"/>
        <v>1</v>
      </c>
      <c r="AS37">
        <f t="shared" si="3"/>
        <v>0</v>
      </c>
      <c r="AT37">
        <f t="shared" si="17"/>
        <v>1</v>
      </c>
      <c r="AW37">
        <f t="shared" si="15"/>
        <v>0</v>
      </c>
      <c r="AY37">
        <v>0</v>
      </c>
      <c r="AZ37">
        <v>0</v>
      </c>
    </row>
    <row r="38" spans="2:52" hidden="1" x14ac:dyDescent="0.35">
      <c r="B38" t="s">
        <v>125</v>
      </c>
      <c r="C38">
        <v>15</v>
      </c>
      <c r="D38">
        <v>0</v>
      </c>
      <c r="E38">
        <v>0</v>
      </c>
      <c r="F38">
        <v>0</v>
      </c>
      <c r="G38">
        <v>0</v>
      </c>
      <c r="H38">
        <v>0</v>
      </c>
      <c r="I38">
        <v>0</v>
      </c>
      <c r="J38">
        <v>0</v>
      </c>
      <c r="K38" t="e">
        <v>#N/A</v>
      </c>
      <c r="L38">
        <v>0</v>
      </c>
      <c r="M38">
        <v>0</v>
      </c>
      <c r="N38">
        <v>0</v>
      </c>
      <c r="O38">
        <v>0</v>
      </c>
      <c r="P38">
        <v>0</v>
      </c>
      <c r="Q38">
        <v>0</v>
      </c>
      <c r="R38">
        <v>0</v>
      </c>
      <c r="S38">
        <v>0</v>
      </c>
      <c r="T38">
        <v>0</v>
      </c>
      <c r="U38">
        <v>0</v>
      </c>
      <c r="V38">
        <v>0</v>
      </c>
      <c r="W38">
        <v>0</v>
      </c>
      <c r="X38">
        <v>0</v>
      </c>
      <c r="Y38">
        <v>0</v>
      </c>
      <c r="Z38">
        <v>0</v>
      </c>
      <c r="AA38">
        <v>0</v>
      </c>
      <c r="AB38">
        <v>1.5</v>
      </c>
      <c r="AC38">
        <v>5</v>
      </c>
      <c r="AD38" t="e">
        <v>#N/A</v>
      </c>
      <c r="AE38" t="e">
        <v>#N/A</v>
      </c>
      <c r="AF38" t="e">
        <v>#N/A</v>
      </c>
      <c r="AG38" t="e">
        <v>#N/A</v>
      </c>
      <c r="AH38" t="e">
        <v>#N/A</v>
      </c>
      <c r="AI38" t="e">
        <v>#N/A</v>
      </c>
      <c r="AJ38" t="e">
        <v>#N/A</v>
      </c>
      <c r="AK38" t="e">
        <v>#N/A</v>
      </c>
      <c r="AL38" t="e">
        <v>#N/A</v>
      </c>
      <c r="AM38" t="e">
        <v>#N/A</v>
      </c>
      <c r="AN38">
        <f t="shared" si="12"/>
        <v>0</v>
      </c>
      <c r="AO38">
        <f t="shared" si="1"/>
        <v>0</v>
      </c>
      <c r="AP38">
        <f>COUNTIFS(D38:Z38,"0",E38:AA38,"1",$D$41:$Z$41,"&lt;0,5")+COUNTIFS(D38:Z38,"1",E38:AA38,"0",$D$41:$Z$41,"&gt;0,5")</f>
        <v>0</v>
      </c>
      <c r="AQ38">
        <f>COUNTIFS(D38:Z38,"0",E38:AA38,"1",$D$17:$Z$17,"&gt;"&amp;$X$1)+COUNTIFS(D38:Z38,"1",E38:AA38,"0",$D$17:$Z$17,"&lt;"&amp;$Y$1)</f>
        <v>0</v>
      </c>
      <c r="AR38">
        <f t="shared" si="3"/>
        <v>0</v>
      </c>
      <c r="AT38">
        <f>IF(AP38=0,-1,AN38/$D$4+$X$2*AP38-$X$3*AQ38)</f>
        <v>-1</v>
      </c>
      <c r="AW38">
        <f>AO38/$C$4</f>
        <v>0</v>
      </c>
      <c r="AY38">
        <v>0</v>
      </c>
      <c r="AZ38">
        <v>0</v>
      </c>
    </row>
    <row r="39" spans="2:52" hidden="1" x14ac:dyDescent="0.35">
      <c r="B39" t="s">
        <v>125</v>
      </c>
      <c r="C39">
        <v>16</v>
      </c>
      <c r="D39">
        <v>0</v>
      </c>
      <c r="E39">
        <v>1</v>
      </c>
      <c r="F39">
        <v>0</v>
      </c>
      <c r="G39">
        <v>0</v>
      </c>
      <c r="H39">
        <v>0</v>
      </c>
      <c r="I39">
        <v>0</v>
      </c>
      <c r="J39">
        <v>0</v>
      </c>
      <c r="K39" t="e">
        <v>#N/A</v>
      </c>
      <c r="L39">
        <v>0</v>
      </c>
      <c r="M39">
        <v>0</v>
      </c>
      <c r="N39">
        <v>0</v>
      </c>
      <c r="O39">
        <v>0</v>
      </c>
      <c r="P39">
        <v>0</v>
      </c>
      <c r="Q39">
        <v>0</v>
      </c>
      <c r="R39">
        <v>0</v>
      </c>
      <c r="S39">
        <v>0</v>
      </c>
      <c r="T39">
        <v>0</v>
      </c>
      <c r="U39">
        <v>0</v>
      </c>
      <c r="V39">
        <v>0</v>
      </c>
      <c r="W39">
        <v>0</v>
      </c>
      <c r="X39">
        <v>0</v>
      </c>
      <c r="Y39">
        <v>0</v>
      </c>
      <c r="Z39">
        <v>0</v>
      </c>
      <c r="AA39">
        <v>0</v>
      </c>
      <c r="AB39">
        <v>4</v>
      </c>
      <c r="AC39">
        <v>5</v>
      </c>
      <c r="AD39" t="e">
        <v>#N/A</v>
      </c>
      <c r="AE39" t="e">
        <v>#N/A</v>
      </c>
      <c r="AF39" t="e">
        <v>#N/A</v>
      </c>
      <c r="AG39" t="e">
        <v>#N/A</v>
      </c>
      <c r="AH39" t="e">
        <v>#N/A</v>
      </c>
      <c r="AI39" t="e">
        <v>#N/A</v>
      </c>
      <c r="AJ39" t="e">
        <v>#N/A</v>
      </c>
      <c r="AK39" t="e">
        <v>#N/A</v>
      </c>
      <c r="AL39" t="e">
        <v>#N/A</v>
      </c>
      <c r="AM39" t="e">
        <v>#N/A</v>
      </c>
      <c r="AN39">
        <f t="shared" si="12"/>
        <v>2</v>
      </c>
      <c r="AO39">
        <f t="shared" si="1"/>
        <v>2</v>
      </c>
      <c r="AP39">
        <f>COUNTIFS(D39:Z39,"0",E39:AA39,"1",$D$41:$Z$41,"&lt;0,5")+COUNTIFS(D39:Z39,"1",E39:AA39,"0",$D$41:$Z$41,"&gt;0,5")</f>
        <v>0</v>
      </c>
      <c r="AQ39">
        <f>COUNTIFS(D39:Z39,"0",E39:AA39,"1",$D$17:$Z$17,"&gt;"&amp;$X$1)+COUNTIFS(D39:Z39,"1",E39:AA39,"0",$D$17:$Z$17,"&lt;"&amp;$Y$1)</f>
        <v>1</v>
      </c>
      <c r="AR39">
        <f t="shared" si="3"/>
        <v>0</v>
      </c>
      <c r="AT39">
        <f>IF(AP39=0,-1,AN39/$D$4+$X$2*AP39-$X$3*AQ39)</f>
        <v>-1</v>
      </c>
      <c r="AW39">
        <f>AO39/$C$4</f>
        <v>0.4</v>
      </c>
      <c r="AY39">
        <v>0</v>
      </c>
      <c r="AZ39">
        <v>0</v>
      </c>
    </row>
    <row r="40" spans="2:52" x14ac:dyDescent="0.35">
      <c r="D40">
        <f>SUM(D28:D37)/10</f>
        <v>0</v>
      </c>
      <c r="E40">
        <f t="shared" ref="E40:AM40" si="18">SUM(E28:E37)/10</f>
        <v>0</v>
      </c>
      <c r="F40">
        <f t="shared" si="18"/>
        <v>0.1</v>
      </c>
      <c r="G40">
        <f t="shared" si="18"/>
        <v>0.2</v>
      </c>
      <c r="H40">
        <f t="shared" si="18"/>
        <v>0.6</v>
      </c>
      <c r="I40">
        <f t="shared" si="18"/>
        <v>0.8</v>
      </c>
      <c r="J40">
        <f t="shared" si="18"/>
        <v>0.9</v>
      </c>
      <c r="K40" t="e">
        <f t="shared" si="18"/>
        <v>#N/A</v>
      </c>
      <c r="L40" t="e">
        <f t="shared" si="18"/>
        <v>#N/A</v>
      </c>
      <c r="M40" t="e">
        <f t="shared" si="18"/>
        <v>#N/A</v>
      </c>
      <c r="N40" t="e">
        <f t="shared" si="18"/>
        <v>#N/A</v>
      </c>
      <c r="O40" t="e">
        <f t="shared" si="18"/>
        <v>#N/A</v>
      </c>
      <c r="P40" t="e">
        <f t="shared" si="18"/>
        <v>#N/A</v>
      </c>
      <c r="Q40" t="e">
        <f t="shared" si="18"/>
        <v>#N/A</v>
      </c>
      <c r="R40" t="e">
        <f t="shared" si="18"/>
        <v>#N/A</v>
      </c>
      <c r="S40" t="e">
        <f t="shared" si="18"/>
        <v>#N/A</v>
      </c>
      <c r="T40" t="e">
        <f t="shared" si="18"/>
        <v>#N/A</v>
      </c>
      <c r="U40" t="e">
        <f t="shared" si="18"/>
        <v>#N/A</v>
      </c>
      <c r="V40" t="e">
        <f t="shared" si="18"/>
        <v>#N/A</v>
      </c>
      <c r="W40" t="e">
        <f t="shared" si="18"/>
        <v>#N/A</v>
      </c>
      <c r="X40" t="e">
        <f t="shared" si="18"/>
        <v>#N/A</v>
      </c>
      <c r="Y40" t="e">
        <f t="shared" si="18"/>
        <v>#N/A</v>
      </c>
      <c r="Z40" t="e">
        <f t="shared" si="18"/>
        <v>#N/A</v>
      </c>
      <c r="AA40" t="e">
        <f t="shared" si="18"/>
        <v>#N/A</v>
      </c>
      <c r="AB40" t="e">
        <f t="shared" si="18"/>
        <v>#N/A</v>
      </c>
      <c r="AC40" t="e">
        <f t="shared" si="18"/>
        <v>#N/A</v>
      </c>
      <c r="AD40" t="e">
        <f t="shared" si="18"/>
        <v>#N/A</v>
      </c>
      <c r="AE40" t="e">
        <f t="shared" si="18"/>
        <v>#N/A</v>
      </c>
      <c r="AF40" t="e">
        <f t="shared" si="18"/>
        <v>#N/A</v>
      </c>
      <c r="AG40" t="e">
        <f t="shared" si="18"/>
        <v>#N/A</v>
      </c>
      <c r="AH40" t="e">
        <f t="shared" si="18"/>
        <v>#N/A</v>
      </c>
      <c r="AI40" t="e">
        <f t="shared" si="18"/>
        <v>#N/A</v>
      </c>
      <c r="AJ40" t="e">
        <f t="shared" si="18"/>
        <v>#N/A</v>
      </c>
      <c r="AK40" t="e">
        <f t="shared" si="18"/>
        <v>#N/A</v>
      </c>
      <c r="AL40" t="e">
        <f t="shared" si="18"/>
        <v>#N/A</v>
      </c>
      <c r="AM40" t="e">
        <f t="shared" si="18"/>
        <v>#N/A</v>
      </c>
      <c r="AY40">
        <v>0</v>
      </c>
      <c r="AZ40">
        <v>0</v>
      </c>
    </row>
    <row r="41" spans="2:52" x14ac:dyDescent="0.35">
      <c r="C41" t="s">
        <v>115</v>
      </c>
      <c r="D41">
        <f>(SUM(D28:D39)+1)/12</f>
        <v>8.3333333333333329E-2</v>
      </c>
      <c r="E41">
        <f>(SUM(E28:E39)+2)/12</f>
        <v>0.25</v>
      </c>
      <c r="F41">
        <f t="shared" ref="F41:AA41" si="19">(SUM(F28:F39)+2)/12</f>
        <v>0.25</v>
      </c>
      <c r="G41">
        <f t="shared" si="19"/>
        <v>0.33333333333333331</v>
      </c>
      <c r="H41">
        <f t="shared" si="19"/>
        <v>0.66666666666666663</v>
      </c>
      <c r="I41">
        <f t="shared" si="19"/>
        <v>0.83333333333333337</v>
      </c>
      <c r="J41">
        <f t="shared" si="19"/>
        <v>0.91666666666666663</v>
      </c>
      <c r="K41" t="e">
        <f t="shared" si="19"/>
        <v>#N/A</v>
      </c>
      <c r="L41" t="e">
        <f t="shared" si="19"/>
        <v>#N/A</v>
      </c>
      <c r="M41" t="e">
        <f t="shared" si="19"/>
        <v>#N/A</v>
      </c>
      <c r="N41" t="e">
        <f t="shared" si="19"/>
        <v>#N/A</v>
      </c>
      <c r="O41" t="e">
        <f t="shared" si="19"/>
        <v>#N/A</v>
      </c>
      <c r="P41" t="e">
        <f t="shared" si="19"/>
        <v>#N/A</v>
      </c>
      <c r="Q41" t="e">
        <f t="shared" si="19"/>
        <v>#N/A</v>
      </c>
      <c r="R41" t="e">
        <f t="shared" si="19"/>
        <v>#N/A</v>
      </c>
      <c r="S41" t="e">
        <f t="shared" si="19"/>
        <v>#N/A</v>
      </c>
      <c r="T41" t="e">
        <f t="shared" si="19"/>
        <v>#N/A</v>
      </c>
      <c r="U41" t="e">
        <f t="shared" si="19"/>
        <v>#N/A</v>
      </c>
      <c r="V41" t="e">
        <f t="shared" si="19"/>
        <v>#N/A</v>
      </c>
      <c r="W41" t="e">
        <f t="shared" si="19"/>
        <v>#N/A</v>
      </c>
      <c r="X41" t="e">
        <f t="shared" si="19"/>
        <v>#N/A</v>
      </c>
      <c r="Y41" t="e">
        <f t="shared" si="19"/>
        <v>#N/A</v>
      </c>
      <c r="Z41" t="e">
        <f t="shared" si="19"/>
        <v>#N/A</v>
      </c>
      <c r="AA41" t="e">
        <f t="shared" si="19"/>
        <v>#N/A</v>
      </c>
      <c r="AB41" t="e">
        <f t="shared" ref="AB41:AM41" si="20">(SUM(AB31:AB39)+$C$3)/$C$2</f>
        <v>#DIV/0!</v>
      </c>
      <c r="AC41" t="e">
        <f t="shared" si="20"/>
        <v>#DIV/0!</v>
      </c>
      <c r="AD41" t="e">
        <f t="shared" si="20"/>
        <v>#N/A</v>
      </c>
      <c r="AE41" t="e">
        <f t="shared" si="20"/>
        <v>#N/A</v>
      </c>
      <c r="AF41" t="e">
        <f t="shared" si="20"/>
        <v>#N/A</v>
      </c>
      <c r="AG41" t="e">
        <f t="shared" si="20"/>
        <v>#N/A</v>
      </c>
      <c r="AH41" t="e">
        <f t="shared" si="20"/>
        <v>#N/A</v>
      </c>
      <c r="AI41" t="e">
        <f t="shared" si="20"/>
        <v>#N/A</v>
      </c>
      <c r="AJ41" t="e">
        <f t="shared" si="20"/>
        <v>#N/A</v>
      </c>
      <c r="AK41" t="e">
        <f t="shared" si="20"/>
        <v>#N/A</v>
      </c>
      <c r="AL41" t="e">
        <f t="shared" si="20"/>
        <v>#N/A</v>
      </c>
      <c r="AM41" t="e">
        <f t="shared" si="20"/>
        <v>#N/A</v>
      </c>
      <c r="AY41">
        <v>0</v>
      </c>
      <c r="AZ41">
        <v>0</v>
      </c>
    </row>
    <row r="42" spans="2:52" x14ac:dyDescent="0.35">
      <c r="B42" t="s">
        <v>126</v>
      </c>
      <c r="C42">
        <v>1</v>
      </c>
      <c r="D42">
        <v>0</v>
      </c>
      <c r="E42">
        <v>0</v>
      </c>
      <c r="F42">
        <v>0</v>
      </c>
      <c r="G42">
        <v>0</v>
      </c>
      <c r="H42">
        <v>0</v>
      </c>
      <c r="I42">
        <v>1</v>
      </c>
      <c r="J42" t="e">
        <v>#N/A</v>
      </c>
      <c r="K42" t="e">
        <v>#N/A</v>
      </c>
      <c r="L42" t="e">
        <v>#N/A</v>
      </c>
      <c r="M42" t="e">
        <v>#N/A</v>
      </c>
      <c r="N42" t="e">
        <v>#N/A</v>
      </c>
      <c r="O42" t="e">
        <v>#N/A</v>
      </c>
      <c r="P42" t="e">
        <v>#N/A</v>
      </c>
      <c r="Q42" t="e">
        <v>#N/A</v>
      </c>
      <c r="R42" t="e">
        <v>#N/A</v>
      </c>
      <c r="S42" t="e">
        <v>#N/A</v>
      </c>
      <c r="T42" t="e">
        <v>#N/A</v>
      </c>
      <c r="U42" t="e">
        <v>#N/A</v>
      </c>
      <c r="V42" t="e">
        <v>#N/A</v>
      </c>
      <c r="W42" t="e">
        <v>#N/A</v>
      </c>
      <c r="X42" t="e">
        <v>#N/A</v>
      </c>
      <c r="Y42" t="e">
        <v>#N/A</v>
      </c>
      <c r="Z42" t="e">
        <v>#N/A</v>
      </c>
      <c r="AA42" t="e">
        <v>#N/A</v>
      </c>
      <c r="AB42">
        <v>1.75</v>
      </c>
      <c r="AC42">
        <v>5</v>
      </c>
      <c r="AD42" t="e">
        <v>#N/A</v>
      </c>
      <c r="AE42" t="e">
        <v>#N/A</v>
      </c>
      <c r="AF42" t="e">
        <v>#N/A</v>
      </c>
      <c r="AG42" t="e">
        <v>#N/A</v>
      </c>
      <c r="AH42" t="e">
        <v>#N/A</v>
      </c>
      <c r="AI42" t="e">
        <v>#N/A</v>
      </c>
      <c r="AJ42" t="e">
        <v>#N/A</v>
      </c>
      <c r="AK42" t="e">
        <v>#N/A</v>
      </c>
      <c r="AL42" t="e">
        <v>#N/A</v>
      </c>
      <c r="AM42" t="e">
        <v>#N/A</v>
      </c>
      <c r="AN42">
        <f t="shared" ref="AN42:AN47" si="21">IF(ISNUMBER(AA42),COUNTIFS(D42:Z42,"0",E42:AA42,"1")+COUNTIFS(D42:Z42,"1",E42:AA42,"0"),COUNTIFS(D42:Z42,"0",E42:AA42,"1")+COUNTIFS(D42:Z42,"1",E42:AA42,"0")-1)</f>
        <v>0</v>
      </c>
      <c r="AO42">
        <f t="shared" si="1"/>
        <v>0</v>
      </c>
      <c r="AP42">
        <f>COUNTIFS(D42:Z42,"0",E42:AA42,"1",$D$51:$Z$51,"&lt;0,5")+COUNTIFS(D42:Z42,"1",E42:AA42,"0",$D$51:$Z$51,"&gt;=0,5")</f>
        <v>0</v>
      </c>
      <c r="AQ42">
        <f t="shared" ref="AQ42:AQ47" si="22">COUNTIFS(D42:Z42,"0",E42:AA42,"1",$D$51:$Z$51,"&gt;"&amp;$X$1)+COUNTIFS(D42:Z42,"1",E42:AA42,"0",$D$51:$Z$51,"&lt;"&amp;$Y$1)</f>
        <v>1</v>
      </c>
      <c r="AR42">
        <f t="shared" si="3"/>
        <v>0</v>
      </c>
      <c r="AS42">
        <f t="shared" si="3"/>
        <v>1</v>
      </c>
      <c r="AT42">
        <f>IF(AR42=0,-1,AO42/$E$4+$X$2*AR42-$X$3*AS42)</f>
        <v>-1</v>
      </c>
      <c r="AU42">
        <v>4</v>
      </c>
      <c r="AV42">
        <v>2</v>
      </c>
      <c r="AW42">
        <f t="shared" ref="AW42:AW47" si="23">AO42/$E$4</f>
        <v>0</v>
      </c>
      <c r="AY42">
        <v>0</v>
      </c>
      <c r="AZ42">
        <v>0</v>
      </c>
    </row>
    <row r="43" spans="2:52" x14ac:dyDescent="0.35">
      <c r="B43" t="s">
        <v>126</v>
      </c>
      <c r="C43">
        <v>2</v>
      </c>
      <c r="D43">
        <v>0</v>
      </c>
      <c r="E43">
        <v>0</v>
      </c>
      <c r="F43">
        <v>0</v>
      </c>
      <c r="G43">
        <v>1</v>
      </c>
      <c r="H43">
        <v>1</v>
      </c>
      <c r="I43">
        <v>1</v>
      </c>
      <c r="J43" t="e">
        <v>#N/A</v>
      </c>
      <c r="K43" t="e">
        <v>#N/A</v>
      </c>
      <c r="L43" t="e">
        <v>#N/A</v>
      </c>
      <c r="M43" t="e">
        <v>#N/A</v>
      </c>
      <c r="N43" t="e">
        <v>#N/A</v>
      </c>
      <c r="O43" t="e">
        <v>#N/A</v>
      </c>
      <c r="P43" t="e">
        <v>#N/A</v>
      </c>
      <c r="Q43" t="e">
        <v>#N/A</v>
      </c>
      <c r="R43" t="e">
        <v>#N/A</v>
      </c>
      <c r="S43" t="e">
        <v>#N/A</v>
      </c>
      <c r="T43" t="e">
        <v>#N/A</v>
      </c>
      <c r="U43" t="e">
        <v>#N/A</v>
      </c>
      <c r="V43" t="e">
        <v>#N/A</v>
      </c>
      <c r="W43" t="e">
        <v>#N/A</v>
      </c>
      <c r="X43" t="e">
        <v>#N/A</v>
      </c>
      <c r="Y43" t="e">
        <v>#N/A</v>
      </c>
      <c r="Z43" t="e">
        <v>#N/A</v>
      </c>
      <c r="AA43" t="e">
        <v>#N/A</v>
      </c>
      <c r="AB43">
        <v>2.75</v>
      </c>
      <c r="AC43">
        <v>6</v>
      </c>
      <c r="AD43" t="e">
        <v>#N/A</v>
      </c>
      <c r="AE43" t="e">
        <v>#N/A</v>
      </c>
      <c r="AF43" t="e">
        <v>#N/A</v>
      </c>
      <c r="AG43" t="e">
        <v>#N/A</v>
      </c>
      <c r="AH43" t="e">
        <v>#N/A</v>
      </c>
      <c r="AI43" t="e">
        <v>#N/A</v>
      </c>
      <c r="AJ43" t="e">
        <v>#N/A</v>
      </c>
      <c r="AK43" t="e">
        <v>#N/A</v>
      </c>
      <c r="AL43" t="e">
        <v>#N/A</v>
      </c>
      <c r="AM43" t="e">
        <v>#N/A</v>
      </c>
      <c r="AN43">
        <f t="shared" si="21"/>
        <v>0</v>
      </c>
      <c r="AO43">
        <f t="shared" si="1"/>
        <v>0</v>
      </c>
      <c r="AP43">
        <f t="shared" ref="AP43:AP47" si="24">COUNTIFS(D43:Z43,"0",E43:AA43,"1",$D$51:$Z$51,"&lt;0,5")+COUNTIFS(D43:Z43,"1",E43:AA43,"0",$D$51:$Z$51,"&gt;=0,5")</f>
        <v>1</v>
      </c>
      <c r="AQ43">
        <f t="shared" si="22"/>
        <v>0</v>
      </c>
      <c r="AR43">
        <f t="shared" si="3"/>
        <v>1</v>
      </c>
      <c r="AS43">
        <f t="shared" si="3"/>
        <v>0</v>
      </c>
      <c r="AT43">
        <f t="shared" ref="AT43:AT46" si="25">IF(AR43=0,-1,AO43/$E$4+$X$2*AR43-$X$3*AS43)</f>
        <v>1</v>
      </c>
      <c r="AW43">
        <f t="shared" si="23"/>
        <v>0</v>
      </c>
      <c r="AY43">
        <v>0</v>
      </c>
      <c r="AZ43">
        <v>0.14285714285714285</v>
      </c>
    </row>
    <row r="44" spans="2:52" x14ac:dyDescent="0.35">
      <c r="B44" t="s">
        <v>126</v>
      </c>
      <c r="C44">
        <v>3</v>
      </c>
      <c r="E44">
        <v>0</v>
      </c>
      <c r="F44">
        <v>0</v>
      </c>
      <c r="G44">
        <v>0</v>
      </c>
      <c r="H44">
        <v>1</v>
      </c>
      <c r="I44">
        <v>1</v>
      </c>
      <c r="J44" t="e">
        <v>#N/A</v>
      </c>
      <c r="K44" t="e">
        <v>#N/A</v>
      </c>
      <c r="L44" t="e">
        <v>#N/A</v>
      </c>
      <c r="M44" t="e">
        <v>#N/A</v>
      </c>
      <c r="N44" t="e">
        <v>#N/A</v>
      </c>
      <c r="O44" t="e">
        <v>#N/A</v>
      </c>
      <c r="P44" t="e">
        <v>#N/A</v>
      </c>
      <c r="Q44" t="e">
        <v>#N/A</v>
      </c>
      <c r="R44" t="e">
        <v>#N/A</v>
      </c>
      <c r="S44" t="e">
        <v>#N/A</v>
      </c>
      <c r="T44" t="e">
        <v>#N/A</v>
      </c>
      <c r="U44" t="e">
        <v>#N/A</v>
      </c>
      <c r="V44" t="e">
        <v>#N/A</v>
      </c>
      <c r="W44" t="e">
        <v>#N/A</v>
      </c>
      <c r="X44" t="e">
        <v>#N/A</v>
      </c>
      <c r="Y44" t="e">
        <v>#N/A</v>
      </c>
      <c r="Z44" t="e">
        <v>#N/A</v>
      </c>
      <c r="AA44" t="e">
        <v>#N/A</v>
      </c>
      <c r="AB44">
        <v>2.25</v>
      </c>
      <c r="AC44">
        <v>6</v>
      </c>
      <c r="AD44" t="e">
        <v>#N/A</v>
      </c>
      <c r="AE44" t="e">
        <v>#N/A</v>
      </c>
      <c r="AF44" t="e">
        <v>#N/A</v>
      </c>
      <c r="AG44" t="e">
        <v>#N/A</v>
      </c>
      <c r="AH44" t="e">
        <v>#N/A</v>
      </c>
      <c r="AI44" t="e">
        <v>#N/A</v>
      </c>
      <c r="AJ44" t="e">
        <v>#N/A</v>
      </c>
      <c r="AK44" t="e">
        <v>#N/A</v>
      </c>
      <c r="AL44" t="e">
        <v>#N/A</v>
      </c>
      <c r="AM44" t="e">
        <v>#N/A</v>
      </c>
      <c r="AN44">
        <f t="shared" si="21"/>
        <v>0</v>
      </c>
      <c r="AO44">
        <f t="shared" si="1"/>
        <v>0</v>
      </c>
      <c r="AP44">
        <f t="shared" si="24"/>
        <v>1</v>
      </c>
      <c r="AQ44">
        <f t="shared" si="22"/>
        <v>0</v>
      </c>
      <c r="AR44">
        <f t="shared" si="3"/>
        <v>1</v>
      </c>
      <c r="AS44">
        <f t="shared" si="3"/>
        <v>0</v>
      </c>
      <c r="AT44">
        <f t="shared" si="25"/>
        <v>1</v>
      </c>
      <c r="AW44">
        <f t="shared" si="23"/>
        <v>0</v>
      </c>
      <c r="AY44">
        <v>0</v>
      </c>
      <c r="AZ44">
        <v>0</v>
      </c>
    </row>
    <row r="45" spans="2:52" x14ac:dyDescent="0.35">
      <c r="B45" t="s">
        <v>126</v>
      </c>
      <c r="C45">
        <v>4</v>
      </c>
      <c r="E45">
        <v>0</v>
      </c>
      <c r="F45">
        <v>0</v>
      </c>
      <c r="G45">
        <v>0</v>
      </c>
      <c r="H45">
        <v>1</v>
      </c>
      <c r="I45">
        <v>1</v>
      </c>
      <c r="J45" t="e">
        <v>#N/A</v>
      </c>
      <c r="K45" t="e">
        <v>#N/A</v>
      </c>
      <c r="L45" t="e">
        <v>#N/A</v>
      </c>
      <c r="M45" t="e">
        <v>#N/A</v>
      </c>
      <c r="N45" t="e">
        <v>#N/A</v>
      </c>
      <c r="O45" t="e">
        <v>#N/A</v>
      </c>
      <c r="P45" t="e">
        <v>#N/A</v>
      </c>
      <c r="Q45" t="e">
        <v>#N/A</v>
      </c>
      <c r="R45" t="e">
        <v>#N/A</v>
      </c>
      <c r="S45" t="e">
        <v>#N/A</v>
      </c>
      <c r="T45" t="e">
        <v>#N/A</v>
      </c>
      <c r="U45" t="e">
        <v>#N/A</v>
      </c>
      <c r="V45" t="e">
        <v>#N/A</v>
      </c>
      <c r="W45" t="e">
        <v>#N/A</v>
      </c>
      <c r="X45" t="e">
        <v>#N/A</v>
      </c>
      <c r="Y45" t="e">
        <v>#N/A</v>
      </c>
      <c r="Z45" t="e">
        <v>#N/A</v>
      </c>
      <c r="AA45" t="e">
        <v>#N/A</v>
      </c>
      <c r="AB45">
        <v>2.75</v>
      </c>
      <c r="AC45">
        <v>6</v>
      </c>
      <c r="AD45" t="e">
        <v>#N/A</v>
      </c>
      <c r="AE45" t="e">
        <v>#N/A</v>
      </c>
      <c r="AF45" t="e">
        <v>#N/A</v>
      </c>
      <c r="AG45" t="e">
        <v>#N/A</v>
      </c>
      <c r="AH45" t="e">
        <v>#N/A</v>
      </c>
      <c r="AI45" t="e">
        <v>#N/A</v>
      </c>
      <c r="AJ45" t="e">
        <v>#N/A</v>
      </c>
      <c r="AK45" t="e">
        <v>#N/A</v>
      </c>
      <c r="AL45" t="e">
        <v>#N/A</v>
      </c>
      <c r="AM45" t="e">
        <v>#N/A</v>
      </c>
      <c r="AN45">
        <f t="shared" si="21"/>
        <v>0</v>
      </c>
      <c r="AO45">
        <f t="shared" si="1"/>
        <v>0</v>
      </c>
      <c r="AP45">
        <f t="shared" si="24"/>
        <v>1</v>
      </c>
      <c r="AQ45">
        <f t="shared" si="22"/>
        <v>0</v>
      </c>
      <c r="AR45">
        <f t="shared" si="3"/>
        <v>1</v>
      </c>
      <c r="AS45">
        <f t="shared" si="3"/>
        <v>0</v>
      </c>
      <c r="AT45">
        <f t="shared" si="25"/>
        <v>1</v>
      </c>
      <c r="AW45">
        <f t="shared" si="23"/>
        <v>0</v>
      </c>
      <c r="AY45">
        <v>0.33333333333333331</v>
      </c>
      <c r="AZ45">
        <v>0</v>
      </c>
    </row>
    <row r="46" spans="2:52" x14ac:dyDescent="0.35">
      <c r="B46" t="s">
        <v>126</v>
      </c>
      <c r="C46">
        <v>5</v>
      </c>
      <c r="E46">
        <v>0</v>
      </c>
      <c r="F46">
        <v>1</v>
      </c>
      <c r="G46">
        <v>1</v>
      </c>
      <c r="H46">
        <v>1</v>
      </c>
      <c r="I46">
        <v>1</v>
      </c>
      <c r="J46" t="e">
        <v>#N/A</v>
      </c>
      <c r="K46" t="e">
        <v>#N/A</v>
      </c>
      <c r="L46" t="e">
        <v>#N/A</v>
      </c>
      <c r="M46" t="e">
        <v>#N/A</v>
      </c>
      <c r="N46" t="e">
        <v>#N/A</v>
      </c>
      <c r="O46" t="e">
        <v>#N/A</v>
      </c>
      <c r="P46" t="e">
        <v>#N/A</v>
      </c>
      <c r="Q46" t="e">
        <v>#N/A</v>
      </c>
      <c r="R46" t="e">
        <v>#N/A</v>
      </c>
      <c r="S46" t="e">
        <v>#N/A</v>
      </c>
      <c r="T46" t="e">
        <v>#N/A</v>
      </c>
      <c r="U46" t="e">
        <v>#N/A</v>
      </c>
      <c r="V46" t="e">
        <v>#N/A</v>
      </c>
      <c r="W46" t="e">
        <v>#N/A</v>
      </c>
      <c r="X46" t="e">
        <v>#N/A</v>
      </c>
      <c r="Y46" t="e">
        <v>#N/A</v>
      </c>
      <c r="Z46" t="e">
        <v>#N/A</v>
      </c>
      <c r="AA46" t="e">
        <v>#N/A</v>
      </c>
      <c r="AB46">
        <v>2</v>
      </c>
      <c r="AC46">
        <v>6</v>
      </c>
      <c r="AD46" t="e">
        <v>#N/A</v>
      </c>
      <c r="AE46" t="e">
        <v>#N/A</v>
      </c>
      <c r="AF46" t="e">
        <v>#N/A</v>
      </c>
      <c r="AG46" t="e">
        <v>#N/A</v>
      </c>
      <c r="AH46" t="e">
        <v>#N/A</v>
      </c>
      <c r="AI46" t="e">
        <v>#N/A</v>
      </c>
      <c r="AJ46" t="e">
        <v>#N/A</v>
      </c>
      <c r="AK46" t="e">
        <v>#N/A</v>
      </c>
      <c r="AL46" t="e">
        <v>#N/A</v>
      </c>
      <c r="AM46" t="e">
        <v>#N/A</v>
      </c>
      <c r="AN46">
        <f t="shared" si="21"/>
        <v>0</v>
      </c>
      <c r="AO46">
        <f t="shared" si="1"/>
        <v>0</v>
      </c>
      <c r="AP46">
        <f t="shared" si="24"/>
        <v>1</v>
      </c>
      <c r="AQ46">
        <f t="shared" si="22"/>
        <v>0</v>
      </c>
      <c r="AR46">
        <f t="shared" si="3"/>
        <v>1</v>
      </c>
      <c r="AS46">
        <f t="shared" si="3"/>
        <v>0</v>
      </c>
      <c r="AT46">
        <f t="shared" si="25"/>
        <v>1</v>
      </c>
      <c r="AW46">
        <f t="shared" si="23"/>
        <v>0</v>
      </c>
      <c r="AY46">
        <v>0</v>
      </c>
      <c r="AZ46">
        <v>0</v>
      </c>
    </row>
    <row r="47" spans="2:52" x14ac:dyDescent="0.35">
      <c r="B47" t="s">
        <v>126</v>
      </c>
      <c r="C47">
        <v>6</v>
      </c>
      <c r="D47">
        <v>1</v>
      </c>
      <c r="E47">
        <v>0</v>
      </c>
      <c r="F47">
        <v>0</v>
      </c>
      <c r="G47">
        <v>0</v>
      </c>
      <c r="H47">
        <v>0</v>
      </c>
      <c r="I47">
        <v>1</v>
      </c>
      <c r="J47" t="e">
        <v>#N/A</v>
      </c>
      <c r="K47" t="e">
        <v>#N/A</v>
      </c>
      <c r="L47" t="e">
        <v>#N/A</v>
      </c>
      <c r="M47" t="e">
        <v>#N/A</v>
      </c>
      <c r="N47" t="e">
        <v>#N/A</v>
      </c>
      <c r="O47" t="e">
        <v>#N/A</v>
      </c>
      <c r="P47" t="e">
        <v>#N/A</v>
      </c>
      <c r="Q47" t="e">
        <v>#N/A</v>
      </c>
      <c r="R47" t="e">
        <v>#N/A</v>
      </c>
      <c r="S47" t="e">
        <v>#N/A</v>
      </c>
      <c r="T47" t="e">
        <v>#N/A</v>
      </c>
      <c r="U47" t="e">
        <v>#N/A</v>
      </c>
      <c r="V47" t="e">
        <v>#N/A</v>
      </c>
      <c r="W47" t="e">
        <v>#N/A</v>
      </c>
      <c r="X47" t="e">
        <v>#N/A</v>
      </c>
      <c r="Y47" t="e">
        <v>#N/A</v>
      </c>
      <c r="Z47" t="e">
        <v>#N/A</v>
      </c>
      <c r="AA47" t="e">
        <v>#N/A</v>
      </c>
      <c r="AB47">
        <v>3</v>
      </c>
      <c r="AC47">
        <v>6</v>
      </c>
      <c r="AD47" t="e">
        <v>#N/A</v>
      </c>
      <c r="AE47" t="e">
        <v>#N/A</v>
      </c>
      <c r="AF47" t="e">
        <v>#N/A</v>
      </c>
      <c r="AG47" t="e">
        <v>#N/A</v>
      </c>
      <c r="AH47" t="e">
        <v>#N/A</v>
      </c>
      <c r="AI47" t="e">
        <v>#N/A</v>
      </c>
      <c r="AJ47" t="e">
        <v>#N/A</v>
      </c>
      <c r="AK47" t="e">
        <v>#N/A</v>
      </c>
      <c r="AL47" t="e">
        <v>#N/A</v>
      </c>
      <c r="AM47" t="e">
        <v>#N/A</v>
      </c>
      <c r="AN47">
        <f t="shared" si="21"/>
        <v>1</v>
      </c>
      <c r="AO47">
        <f t="shared" si="1"/>
        <v>1</v>
      </c>
      <c r="AP47">
        <f t="shared" si="24"/>
        <v>0</v>
      </c>
      <c r="AQ47">
        <f t="shared" si="22"/>
        <v>2</v>
      </c>
      <c r="AR47">
        <f t="shared" si="3"/>
        <v>0</v>
      </c>
      <c r="AS47">
        <f t="shared" si="3"/>
        <v>2</v>
      </c>
      <c r="AT47">
        <f>IF(AR47=0,-1,AO47/$E$4+$X$2*AR47-$X$3*AS47)</f>
        <v>-1</v>
      </c>
      <c r="AW47">
        <f t="shared" si="23"/>
        <v>0.16666666666666666</v>
      </c>
      <c r="AY47">
        <v>0</v>
      </c>
      <c r="AZ47">
        <v>0</v>
      </c>
    </row>
    <row r="48" spans="2:52" x14ac:dyDescent="0.35">
      <c r="B48" s="4" t="s">
        <v>126</v>
      </c>
      <c r="C48" s="4">
        <v>7</v>
      </c>
      <c r="J48" t="e">
        <v>#N/A</v>
      </c>
      <c r="K48" t="e">
        <v>#N/A</v>
      </c>
      <c r="L48" t="e">
        <v>#N/A</v>
      </c>
      <c r="M48" t="e">
        <v>#N/A</v>
      </c>
      <c r="N48" t="e">
        <v>#N/A</v>
      </c>
      <c r="O48" t="e">
        <v>#N/A</v>
      </c>
      <c r="P48" t="e">
        <v>#N/A</v>
      </c>
      <c r="Q48" t="e">
        <v>#N/A</v>
      </c>
      <c r="R48" t="e">
        <v>#N/A</v>
      </c>
      <c r="S48" t="e">
        <v>#N/A</v>
      </c>
      <c r="T48" t="e">
        <v>#N/A</v>
      </c>
      <c r="U48" t="e">
        <v>#N/A</v>
      </c>
      <c r="V48" t="e">
        <v>#N/A</v>
      </c>
      <c r="W48" t="e">
        <v>#N/A</v>
      </c>
      <c r="X48" t="e">
        <v>#N/A</v>
      </c>
      <c r="Y48" t="e">
        <v>#N/A</v>
      </c>
      <c r="Z48" t="e">
        <v>#N/A</v>
      </c>
      <c r="AA48" t="e">
        <v>#N/A</v>
      </c>
      <c r="AB48">
        <v>2</v>
      </c>
      <c r="AC48">
        <v>6</v>
      </c>
      <c r="AD48" t="e">
        <v>#N/A</v>
      </c>
      <c r="AE48" t="e">
        <v>#N/A</v>
      </c>
      <c r="AF48" t="e">
        <v>#N/A</v>
      </c>
      <c r="AG48" t="e">
        <v>#N/A</v>
      </c>
      <c r="AH48" t="e">
        <v>#N/A</v>
      </c>
      <c r="AI48" t="e">
        <v>#N/A</v>
      </c>
      <c r="AJ48" t="e">
        <v>#N/A</v>
      </c>
      <c r="AK48" t="e">
        <v>#N/A</v>
      </c>
      <c r="AL48" t="e">
        <v>#N/A</v>
      </c>
      <c r="AM48" t="e">
        <v>#N/A</v>
      </c>
      <c r="AY48">
        <v>0</v>
      </c>
      <c r="AZ48">
        <v>0</v>
      </c>
    </row>
    <row r="49" spans="2:52" x14ac:dyDescent="0.35">
      <c r="B49" s="4" t="s">
        <v>126</v>
      </c>
      <c r="C49" s="4">
        <v>8</v>
      </c>
      <c r="J49" t="e">
        <v>#N/A</v>
      </c>
      <c r="K49" t="e">
        <v>#N/A</v>
      </c>
      <c r="L49" t="e">
        <v>#N/A</v>
      </c>
      <c r="M49" t="e">
        <v>#N/A</v>
      </c>
      <c r="N49" t="e">
        <v>#N/A</v>
      </c>
      <c r="O49" t="e">
        <v>#N/A</v>
      </c>
      <c r="P49" t="e">
        <v>#N/A</v>
      </c>
      <c r="Q49" t="e">
        <v>#N/A</v>
      </c>
      <c r="R49" t="e">
        <v>#N/A</v>
      </c>
      <c r="S49" t="e">
        <v>#N/A</v>
      </c>
      <c r="T49" t="e">
        <v>#N/A</v>
      </c>
      <c r="U49" t="e">
        <v>#N/A</v>
      </c>
      <c r="V49" t="e">
        <v>#N/A</v>
      </c>
      <c r="W49" t="e">
        <v>#N/A</v>
      </c>
      <c r="X49" t="e">
        <v>#N/A</v>
      </c>
      <c r="Y49" t="e">
        <v>#N/A</v>
      </c>
      <c r="Z49" t="e">
        <v>#N/A</v>
      </c>
      <c r="AA49" t="e">
        <v>#N/A</v>
      </c>
      <c r="AB49">
        <v>2.25</v>
      </c>
      <c r="AC49">
        <v>7</v>
      </c>
      <c r="AD49" t="e">
        <v>#N/A</v>
      </c>
      <c r="AE49" t="e">
        <v>#N/A</v>
      </c>
      <c r="AF49" t="e">
        <v>#N/A</v>
      </c>
      <c r="AG49" t="e">
        <v>#N/A</v>
      </c>
      <c r="AH49" t="e">
        <v>#N/A</v>
      </c>
      <c r="AI49" t="e">
        <v>#N/A</v>
      </c>
      <c r="AJ49" t="e">
        <v>#N/A</v>
      </c>
      <c r="AK49" t="e">
        <v>#N/A</v>
      </c>
      <c r="AL49" t="e">
        <v>#N/A</v>
      </c>
      <c r="AM49" t="e">
        <v>#N/A</v>
      </c>
      <c r="AY49">
        <v>0.14285714285714285</v>
      </c>
      <c r="AZ49">
        <v>0</v>
      </c>
    </row>
    <row r="50" spans="2:52" x14ac:dyDescent="0.35">
      <c r="D50">
        <f>AVERAGE(D42:D47)</f>
        <v>0.33333333333333331</v>
      </c>
      <c r="E50">
        <f t="shared" ref="E50:I50" si="26">AVERAGE(E42:E47)</f>
        <v>0</v>
      </c>
      <c r="F50">
        <f t="shared" si="26"/>
        <v>0.16666666666666666</v>
      </c>
      <c r="G50">
        <f t="shared" si="26"/>
        <v>0.33333333333333331</v>
      </c>
      <c r="H50">
        <f t="shared" si="26"/>
        <v>0.66666666666666663</v>
      </c>
      <c r="I50">
        <f t="shared" si="26"/>
        <v>1</v>
      </c>
      <c r="AY50">
        <v>0</v>
      </c>
      <c r="AZ50">
        <v>0</v>
      </c>
    </row>
    <row r="51" spans="2:52" x14ac:dyDescent="0.35">
      <c r="C51" t="s">
        <v>115</v>
      </c>
      <c r="D51">
        <f>(SUM(D42:D49)+1)/12</f>
        <v>0.16666666666666666</v>
      </c>
      <c r="E51">
        <f>(SUM(E42:E49)+1)/12</f>
        <v>8.3333333333333329E-2</v>
      </c>
      <c r="F51">
        <f>(SUM(F42:F49)+2)/12</f>
        <v>0.25</v>
      </c>
      <c r="G51">
        <f>(SUM(G42:G49)+2)/12</f>
        <v>0.33333333333333331</v>
      </c>
      <c r="H51">
        <f>(SUM(H42:H49)+6)/12</f>
        <v>0.83333333333333337</v>
      </c>
      <c r="I51">
        <f>(SUM(I42:I49)+6)/12</f>
        <v>1</v>
      </c>
      <c r="AY51">
        <v>0</v>
      </c>
      <c r="AZ51">
        <v>0</v>
      </c>
    </row>
    <row r="52" spans="2:52" x14ac:dyDescent="0.35">
      <c r="B52" t="s">
        <v>127</v>
      </c>
      <c r="C52">
        <v>1</v>
      </c>
      <c r="D52">
        <v>0</v>
      </c>
      <c r="G52">
        <v>0</v>
      </c>
      <c r="H52">
        <v>0</v>
      </c>
      <c r="I52">
        <v>1</v>
      </c>
      <c r="J52">
        <v>1</v>
      </c>
      <c r="K52">
        <v>1</v>
      </c>
      <c r="L52">
        <v>1</v>
      </c>
      <c r="M52" t="e">
        <v>#N/A</v>
      </c>
      <c r="N52" t="e">
        <v>#N/A</v>
      </c>
      <c r="O52" t="e">
        <v>#N/A</v>
      </c>
      <c r="P52" t="e">
        <v>#N/A</v>
      </c>
      <c r="Q52" t="e">
        <v>#N/A</v>
      </c>
      <c r="R52" t="e">
        <v>#N/A</v>
      </c>
      <c r="S52" t="e">
        <v>#N/A</v>
      </c>
      <c r="T52" t="e">
        <v>#N/A</v>
      </c>
      <c r="U52" t="e">
        <v>#N/A</v>
      </c>
      <c r="V52" t="e">
        <v>#N/A</v>
      </c>
      <c r="W52" t="e">
        <v>#N/A</v>
      </c>
      <c r="X52" t="e">
        <v>#N/A</v>
      </c>
      <c r="Y52" t="e">
        <v>#N/A</v>
      </c>
      <c r="Z52" t="e">
        <v>#N/A</v>
      </c>
      <c r="AA52" t="e">
        <v>#N/A</v>
      </c>
      <c r="AB52">
        <v>3</v>
      </c>
      <c r="AC52">
        <v>7</v>
      </c>
      <c r="AD52" t="e">
        <v>#N/A</v>
      </c>
      <c r="AE52" t="e">
        <v>#N/A</v>
      </c>
      <c r="AF52" t="e">
        <v>#N/A</v>
      </c>
      <c r="AG52" t="e">
        <v>#N/A</v>
      </c>
      <c r="AH52" t="e">
        <v>#N/A</v>
      </c>
      <c r="AI52" t="e">
        <v>#N/A</v>
      </c>
      <c r="AJ52" t="e">
        <v>#N/A</v>
      </c>
      <c r="AK52" t="e">
        <v>#N/A</v>
      </c>
      <c r="AL52" t="e">
        <v>#N/A</v>
      </c>
      <c r="AM52" t="e">
        <v>#N/A</v>
      </c>
      <c r="AN52">
        <f t="shared" ref="AN52:AN61" si="27">IF(ISNUMBER(AA52),COUNTIFS(D52:Z52,"0",E52:AA52,"1")+COUNTIFS(D52:Z52,"1",E52:AA52,"0"),COUNTIFS(D52:Z52,"0",E52:AA52,"1")+COUNTIFS(D52:Z52,"1",E52:AA52,"0")-1)</f>
        <v>0</v>
      </c>
      <c r="AO52">
        <f t="shared" si="1"/>
        <v>0</v>
      </c>
      <c r="AP52">
        <f>COUNTIFS(D52:Z52,"0",E52:AA52,"1",$D$63:$Z$63,"&lt;0,5")+COUNTIFS(D52:Z52,"1",E52:AA52,"0",$D$63:$Z$63,"&gt;=0,5")</f>
        <v>0</v>
      </c>
      <c r="AQ52">
        <f>COUNTIFS(D52:Z52,"0",E52:AA52,"1",$D$63:$Z$63,"&gt;"&amp;$X$1)+COUNTIFS(D52:Z52,"1",E52:AA52,"0",$D$63:$Z$63,"&lt;"&amp;$Y$1)</f>
        <v>1</v>
      </c>
      <c r="AR52">
        <f t="shared" si="3"/>
        <v>0</v>
      </c>
      <c r="AS52">
        <f t="shared" si="3"/>
        <v>1</v>
      </c>
      <c r="AT52">
        <f>IF(AR52=0,-1,AO52/$F$4+$X$2*AR52-$X$3*AS52)</f>
        <v>-1</v>
      </c>
      <c r="AU52">
        <v>3</v>
      </c>
      <c r="AV52">
        <v>3</v>
      </c>
      <c r="AW52">
        <f t="shared" ref="AW52:AW61" si="28">AO52/$F$4</f>
        <v>0</v>
      </c>
      <c r="AY52">
        <v>0.33333333333333331</v>
      </c>
      <c r="AZ52">
        <v>0.2857142857142857</v>
      </c>
    </row>
    <row r="53" spans="2:52" x14ac:dyDescent="0.35">
      <c r="B53" t="s">
        <v>127</v>
      </c>
      <c r="C53">
        <v>2</v>
      </c>
      <c r="E53">
        <v>0</v>
      </c>
      <c r="F53">
        <v>0</v>
      </c>
      <c r="G53">
        <v>1</v>
      </c>
      <c r="H53">
        <v>1</v>
      </c>
      <c r="I53">
        <v>1</v>
      </c>
      <c r="J53">
        <v>1</v>
      </c>
      <c r="K53">
        <v>1</v>
      </c>
      <c r="L53">
        <v>1</v>
      </c>
      <c r="M53" t="e">
        <v>#N/A</v>
      </c>
      <c r="N53" t="e">
        <v>#N/A</v>
      </c>
      <c r="O53" t="e">
        <v>#N/A</v>
      </c>
      <c r="P53" t="e">
        <v>#N/A</v>
      </c>
      <c r="Q53" t="e">
        <v>#N/A</v>
      </c>
      <c r="R53" t="e">
        <v>#N/A</v>
      </c>
      <c r="S53" t="e">
        <v>#N/A</v>
      </c>
      <c r="T53" t="e">
        <v>#N/A</v>
      </c>
      <c r="U53" t="e">
        <v>#N/A</v>
      </c>
      <c r="V53" t="e">
        <v>#N/A</v>
      </c>
      <c r="W53" t="e">
        <v>#N/A</v>
      </c>
      <c r="X53" t="e">
        <v>#N/A</v>
      </c>
      <c r="Y53" t="e">
        <v>#N/A</v>
      </c>
      <c r="Z53" t="e">
        <v>#N/A</v>
      </c>
      <c r="AA53" t="e">
        <v>#N/A</v>
      </c>
      <c r="AB53">
        <v>2.75</v>
      </c>
      <c r="AC53">
        <v>3</v>
      </c>
      <c r="AD53" t="e">
        <v>#N/A</v>
      </c>
      <c r="AE53" t="e">
        <v>#N/A</v>
      </c>
      <c r="AF53" t="e">
        <v>#N/A</v>
      </c>
      <c r="AG53" t="e">
        <v>#N/A</v>
      </c>
      <c r="AH53" t="e">
        <v>#N/A</v>
      </c>
      <c r="AI53" t="e">
        <v>#N/A</v>
      </c>
      <c r="AJ53" t="e">
        <v>#N/A</v>
      </c>
      <c r="AK53" t="e">
        <v>#N/A</v>
      </c>
      <c r="AL53" t="e">
        <v>#N/A</v>
      </c>
      <c r="AM53" t="e">
        <v>#N/A</v>
      </c>
      <c r="AN53">
        <f t="shared" si="27"/>
        <v>0</v>
      </c>
      <c r="AO53">
        <f t="shared" si="1"/>
        <v>0</v>
      </c>
      <c r="AP53">
        <f t="shared" ref="AP53:AP55" si="29">COUNTIFS(D53:Z53,"0",E53:AA53,"1",$D$63:$Z$63,"&lt;0,5")+COUNTIFS(D53:Z53,"1",E53:AA53,"0",$D$63:$Z$63,"&gt;=0,5")</f>
        <v>1</v>
      </c>
      <c r="AQ53">
        <f>COUNTIFS(D53:Z53,"0",E53:AA53,"1",$D$63:$Z$63,"&gt;"&amp;$X$1)+COUNTIFS(D53:Z53,"1",E53:AA53,"0",$D$63:$Z$63,"&lt;"&amp;$Y$1)</f>
        <v>0</v>
      </c>
      <c r="AR53">
        <f t="shared" si="3"/>
        <v>1</v>
      </c>
      <c r="AS53">
        <f t="shared" si="3"/>
        <v>0</v>
      </c>
      <c r="AT53">
        <f t="shared" ref="AT53:AT58" si="30">IF(AR53=0,-1,AO53/$F$4+$X$2*AR53-$X$3*AS53)</f>
        <v>1</v>
      </c>
      <c r="AW53">
        <f t="shared" si="28"/>
        <v>0</v>
      </c>
      <c r="AY53">
        <v>0</v>
      </c>
      <c r="AZ53">
        <v>0</v>
      </c>
    </row>
    <row r="54" spans="2:52" x14ac:dyDescent="0.35">
      <c r="B54" t="s">
        <v>127</v>
      </c>
      <c r="C54">
        <v>3</v>
      </c>
      <c r="E54">
        <v>0</v>
      </c>
      <c r="F54">
        <v>0</v>
      </c>
      <c r="G54">
        <v>0</v>
      </c>
      <c r="H54">
        <v>0</v>
      </c>
      <c r="I54">
        <v>1</v>
      </c>
      <c r="J54">
        <v>1</v>
      </c>
      <c r="K54">
        <v>1</v>
      </c>
      <c r="L54">
        <v>1</v>
      </c>
      <c r="M54" t="e">
        <v>#N/A</v>
      </c>
      <c r="N54" t="e">
        <v>#N/A</v>
      </c>
      <c r="O54" t="e">
        <v>#N/A</v>
      </c>
      <c r="P54" t="e">
        <v>#N/A</v>
      </c>
      <c r="Q54" t="e">
        <v>#N/A</v>
      </c>
      <c r="R54" t="e">
        <v>#N/A</v>
      </c>
      <c r="S54" t="e">
        <v>#N/A</v>
      </c>
      <c r="T54" t="e">
        <v>#N/A</v>
      </c>
      <c r="U54" t="e">
        <v>#N/A</v>
      </c>
      <c r="V54" t="e">
        <v>#N/A</v>
      </c>
      <c r="W54" t="e">
        <v>#N/A</v>
      </c>
      <c r="X54" t="e">
        <v>#N/A</v>
      </c>
      <c r="Y54" t="e">
        <v>#N/A</v>
      </c>
      <c r="Z54" t="e">
        <v>#N/A</v>
      </c>
      <c r="AA54" t="e">
        <v>#N/A</v>
      </c>
      <c r="AB54">
        <v>2.5</v>
      </c>
      <c r="AC54">
        <v>4</v>
      </c>
      <c r="AD54" t="e">
        <v>#N/A</v>
      </c>
      <c r="AE54" t="e">
        <v>#N/A</v>
      </c>
      <c r="AF54" t="e">
        <v>#N/A</v>
      </c>
      <c r="AG54" t="e">
        <v>#N/A</v>
      </c>
      <c r="AH54" t="e">
        <v>#N/A</v>
      </c>
      <c r="AI54" t="e">
        <v>#N/A</v>
      </c>
      <c r="AJ54" t="e">
        <v>#N/A</v>
      </c>
      <c r="AK54" t="e">
        <v>#N/A</v>
      </c>
      <c r="AL54" t="e">
        <v>#N/A</v>
      </c>
      <c r="AM54" t="e">
        <v>#N/A</v>
      </c>
      <c r="AN54">
        <f t="shared" si="27"/>
        <v>0</v>
      </c>
      <c r="AO54">
        <f t="shared" si="1"/>
        <v>0</v>
      </c>
      <c r="AP54">
        <f t="shared" si="29"/>
        <v>0</v>
      </c>
      <c r="AQ54">
        <f>COUNTIFS(D54:Z54,"0",E54:AA54,"1",$D$63:$Z$63,"&gt;"&amp;$X$1)+COUNTIFS(D54:Z54,"1",E54:AA54,"0",$D$63:$Z$63,"&lt;"&amp;$Y$1)</f>
        <v>1</v>
      </c>
      <c r="AR54">
        <f t="shared" si="3"/>
        <v>0</v>
      </c>
      <c r="AS54">
        <f t="shared" si="3"/>
        <v>1</v>
      </c>
      <c r="AT54">
        <f t="shared" si="30"/>
        <v>-1</v>
      </c>
      <c r="AW54">
        <f t="shared" si="28"/>
        <v>0</v>
      </c>
      <c r="AY54">
        <v>0.22222222222222221</v>
      </c>
      <c r="AZ54">
        <v>4.1666666666666664E-2</v>
      </c>
    </row>
    <row r="55" spans="2:52" x14ac:dyDescent="0.35">
      <c r="B55" t="s">
        <v>127</v>
      </c>
      <c r="C55">
        <v>4</v>
      </c>
      <c r="D55">
        <v>1</v>
      </c>
      <c r="E55">
        <v>0</v>
      </c>
      <c r="F55">
        <v>0</v>
      </c>
      <c r="G55">
        <v>0</v>
      </c>
      <c r="H55">
        <v>1</v>
      </c>
      <c r="I55">
        <v>1</v>
      </c>
      <c r="J55">
        <v>1</v>
      </c>
      <c r="K55">
        <v>1</v>
      </c>
      <c r="L55">
        <v>1</v>
      </c>
      <c r="M55" t="e">
        <v>#N/A</v>
      </c>
      <c r="N55" t="e">
        <v>#N/A</v>
      </c>
      <c r="O55" t="e">
        <v>#N/A</v>
      </c>
      <c r="P55" t="e">
        <v>#N/A</v>
      </c>
      <c r="Q55" t="e">
        <v>#N/A</v>
      </c>
      <c r="R55" t="e">
        <v>#N/A</v>
      </c>
      <c r="S55" t="e">
        <v>#N/A</v>
      </c>
      <c r="T55" t="e">
        <v>#N/A</v>
      </c>
      <c r="U55" t="e">
        <v>#N/A</v>
      </c>
      <c r="V55" t="e">
        <v>#N/A</v>
      </c>
      <c r="W55" t="e">
        <v>#N/A</v>
      </c>
      <c r="X55" t="e">
        <v>#N/A</v>
      </c>
      <c r="Y55" t="e">
        <v>#N/A</v>
      </c>
      <c r="Z55" t="e">
        <v>#N/A</v>
      </c>
      <c r="AA55" t="e">
        <v>#N/A</v>
      </c>
      <c r="AB55">
        <v>2.5</v>
      </c>
      <c r="AC55">
        <v>7</v>
      </c>
      <c r="AD55" t="e">
        <v>#N/A</v>
      </c>
      <c r="AE55" t="e">
        <v>#N/A</v>
      </c>
      <c r="AF55" t="e">
        <v>#N/A</v>
      </c>
      <c r="AG55" t="e">
        <v>#N/A</v>
      </c>
      <c r="AH55" t="e">
        <v>#N/A</v>
      </c>
      <c r="AI55" t="e">
        <v>#N/A</v>
      </c>
      <c r="AJ55" t="e">
        <v>#N/A</v>
      </c>
      <c r="AK55" t="e">
        <v>#N/A</v>
      </c>
      <c r="AL55" t="e">
        <v>#N/A</v>
      </c>
      <c r="AM55" t="e">
        <v>#N/A</v>
      </c>
      <c r="AN55">
        <f t="shared" si="27"/>
        <v>1</v>
      </c>
      <c r="AO55">
        <f t="shared" si="1"/>
        <v>1</v>
      </c>
      <c r="AP55">
        <f t="shared" si="29"/>
        <v>1</v>
      </c>
      <c r="AQ55">
        <f>COUNTIFS(D55:Z55,"0",E55:AA55,"1",$D$63:$Z$63,"&gt;"&amp;$X$1)+COUNTIFS(D55:Z55,"1",E55:AA55,"0",$D$63:$Z$63,"&lt;"&amp;$Y$1)</f>
        <v>1</v>
      </c>
      <c r="AR55">
        <f t="shared" si="3"/>
        <v>1</v>
      </c>
      <c r="AS55">
        <f t="shared" si="3"/>
        <v>1</v>
      </c>
      <c r="AT55">
        <f t="shared" si="30"/>
        <v>0.61111111111111116</v>
      </c>
      <c r="AW55">
        <f t="shared" si="28"/>
        <v>0.1111111111111111</v>
      </c>
      <c r="AY55">
        <v>0</v>
      </c>
      <c r="AZ55">
        <v>0</v>
      </c>
    </row>
    <row r="56" spans="2:52" x14ac:dyDescent="0.35">
      <c r="B56" s="4" t="s">
        <v>127</v>
      </c>
      <c r="C56" s="4">
        <v>5</v>
      </c>
      <c r="AY56">
        <v>0</v>
      </c>
      <c r="AZ56">
        <v>0</v>
      </c>
    </row>
    <row r="57" spans="2:52" x14ac:dyDescent="0.35">
      <c r="B57" s="4" t="s">
        <v>127</v>
      </c>
      <c r="C57" s="4">
        <v>6</v>
      </c>
      <c r="AY57">
        <v>0.16666666666666666</v>
      </c>
      <c r="AZ57">
        <v>9.5238095238095233E-2</v>
      </c>
    </row>
    <row r="58" spans="2:52" x14ac:dyDescent="0.35">
      <c r="B58" t="s">
        <v>127</v>
      </c>
      <c r="C58">
        <v>7</v>
      </c>
      <c r="D58">
        <v>0</v>
      </c>
      <c r="E58">
        <v>0</v>
      </c>
      <c r="F58">
        <v>0</v>
      </c>
      <c r="G58">
        <v>0</v>
      </c>
      <c r="H58">
        <v>0</v>
      </c>
      <c r="I58">
        <v>0</v>
      </c>
      <c r="J58">
        <v>0</v>
      </c>
      <c r="K58">
        <v>0</v>
      </c>
      <c r="L58">
        <v>1</v>
      </c>
      <c r="M58" t="e">
        <v>#N/A</v>
      </c>
      <c r="N58" t="e">
        <v>#N/A</v>
      </c>
      <c r="O58" t="e">
        <v>#N/A</v>
      </c>
      <c r="P58" t="e">
        <v>#N/A</v>
      </c>
      <c r="Q58" t="e">
        <v>#N/A</v>
      </c>
      <c r="R58" t="e">
        <v>#N/A</v>
      </c>
      <c r="S58" t="e">
        <v>#N/A</v>
      </c>
      <c r="T58" t="e">
        <v>#N/A</v>
      </c>
      <c r="U58" t="e">
        <v>#N/A</v>
      </c>
      <c r="V58" t="e">
        <v>#N/A</v>
      </c>
      <c r="W58" t="e">
        <v>#N/A</v>
      </c>
      <c r="X58" t="e">
        <v>#N/A</v>
      </c>
      <c r="Y58" t="e">
        <v>#N/A</v>
      </c>
      <c r="Z58" t="e">
        <v>#N/A</v>
      </c>
      <c r="AA58" t="e">
        <v>#N/A</v>
      </c>
      <c r="AB58">
        <v>2</v>
      </c>
      <c r="AC58">
        <v>5</v>
      </c>
      <c r="AD58" t="e">
        <v>#N/A</v>
      </c>
      <c r="AE58" t="e">
        <v>#N/A</v>
      </c>
      <c r="AF58" t="e">
        <v>#N/A</v>
      </c>
      <c r="AG58" t="e">
        <v>#N/A</v>
      </c>
      <c r="AH58" t="e">
        <v>#N/A</v>
      </c>
      <c r="AI58" t="e">
        <v>#N/A</v>
      </c>
      <c r="AJ58" t="e">
        <v>#N/A</v>
      </c>
      <c r="AK58" t="e">
        <v>#N/A</v>
      </c>
      <c r="AL58" t="e">
        <v>#N/A</v>
      </c>
      <c r="AM58" t="e">
        <v>#N/A</v>
      </c>
      <c r="AN58">
        <f t="shared" si="27"/>
        <v>0</v>
      </c>
      <c r="AO58">
        <f t="shared" si="1"/>
        <v>0</v>
      </c>
      <c r="AP58">
        <f>COUNTIFS(D58:Z58,"0",E58:AA58,"1",$D$63:$Z$63,"&lt;=0,5")+COUNTIFS(D58:Z58,"1",E58:AA58,"0",$D$63:$Z$63,"&gt;=0,5")</f>
        <v>0</v>
      </c>
      <c r="AQ58">
        <f>COUNTIFS(D58:Z58,"0",E58:AA58,"1",$D$63:$Z$63,"&gt;"&amp;$X$1)+COUNTIFS(D58:Z58,"1",E58:AA58,"0",$D$63:$Z$63,"&lt;"&amp;$Y$1)</f>
        <v>1</v>
      </c>
      <c r="AR58">
        <f t="shared" si="3"/>
        <v>0</v>
      </c>
      <c r="AS58">
        <f t="shared" si="3"/>
        <v>1</v>
      </c>
      <c r="AT58">
        <f t="shared" si="30"/>
        <v>-1</v>
      </c>
      <c r="AW58">
        <f t="shared" si="28"/>
        <v>0</v>
      </c>
      <c r="AY58">
        <v>8.3333333333333329E-2</v>
      </c>
      <c r="AZ58">
        <v>0.14285714285714285</v>
      </c>
    </row>
    <row r="59" spans="2:52" x14ac:dyDescent="0.35">
      <c r="B59" s="4" t="s">
        <v>127</v>
      </c>
      <c r="C59" s="4">
        <v>8</v>
      </c>
      <c r="AY59">
        <v>8.3333333333333329E-2</v>
      </c>
      <c r="AZ59">
        <v>4.7619047619047616E-2</v>
      </c>
    </row>
    <row r="60" spans="2:52" x14ac:dyDescent="0.35">
      <c r="B60" s="4" t="s">
        <v>127</v>
      </c>
      <c r="C60" s="4">
        <v>9</v>
      </c>
      <c r="AY60">
        <v>0</v>
      </c>
      <c r="AZ60">
        <v>6.25E-2</v>
      </c>
    </row>
    <row r="61" spans="2:52" x14ac:dyDescent="0.35">
      <c r="B61" t="s">
        <v>127</v>
      </c>
      <c r="C61">
        <v>10</v>
      </c>
      <c r="E61">
        <v>0</v>
      </c>
      <c r="F61">
        <v>0</v>
      </c>
      <c r="G61">
        <v>0</v>
      </c>
      <c r="H61">
        <v>1</v>
      </c>
      <c r="I61">
        <v>1</v>
      </c>
      <c r="J61">
        <v>1</v>
      </c>
      <c r="K61">
        <v>1</v>
      </c>
      <c r="L61">
        <v>1</v>
      </c>
      <c r="M61" t="e">
        <v>#N/A</v>
      </c>
      <c r="N61" t="e">
        <v>#N/A</v>
      </c>
      <c r="O61" t="e">
        <v>#N/A</v>
      </c>
      <c r="P61" t="e">
        <v>#N/A</v>
      </c>
      <c r="Q61" t="e">
        <v>#N/A</v>
      </c>
      <c r="R61" t="e">
        <v>#N/A</v>
      </c>
      <c r="S61" t="e">
        <v>#N/A</v>
      </c>
      <c r="T61" t="e">
        <v>#N/A</v>
      </c>
      <c r="U61" t="e">
        <v>#N/A</v>
      </c>
      <c r="V61" t="e">
        <v>#N/A</v>
      </c>
      <c r="W61" t="e">
        <v>#N/A</v>
      </c>
      <c r="X61" t="e">
        <v>#N/A</v>
      </c>
      <c r="Y61" t="e">
        <v>#N/A</v>
      </c>
      <c r="Z61" t="e">
        <v>#N/A</v>
      </c>
      <c r="AA61" t="e">
        <v>#N/A</v>
      </c>
      <c r="AB61">
        <v>1.75</v>
      </c>
      <c r="AC61">
        <v>4</v>
      </c>
      <c r="AD61" t="e">
        <v>#N/A</v>
      </c>
      <c r="AE61" t="e">
        <v>#N/A</v>
      </c>
      <c r="AF61" t="e">
        <v>#N/A</v>
      </c>
      <c r="AG61" t="e">
        <v>#N/A</v>
      </c>
      <c r="AH61" t="e">
        <v>#N/A</v>
      </c>
      <c r="AI61" t="e">
        <v>#N/A</v>
      </c>
      <c r="AJ61" t="e">
        <v>#N/A</v>
      </c>
      <c r="AK61" t="e">
        <v>#N/A</v>
      </c>
      <c r="AL61" t="e">
        <v>#N/A</v>
      </c>
      <c r="AM61" t="e">
        <v>#N/A</v>
      </c>
      <c r="AN61">
        <f t="shared" si="27"/>
        <v>0</v>
      </c>
      <c r="AO61">
        <f t="shared" si="1"/>
        <v>0</v>
      </c>
      <c r="AP61">
        <f>COUNTIFS(D61:Z61,"0",E61:AA61,"1",$D$63:$Z$63,"&lt;=0,5")+COUNTIFS(D61:Z61,"1",E61:AA61,"0",$D$63:$Z$63,"&gt;=0,5")</f>
        <v>1</v>
      </c>
      <c r="AQ61">
        <f>COUNTIFS(D61:Z61,"0",E61:AA61,"1",$D$63:$Z$63,"&gt;"&amp;$X$1)+COUNTIFS(D61:Z61,"1",E61:AA61,"0",$D$63:$Z$63,"&lt;"&amp;$Y$1)</f>
        <v>0</v>
      </c>
      <c r="AR61">
        <f>AP61</f>
        <v>1</v>
      </c>
      <c r="AS61">
        <f>AQ61</f>
        <v>0</v>
      </c>
      <c r="AT61">
        <f>IF(AR61=0,-1,AO61/$F$4+$X$2*AR61-$X$3*AS61)</f>
        <v>1</v>
      </c>
      <c r="AW61">
        <f t="shared" si="28"/>
        <v>0</v>
      </c>
      <c r="AY61">
        <v>0</v>
      </c>
      <c r="AZ61">
        <v>0</v>
      </c>
    </row>
    <row r="62" spans="2:52" x14ac:dyDescent="0.35">
      <c r="D62">
        <f>AVERAGE(D52:D61)</f>
        <v>0.33333333333333331</v>
      </c>
      <c r="E62">
        <f t="shared" ref="E62:L62" si="31">AVERAGE(E52:E61)</f>
        <v>0</v>
      </c>
      <c r="F62">
        <f t="shared" si="31"/>
        <v>0</v>
      </c>
      <c r="G62">
        <f t="shared" si="31"/>
        <v>0.16666666666666666</v>
      </c>
      <c r="H62">
        <f t="shared" si="31"/>
        <v>0.5</v>
      </c>
      <c r="I62">
        <f t="shared" si="31"/>
        <v>0.83333333333333337</v>
      </c>
      <c r="J62">
        <f t="shared" si="31"/>
        <v>0.83333333333333337</v>
      </c>
      <c r="K62">
        <f t="shared" si="31"/>
        <v>0.83333333333333337</v>
      </c>
      <c r="L62">
        <f t="shared" si="31"/>
        <v>1</v>
      </c>
      <c r="AT62" s="2"/>
      <c r="AY62">
        <v>0</v>
      </c>
      <c r="AZ62">
        <v>0</v>
      </c>
    </row>
    <row r="63" spans="2:52" x14ac:dyDescent="0.35">
      <c r="C63" t="s">
        <v>115</v>
      </c>
      <c r="D63">
        <f>(SUM(D52:D61)+1)/12</f>
        <v>0.16666666666666666</v>
      </c>
      <c r="E63">
        <f>(SUM(E52:E61)+1)/12</f>
        <v>8.3333333333333329E-2</v>
      </c>
      <c r="F63">
        <f>(SUM(F52:F61)+2)/12</f>
        <v>0.16666666666666666</v>
      </c>
      <c r="G63">
        <f>(SUM(G52:G61)+2)/12</f>
        <v>0.25</v>
      </c>
      <c r="H63">
        <f>(SUM(H52:H61)+4)/12</f>
        <v>0.58333333333333337</v>
      </c>
      <c r="I63">
        <f>(SUM(I52:I61)+6)/12</f>
        <v>0.91666666666666663</v>
      </c>
      <c r="J63">
        <f>(SUM(J52:J61)+6)/12</f>
        <v>0.91666666666666663</v>
      </c>
      <c r="K63">
        <f>(SUM(K52:K61)+6)/12</f>
        <v>0.91666666666666663</v>
      </c>
      <c r="L63">
        <f>(SUM(L52:L61)+6)/12</f>
        <v>1</v>
      </c>
      <c r="AY63">
        <v>0</v>
      </c>
      <c r="AZ63">
        <v>0</v>
      </c>
    </row>
    <row r="64" spans="2:52" x14ac:dyDescent="0.35">
      <c r="B64" t="s">
        <v>128</v>
      </c>
      <c r="C64">
        <v>1</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2</v>
      </c>
      <c r="AC64">
        <v>5</v>
      </c>
      <c r="AD64" t="e">
        <v>#N/A</v>
      </c>
      <c r="AE64" t="e">
        <v>#N/A</v>
      </c>
      <c r="AF64" t="e">
        <v>#N/A</v>
      </c>
      <c r="AG64" t="e">
        <v>#N/A</v>
      </c>
      <c r="AH64" t="e">
        <v>#N/A</v>
      </c>
      <c r="AI64" t="e">
        <v>#N/A</v>
      </c>
      <c r="AJ64" t="e">
        <v>#N/A</v>
      </c>
      <c r="AK64" t="e">
        <v>#N/A</v>
      </c>
      <c r="AL64" t="e">
        <v>#N/A</v>
      </c>
      <c r="AM64" t="e">
        <v>#N/A</v>
      </c>
      <c r="AN64">
        <f>IF(ISNUMBER(AA64),COUNTIFS(D64:Z64,"0",E64:AA64,"1")+COUNTIFS(D64:Z64,"1",E64:AA64,"0"),COUNTIFS(D64:Z64,"0",E64:AA64,"1")+COUNTIFS(D64:Z64,"1",E64:AA64,"0")-1)</f>
        <v>0</v>
      </c>
      <c r="AO64">
        <f>AN64</f>
        <v>0</v>
      </c>
      <c r="AP64">
        <f>COUNTIFS(D64:Z64,"0",E64:AA64,"1",$D$77:$Z$77,"&lt;0,5")+COUNTIFS(D64:Z64,"1",E64:AA64,"0",$D$77:$Z$77,"&gt;0,5")</f>
        <v>0</v>
      </c>
      <c r="AQ64">
        <f t="shared" ref="AQ64:AQ75" si="32">COUNTIFS(D64:Z64,"0",E64:AA64,"1",$D$77:$Z$77,"&gt;"&amp;$X$1)+COUNTIFS(D64:Z64,"1",E64:AA64,"0",$D$77:$Z$77,"&lt;"&amp;$Y$1)</f>
        <v>0</v>
      </c>
      <c r="AR64">
        <f t="shared" si="3"/>
        <v>0</v>
      </c>
      <c r="AS64">
        <f t="shared" si="3"/>
        <v>0</v>
      </c>
      <c r="AT64">
        <f>IF(AR64=0,-1,AO64/$G$4+$X$2*AR64-$X$3*AS64)</f>
        <v>-1</v>
      </c>
      <c r="AU64">
        <v>3</v>
      </c>
      <c r="AV64">
        <v>4</v>
      </c>
      <c r="AW64">
        <f t="shared" ref="AW64:AW75" si="33">AO64/$G$4</f>
        <v>0</v>
      </c>
      <c r="AY64">
        <v>0.16666666666666666</v>
      </c>
      <c r="AZ64">
        <v>0</v>
      </c>
    </row>
    <row r="65" spans="2:52" x14ac:dyDescent="0.35">
      <c r="B65" t="s">
        <v>133</v>
      </c>
      <c r="C65">
        <v>2</v>
      </c>
      <c r="D65">
        <v>0</v>
      </c>
      <c r="E65">
        <v>0</v>
      </c>
      <c r="F65">
        <v>0</v>
      </c>
      <c r="G65">
        <v>0</v>
      </c>
      <c r="H65">
        <v>0</v>
      </c>
      <c r="I65">
        <v>0</v>
      </c>
      <c r="J65">
        <v>1</v>
      </c>
      <c r="K65">
        <v>0</v>
      </c>
      <c r="L65">
        <v>0</v>
      </c>
      <c r="M65">
        <v>0</v>
      </c>
      <c r="N65">
        <v>0</v>
      </c>
      <c r="O65">
        <v>0</v>
      </c>
      <c r="P65">
        <v>0</v>
      </c>
      <c r="Q65">
        <v>0</v>
      </c>
      <c r="R65">
        <v>0</v>
      </c>
      <c r="S65">
        <v>0</v>
      </c>
      <c r="U65">
        <v>0</v>
      </c>
      <c r="V65">
        <v>0</v>
      </c>
      <c r="W65">
        <v>0</v>
      </c>
      <c r="X65">
        <v>0</v>
      </c>
      <c r="Y65">
        <v>0</v>
      </c>
      <c r="Z65">
        <v>0</v>
      </c>
      <c r="AA65">
        <v>0</v>
      </c>
      <c r="AB65">
        <v>2.5</v>
      </c>
      <c r="AC65">
        <v>6</v>
      </c>
      <c r="AD65" t="e">
        <v>#N/A</v>
      </c>
      <c r="AE65" t="e">
        <v>#N/A</v>
      </c>
      <c r="AF65" t="e">
        <v>#N/A</v>
      </c>
      <c r="AG65" t="e">
        <v>#N/A</v>
      </c>
      <c r="AH65" t="e">
        <v>#N/A</v>
      </c>
      <c r="AI65" t="e">
        <v>#N/A</v>
      </c>
      <c r="AJ65" t="e">
        <v>#N/A</v>
      </c>
      <c r="AK65" t="e">
        <v>#N/A</v>
      </c>
      <c r="AL65" t="e">
        <v>#N/A</v>
      </c>
      <c r="AM65" t="e">
        <v>#N/A</v>
      </c>
      <c r="AN65">
        <f t="shared" ref="AN65:AN75" si="34">IF(ISNUMBER(AA65),COUNTIFS(D65:Z65,"0",E65:AA65,"1")+COUNTIFS(D65:Z65,"1",E65:AA65,"0"),COUNTIFS(D65:Z65,"0",E65:AA65,"1")+COUNTIFS(D65:Z65,"1",E65:AA65,"0")-1)</f>
        <v>2</v>
      </c>
      <c r="AO65">
        <f t="shared" si="1"/>
        <v>2</v>
      </c>
      <c r="AP65">
        <f t="shared" ref="AP65:AP70" si="35">COUNTIFS(D65:Z65,"0",E65:AA65,"1",$D$77:$Z$77,"&lt;0,5")+COUNTIFS(D65:Z65,"1",E65:AA65,"0",$D$77:$Z$77,"&gt;0,5")</f>
        <v>1</v>
      </c>
      <c r="AQ65">
        <f t="shared" si="32"/>
        <v>1</v>
      </c>
      <c r="AR65">
        <f t="shared" si="3"/>
        <v>1</v>
      </c>
      <c r="AS65">
        <f t="shared" si="3"/>
        <v>1</v>
      </c>
      <c r="AT65">
        <f t="shared" ref="AT65:AT70" si="36">IF(AR65=0,-1,AO65/$G$4+$X$2*AR65-$X$3*AS65)</f>
        <v>0.58333333333333326</v>
      </c>
      <c r="AW65">
        <f t="shared" si="33"/>
        <v>8.3333333333333329E-2</v>
      </c>
      <c r="AY65">
        <v>0.16666666666666666</v>
      </c>
      <c r="AZ65">
        <v>0</v>
      </c>
    </row>
    <row r="66" spans="2:52" x14ac:dyDescent="0.35">
      <c r="B66" t="s">
        <v>134</v>
      </c>
      <c r="C66">
        <v>3</v>
      </c>
      <c r="H66">
        <v>0</v>
      </c>
      <c r="I66">
        <v>1</v>
      </c>
      <c r="J66">
        <v>0</v>
      </c>
      <c r="K66">
        <v>1</v>
      </c>
      <c r="L66">
        <v>0</v>
      </c>
      <c r="M66">
        <v>0</v>
      </c>
      <c r="N66">
        <v>1</v>
      </c>
      <c r="O66">
        <v>0</v>
      </c>
      <c r="P66">
        <v>0</v>
      </c>
      <c r="Q66">
        <v>1</v>
      </c>
      <c r="R66">
        <v>0</v>
      </c>
      <c r="S66">
        <v>0</v>
      </c>
      <c r="T66">
        <v>0</v>
      </c>
      <c r="U66">
        <v>1</v>
      </c>
      <c r="V66">
        <v>0</v>
      </c>
      <c r="W66">
        <v>0</v>
      </c>
      <c r="X66">
        <v>0</v>
      </c>
      <c r="Y66">
        <v>1</v>
      </c>
      <c r="Z66">
        <v>0</v>
      </c>
      <c r="AA66">
        <v>0</v>
      </c>
      <c r="AB66">
        <v>3</v>
      </c>
      <c r="AC66">
        <v>7</v>
      </c>
      <c r="AD66" t="e">
        <v>#N/A</v>
      </c>
      <c r="AE66" t="e">
        <v>#N/A</v>
      </c>
      <c r="AF66" t="e">
        <v>#N/A</v>
      </c>
      <c r="AG66" t="e">
        <v>#N/A</v>
      </c>
      <c r="AH66" t="e">
        <v>#N/A</v>
      </c>
      <c r="AI66" t="e">
        <v>#N/A</v>
      </c>
      <c r="AJ66" t="e">
        <v>#N/A</v>
      </c>
      <c r="AK66" t="e">
        <v>#N/A</v>
      </c>
      <c r="AL66" t="e">
        <v>#N/A</v>
      </c>
      <c r="AM66" t="e">
        <v>#N/A</v>
      </c>
      <c r="AN66">
        <f t="shared" si="34"/>
        <v>12</v>
      </c>
      <c r="AO66">
        <f t="shared" si="1"/>
        <v>12</v>
      </c>
      <c r="AP66">
        <f t="shared" si="35"/>
        <v>6</v>
      </c>
      <c r="AQ66">
        <f t="shared" si="32"/>
        <v>6</v>
      </c>
      <c r="AR66">
        <f t="shared" si="3"/>
        <v>6</v>
      </c>
      <c r="AS66">
        <f t="shared" si="3"/>
        <v>6</v>
      </c>
      <c r="AT66">
        <f t="shared" si="36"/>
        <v>3.5</v>
      </c>
      <c r="AW66">
        <f t="shared" si="33"/>
        <v>0.5</v>
      </c>
      <c r="AY66">
        <v>0.125</v>
      </c>
      <c r="AZ66">
        <v>0</v>
      </c>
    </row>
    <row r="67" spans="2:52" x14ac:dyDescent="0.35">
      <c r="B67" t="s">
        <v>135</v>
      </c>
      <c r="C67">
        <v>4</v>
      </c>
      <c r="H67">
        <v>1</v>
      </c>
      <c r="I67">
        <v>0</v>
      </c>
      <c r="J67">
        <v>1</v>
      </c>
      <c r="P67">
        <v>1</v>
      </c>
      <c r="Q67">
        <v>1</v>
      </c>
      <c r="R67">
        <v>0</v>
      </c>
      <c r="S67">
        <v>1</v>
      </c>
      <c r="T67">
        <v>1</v>
      </c>
      <c r="V67">
        <v>0</v>
      </c>
      <c r="W67">
        <v>1</v>
      </c>
      <c r="X67">
        <v>1</v>
      </c>
      <c r="Y67">
        <v>0</v>
      </c>
      <c r="Z67">
        <v>0</v>
      </c>
      <c r="AA67">
        <v>0</v>
      </c>
      <c r="AB67">
        <v>2.25</v>
      </c>
      <c r="AC67">
        <v>4</v>
      </c>
      <c r="AD67" t="e">
        <v>#N/A</v>
      </c>
      <c r="AE67" t="e">
        <v>#N/A</v>
      </c>
      <c r="AF67" t="e">
        <v>#N/A</v>
      </c>
      <c r="AG67" t="e">
        <v>#N/A</v>
      </c>
      <c r="AH67" t="e">
        <v>#N/A</v>
      </c>
      <c r="AI67" t="e">
        <v>#N/A</v>
      </c>
      <c r="AJ67" t="e">
        <v>#N/A</v>
      </c>
      <c r="AK67" t="e">
        <v>#N/A</v>
      </c>
      <c r="AL67" t="e">
        <v>#N/A</v>
      </c>
      <c r="AM67" t="e">
        <v>#N/A</v>
      </c>
      <c r="AN67">
        <f t="shared" si="34"/>
        <v>6</v>
      </c>
      <c r="AO67">
        <v>7</v>
      </c>
      <c r="AP67">
        <f t="shared" si="35"/>
        <v>3</v>
      </c>
      <c r="AQ67">
        <f t="shared" si="32"/>
        <v>3</v>
      </c>
      <c r="AR67">
        <f t="shared" si="3"/>
        <v>3</v>
      </c>
      <c r="AS67">
        <v>4</v>
      </c>
      <c r="AT67">
        <f t="shared" si="36"/>
        <v>1.2916666666666665</v>
      </c>
      <c r="AW67">
        <f t="shared" si="33"/>
        <v>0.29166666666666669</v>
      </c>
      <c r="AY67">
        <v>9.5238095238095233E-2</v>
      </c>
      <c r="AZ67">
        <v>0</v>
      </c>
    </row>
    <row r="68" spans="2:52" x14ac:dyDescent="0.35">
      <c r="B68" t="s">
        <v>136</v>
      </c>
      <c r="C68">
        <v>5</v>
      </c>
      <c r="D68">
        <v>0</v>
      </c>
      <c r="E68">
        <v>0</v>
      </c>
      <c r="F68">
        <v>0</v>
      </c>
      <c r="G68">
        <v>0</v>
      </c>
      <c r="H68">
        <v>0</v>
      </c>
      <c r="I68">
        <v>0</v>
      </c>
      <c r="J68">
        <v>0</v>
      </c>
      <c r="K68">
        <v>0</v>
      </c>
      <c r="L68">
        <v>0</v>
      </c>
      <c r="M68">
        <v>0</v>
      </c>
      <c r="N68">
        <v>0</v>
      </c>
      <c r="O68">
        <v>0</v>
      </c>
      <c r="P68">
        <v>0</v>
      </c>
      <c r="Q68">
        <v>0</v>
      </c>
      <c r="R68">
        <v>0</v>
      </c>
      <c r="S68">
        <v>0</v>
      </c>
      <c r="T68">
        <v>0</v>
      </c>
      <c r="U68">
        <v>0</v>
      </c>
      <c r="V68">
        <v>0</v>
      </c>
      <c r="W68">
        <v>0</v>
      </c>
      <c r="X68">
        <v>0</v>
      </c>
      <c r="Y68">
        <v>0</v>
      </c>
      <c r="AA68">
        <v>0</v>
      </c>
      <c r="AB68">
        <v>2.25</v>
      </c>
      <c r="AC68">
        <v>5</v>
      </c>
      <c r="AD68" t="e">
        <v>#N/A</v>
      </c>
      <c r="AE68" t="e">
        <v>#N/A</v>
      </c>
      <c r="AF68" t="e">
        <v>#N/A</v>
      </c>
      <c r="AG68" t="e">
        <v>#N/A</v>
      </c>
      <c r="AH68" t="e">
        <v>#N/A</v>
      </c>
      <c r="AI68" t="e">
        <v>#N/A</v>
      </c>
      <c r="AJ68" t="e">
        <v>#N/A</v>
      </c>
      <c r="AK68" t="e">
        <v>#N/A</v>
      </c>
      <c r="AL68" t="e">
        <v>#N/A</v>
      </c>
      <c r="AM68" t="e">
        <v>#N/A</v>
      </c>
      <c r="AN68">
        <f t="shared" si="34"/>
        <v>0</v>
      </c>
      <c r="AO68">
        <f t="shared" si="1"/>
        <v>0</v>
      </c>
      <c r="AP68">
        <f t="shared" si="35"/>
        <v>0</v>
      </c>
      <c r="AQ68">
        <f t="shared" si="32"/>
        <v>0</v>
      </c>
      <c r="AR68">
        <f t="shared" si="3"/>
        <v>0</v>
      </c>
      <c r="AS68">
        <f t="shared" si="3"/>
        <v>0</v>
      </c>
      <c r="AT68">
        <f t="shared" si="36"/>
        <v>-1</v>
      </c>
      <c r="AW68">
        <f t="shared" si="33"/>
        <v>0</v>
      </c>
      <c r="AY68">
        <v>9.5238095238095233E-2</v>
      </c>
      <c r="AZ68">
        <v>0.2</v>
      </c>
    </row>
    <row r="69" spans="2:52" x14ac:dyDescent="0.35">
      <c r="B69" t="s">
        <v>137</v>
      </c>
      <c r="C69">
        <v>6</v>
      </c>
      <c r="E69">
        <v>1</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2</v>
      </c>
      <c r="AC69">
        <v>5</v>
      </c>
      <c r="AD69" t="e">
        <v>#N/A</v>
      </c>
      <c r="AE69" t="e">
        <v>#N/A</v>
      </c>
      <c r="AF69" t="e">
        <v>#N/A</v>
      </c>
      <c r="AG69" t="e">
        <v>#N/A</v>
      </c>
      <c r="AH69" t="e">
        <v>#N/A</v>
      </c>
      <c r="AI69" t="e">
        <v>#N/A</v>
      </c>
      <c r="AJ69" t="e">
        <v>#N/A</v>
      </c>
      <c r="AK69" t="e">
        <v>#N/A</v>
      </c>
      <c r="AL69" t="e">
        <v>#N/A</v>
      </c>
      <c r="AM69" t="e">
        <v>#N/A</v>
      </c>
      <c r="AN69">
        <f t="shared" si="34"/>
        <v>1</v>
      </c>
      <c r="AO69">
        <f t="shared" si="1"/>
        <v>1</v>
      </c>
      <c r="AP69">
        <f t="shared" si="35"/>
        <v>0</v>
      </c>
      <c r="AQ69">
        <f t="shared" si="32"/>
        <v>1</v>
      </c>
      <c r="AR69">
        <f t="shared" si="3"/>
        <v>0</v>
      </c>
      <c r="AS69">
        <f t="shared" si="3"/>
        <v>1</v>
      </c>
      <c r="AT69">
        <f t="shared" si="36"/>
        <v>-1</v>
      </c>
      <c r="AW69">
        <f t="shared" si="33"/>
        <v>4.1666666666666664E-2</v>
      </c>
      <c r="AY69">
        <v>0.38095238095238093</v>
      </c>
      <c r="AZ69">
        <v>0</v>
      </c>
    </row>
    <row r="70" spans="2:52" x14ac:dyDescent="0.35">
      <c r="B70" t="s">
        <v>138</v>
      </c>
      <c r="C70">
        <v>7</v>
      </c>
      <c r="D70">
        <v>0</v>
      </c>
      <c r="E70">
        <v>0</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1.5</v>
      </c>
      <c r="AC70">
        <v>5</v>
      </c>
      <c r="AD70" t="e">
        <v>#N/A</v>
      </c>
      <c r="AE70" t="e">
        <v>#N/A</v>
      </c>
      <c r="AF70" t="e">
        <v>#N/A</v>
      </c>
      <c r="AG70" t="e">
        <v>#N/A</v>
      </c>
      <c r="AH70" t="e">
        <v>#N/A</v>
      </c>
      <c r="AI70" t="e">
        <v>#N/A</v>
      </c>
      <c r="AJ70" t="e">
        <v>#N/A</v>
      </c>
      <c r="AK70" t="e">
        <v>#N/A</v>
      </c>
      <c r="AL70" t="e">
        <v>#N/A</v>
      </c>
      <c r="AM70" t="e">
        <v>#N/A</v>
      </c>
      <c r="AN70">
        <f t="shared" si="34"/>
        <v>0</v>
      </c>
      <c r="AO70">
        <f t="shared" si="1"/>
        <v>0</v>
      </c>
      <c r="AP70">
        <f t="shared" si="35"/>
        <v>0</v>
      </c>
      <c r="AQ70">
        <f t="shared" si="32"/>
        <v>0</v>
      </c>
      <c r="AR70">
        <f t="shared" si="3"/>
        <v>0</v>
      </c>
      <c r="AS70">
        <f t="shared" si="3"/>
        <v>0</v>
      </c>
      <c r="AT70">
        <f t="shared" si="36"/>
        <v>-1</v>
      </c>
      <c r="AW70">
        <f t="shared" si="33"/>
        <v>0</v>
      </c>
      <c r="AY70">
        <v>9.5238095238095233E-2</v>
      </c>
      <c r="AZ70">
        <v>0</v>
      </c>
    </row>
    <row r="71" spans="2:52" hidden="1" x14ac:dyDescent="0.35">
      <c r="B71" t="s">
        <v>139</v>
      </c>
      <c r="C71">
        <v>11</v>
      </c>
      <c r="AB71">
        <v>3.75</v>
      </c>
      <c r="AC71">
        <v>3</v>
      </c>
      <c r="AD71" t="e">
        <v>#N/A</v>
      </c>
      <c r="AE71" t="e">
        <v>#N/A</v>
      </c>
      <c r="AF71" t="e">
        <v>#N/A</v>
      </c>
      <c r="AG71" t="e">
        <v>#N/A</v>
      </c>
      <c r="AH71" t="e">
        <v>#N/A</v>
      </c>
      <c r="AI71" t="e">
        <v>#N/A</v>
      </c>
      <c r="AJ71" t="e">
        <v>#N/A</v>
      </c>
      <c r="AK71" t="e">
        <v>#N/A</v>
      </c>
      <c r="AL71" t="e">
        <v>#N/A</v>
      </c>
      <c r="AM71" t="e">
        <v>#N/A</v>
      </c>
      <c r="AN71">
        <f t="shared" si="34"/>
        <v>-1</v>
      </c>
      <c r="AO71">
        <f t="shared" si="1"/>
        <v>-1</v>
      </c>
      <c r="AP71">
        <f t="shared" ref="AP71:AP75" si="37">COUNTIFS(D71:Z71,"0",E71:AA71,"1",$D$77:$Z$77,"&lt;0,5")+COUNTIFS(D71:Z71,"1",E71:AA71,"0",$D$77:$Z$77,"&gt;0,5")</f>
        <v>0</v>
      </c>
      <c r="AQ71">
        <f t="shared" si="32"/>
        <v>0</v>
      </c>
      <c r="AR71">
        <f t="shared" si="3"/>
        <v>0</v>
      </c>
      <c r="AT71">
        <f t="shared" ref="AT71:AT75" si="38">IF(AP71=0,-1,AN71/$G$4+$X$2*AP71-$X$3*AQ71)</f>
        <v>-1</v>
      </c>
      <c r="AW71">
        <f t="shared" si="33"/>
        <v>-4.1666666666666664E-2</v>
      </c>
      <c r="AY71">
        <v>0</v>
      </c>
      <c r="AZ71">
        <v>0</v>
      </c>
    </row>
    <row r="72" spans="2:52" hidden="1" x14ac:dyDescent="0.35">
      <c r="B72" t="s">
        <v>140</v>
      </c>
      <c r="C72">
        <v>12</v>
      </c>
      <c r="AB72">
        <v>1.25</v>
      </c>
      <c r="AC72">
        <v>5</v>
      </c>
      <c r="AD72" t="e">
        <v>#N/A</v>
      </c>
      <c r="AE72" t="e">
        <v>#N/A</v>
      </c>
      <c r="AF72" t="e">
        <v>#N/A</v>
      </c>
      <c r="AG72" t="e">
        <v>#N/A</v>
      </c>
      <c r="AH72" t="e">
        <v>#N/A</v>
      </c>
      <c r="AI72" t="e">
        <v>#N/A</v>
      </c>
      <c r="AJ72" t="e">
        <v>#N/A</v>
      </c>
      <c r="AK72" t="e">
        <v>#N/A</v>
      </c>
      <c r="AL72" t="e">
        <v>#N/A</v>
      </c>
      <c r="AM72" t="e">
        <v>#N/A</v>
      </c>
      <c r="AN72">
        <f t="shared" si="34"/>
        <v>-1</v>
      </c>
      <c r="AO72">
        <f t="shared" si="1"/>
        <v>-1</v>
      </c>
      <c r="AP72">
        <f t="shared" si="37"/>
        <v>0</v>
      </c>
      <c r="AQ72">
        <f t="shared" si="32"/>
        <v>0</v>
      </c>
      <c r="AR72">
        <f t="shared" si="3"/>
        <v>0</v>
      </c>
      <c r="AT72">
        <f t="shared" si="38"/>
        <v>-1</v>
      </c>
      <c r="AW72">
        <f t="shared" si="33"/>
        <v>-4.1666666666666664E-2</v>
      </c>
      <c r="AY72">
        <v>0</v>
      </c>
    </row>
    <row r="73" spans="2:52" hidden="1" x14ac:dyDescent="0.35">
      <c r="B73" t="s">
        <v>141</v>
      </c>
      <c r="C73">
        <v>14</v>
      </c>
      <c r="AB73">
        <v>2</v>
      </c>
      <c r="AC73">
        <v>4</v>
      </c>
      <c r="AD73" t="e">
        <v>#N/A</v>
      </c>
      <c r="AE73" t="e">
        <v>#N/A</v>
      </c>
      <c r="AF73" t="e">
        <v>#N/A</v>
      </c>
      <c r="AG73" t="e">
        <v>#N/A</v>
      </c>
      <c r="AH73" t="e">
        <v>#N/A</v>
      </c>
      <c r="AI73" t="e">
        <v>#N/A</v>
      </c>
      <c r="AJ73" t="e">
        <v>#N/A</v>
      </c>
      <c r="AK73" t="e">
        <v>#N/A</v>
      </c>
      <c r="AL73" t="e">
        <v>#N/A</v>
      </c>
      <c r="AM73" t="e">
        <v>#N/A</v>
      </c>
      <c r="AN73">
        <f t="shared" si="34"/>
        <v>-1</v>
      </c>
      <c r="AO73">
        <f t="shared" si="1"/>
        <v>-1</v>
      </c>
      <c r="AP73">
        <f t="shared" si="37"/>
        <v>0</v>
      </c>
      <c r="AQ73">
        <f t="shared" si="32"/>
        <v>0</v>
      </c>
      <c r="AR73">
        <f t="shared" si="3"/>
        <v>0</v>
      </c>
      <c r="AT73">
        <f t="shared" si="38"/>
        <v>-1</v>
      </c>
      <c r="AW73">
        <f t="shared" si="33"/>
        <v>-4.1666666666666664E-2</v>
      </c>
      <c r="AY73">
        <v>0.375</v>
      </c>
    </row>
    <row r="74" spans="2:52" hidden="1" x14ac:dyDescent="0.35">
      <c r="B74" t="s">
        <v>142</v>
      </c>
      <c r="C74">
        <v>15</v>
      </c>
      <c r="AB74">
        <v>1.75</v>
      </c>
      <c r="AC74">
        <v>3</v>
      </c>
      <c r="AD74" t="e">
        <v>#N/A</v>
      </c>
      <c r="AE74" t="e">
        <v>#N/A</v>
      </c>
      <c r="AF74" t="e">
        <v>#N/A</v>
      </c>
      <c r="AG74" t="e">
        <v>#N/A</v>
      </c>
      <c r="AH74" t="e">
        <v>#N/A</v>
      </c>
      <c r="AI74" t="e">
        <v>#N/A</v>
      </c>
      <c r="AJ74" t="e">
        <v>#N/A</v>
      </c>
      <c r="AK74" t="e">
        <v>#N/A</v>
      </c>
      <c r="AL74" t="e">
        <v>#N/A</v>
      </c>
      <c r="AM74" t="e">
        <v>#N/A</v>
      </c>
      <c r="AN74">
        <f t="shared" si="34"/>
        <v>-1</v>
      </c>
      <c r="AO74">
        <f t="shared" si="1"/>
        <v>-1</v>
      </c>
      <c r="AP74">
        <f t="shared" si="37"/>
        <v>0</v>
      </c>
      <c r="AQ74">
        <f t="shared" si="32"/>
        <v>0</v>
      </c>
      <c r="AR74">
        <f t="shared" si="3"/>
        <v>0</v>
      </c>
      <c r="AT74">
        <f t="shared" si="38"/>
        <v>-1</v>
      </c>
      <c r="AW74">
        <f t="shared" si="33"/>
        <v>-4.1666666666666664E-2</v>
      </c>
      <c r="AY74">
        <v>0.125</v>
      </c>
    </row>
    <row r="75" spans="2:52" hidden="1" x14ac:dyDescent="0.35">
      <c r="B75" t="s">
        <v>143</v>
      </c>
      <c r="C75">
        <v>16</v>
      </c>
      <c r="AB75">
        <v>1.25</v>
      </c>
      <c r="AC75">
        <v>4</v>
      </c>
      <c r="AD75" t="e">
        <v>#N/A</v>
      </c>
      <c r="AE75" t="e">
        <v>#N/A</v>
      </c>
      <c r="AF75" t="e">
        <v>#N/A</v>
      </c>
      <c r="AG75" t="e">
        <v>#N/A</v>
      </c>
      <c r="AH75" t="e">
        <v>#N/A</v>
      </c>
      <c r="AI75" t="e">
        <v>#N/A</v>
      </c>
      <c r="AJ75" t="e">
        <v>#N/A</v>
      </c>
      <c r="AK75" t="e">
        <v>#N/A</v>
      </c>
      <c r="AL75" t="e">
        <v>#N/A</v>
      </c>
      <c r="AM75" t="e">
        <v>#N/A</v>
      </c>
      <c r="AN75">
        <f t="shared" si="34"/>
        <v>-1</v>
      </c>
      <c r="AO75">
        <f t="shared" ref="AO75:AO138" si="39">AN75</f>
        <v>-1</v>
      </c>
      <c r="AP75">
        <f t="shared" si="37"/>
        <v>0</v>
      </c>
      <c r="AQ75">
        <f t="shared" si="32"/>
        <v>0</v>
      </c>
      <c r="AR75">
        <f t="shared" ref="AR75:AS130" si="40">AP75</f>
        <v>0</v>
      </c>
      <c r="AT75">
        <f t="shared" si="38"/>
        <v>-1</v>
      </c>
      <c r="AW75">
        <f t="shared" si="33"/>
        <v>-4.1666666666666664E-2</v>
      </c>
      <c r="AY75">
        <v>0</v>
      </c>
    </row>
    <row r="76" spans="2:52" x14ac:dyDescent="0.35">
      <c r="D76">
        <f>SUM(D64:D70)/7</f>
        <v>0</v>
      </c>
      <c r="E76">
        <f t="shared" ref="E76:AA76" si="41">SUM(E64:E70)/7</f>
        <v>0.14285714285714285</v>
      </c>
      <c r="F76">
        <f t="shared" si="41"/>
        <v>0</v>
      </c>
      <c r="G76">
        <f t="shared" si="41"/>
        <v>0</v>
      </c>
      <c r="H76">
        <f t="shared" si="41"/>
        <v>0.14285714285714285</v>
      </c>
      <c r="I76">
        <f t="shared" si="41"/>
        <v>0.14285714285714285</v>
      </c>
      <c r="J76">
        <f t="shared" si="41"/>
        <v>0.2857142857142857</v>
      </c>
      <c r="K76">
        <f t="shared" si="41"/>
        <v>0.14285714285714285</v>
      </c>
      <c r="L76">
        <f t="shared" si="41"/>
        <v>0</v>
      </c>
      <c r="M76">
        <f t="shared" si="41"/>
        <v>0</v>
      </c>
      <c r="N76">
        <f t="shared" si="41"/>
        <v>0.14285714285714285</v>
      </c>
      <c r="O76">
        <f t="shared" si="41"/>
        <v>0</v>
      </c>
      <c r="P76">
        <f t="shared" si="41"/>
        <v>0.14285714285714285</v>
      </c>
      <c r="Q76">
        <f t="shared" si="41"/>
        <v>0.2857142857142857</v>
      </c>
      <c r="R76">
        <f t="shared" si="41"/>
        <v>0</v>
      </c>
      <c r="S76">
        <f t="shared" si="41"/>
        <v>0.14285714285714285</v>
      </c>
      <c r="T76">
        <f t="shared" si="41"/>
        <v>0.14285714285714285</v>
      </c>
      <c r="U76">
        <f t="shared" si="41"/>
        <v>0.14285714285714285</v>
      </c>
      <c r="V76">
        <f t="shared" si="41"/>
        <v>0</v>
      </c>
      <c r="W76">
        <f t="shared" si="41"/>
        <v>0.14285714285714285</v>
      </c>
      <c r="X76">
        <f t="shared" si="41"/>
        <v>0.14285714285714285</v>
      </c>
      <c r="Y76">
        <f t="shared" si="41"/>
        <v>0.14285714285714285</v>
      </c>
      <c r="Z76">
        <f t="shared" si="41"/>
        <v>0</v>
      </c>
      <c r="AA76">
        <f t="shared" si="41"/>
        <v>0</v>
      </c>
      <c r="AT76" s="2"/>
      <c r="AY76">
        <v>0</v>
      </c>
    </row>
    <row r="77" spans="2:52" x14ac:dyDescent="0.35">
      <c r="C77" t="s">
        <v>115</v>
      </c>
      <c r="D77">
        <f>(SUM(D64:D75)+1)/12</f>
        <v>8.3333333333333329E-2</v>
      </c>
      <c r="E77">
        <f>(SUM(E64:E75)+3)/12</f>
        <v>0.33333333333333331</v>
      </c>
      <c r="F77">
        <f t="shared" ref="F77:AA77" si="42">(SUM(F64:F75)+3)/12</f>
        <v>0.25</v>
      </c>
      <c r="G77">
        <f t="shared" si="42"/>
        <v>0.25</v>
      </c>
      <c r="H77">
        <f t="shared" si="42"/>
        <v>0.33333333333333331</v>
      </c>
      <c r="I77">
        <f t="shared" si="42"/>
        <v>0.33333333333333331</v>
      </c>
      <c r="J77">
        <f t="shared" si="42"/>
        <v>0.41666666666666669</v>
      </c>
      <c r="K77">
        <f t="shared" si="42"/>
        <v>0.33333333333333331</v>
      </c>
      <c r="L77">
        <f t="shared" si="42"/>
        <v>0.25</v>
      </c>
      <c r="M77">
        <f t="shared" si="42"/>
        <v>0.25</v>
      </c>
      <c r="N77">
        <f t="shared" si="42"/>
        <v>0.33333333333333331</v>
      </c>
      <c r="O77">
        <f t="shared" si="42"/>
        <v>0.25</v>
      </c>
      <c r="P77">
        <f t="shared" si="42"/>
        <v>0.33333333333333331</v>
      </c>
      <c r="Q77">
        <f t="shared" si="42"/>
        <v>0.41666666666666669</v>
      </c>
      <c r="R77">
        <f t="shared" si="42"/>
        <v>0.25</v>
      </c>
      <c r="S77">
        <f t="shared" si="42"/>
        <v>0.33333333333333331</v>
      </c>
      <c r="T77">
        <f t="shared" si="42"/>
        <v>0.33333333333333331</v>
      </c>
      <c r="U77">
        <f t="shared" si="42"/>
        <v>0.33333333333333331</v>
      </c>
      <c r="V77">
        <f t="shared" si="42"/>
        <v>0.25</v>
      </c>
      <c r="W77">
        <f t="shared" si="42"/>
        <v>0.33333333333333331</v>
      </c>
      <c r="X77">
        <f t="shared" si="42"/>
        <v>0.33333333333333331</v>
      </c>
      <c r="Y77">
        <f t="shared" si="42"/>
        <v>0.33333333333333331</v>
      </c>
      <c r="Z77">
        <f t="shared" si="42"/>
        <v>0.25</v>
      </c>
      <c r="AA77">
        <f t="shared" si="42"/>
        <v>0.25</v>
      </c>
      <c r="AT77" s="2"/>
      <c r="AY77">
        <v>0</v>
      </c>
    </row>
    <row r="78" spans="2:52" x14ac:dyDescent="0.35">
      <c r="B78" s="5" t="s">
        <v>144</v>
      </c>
      <c r="C78" s="5">
        <v>1</v>
      </c>
      <c r="D78" s="5"/>
      <c r="E78" s="5">
        <v>0</v>
      </c>
      <c r="F78" s="5">
        <v>0</v>
      </c>
      <c r="G78" s="5">
        <v>0</v>
      </c>
      <c r="H78" s="5">
        <v>0</v>
      </c>
      <c r="I78" s="5">
        <v>0</v>
      </c>
      <c r="J78" s="5">
        <v>0</v>
      </c>
      <c r="K78" s="5">
        <v>0</v>
      </c>
      <c r="L78" s="5">
        <v>0</v>
      </c>
      <c r="M78" s="5">
        <v>0</v>
      </c>
      <c r="N78" s="5">
        <v>0</v>
      </c>
      <c r="O78" s="5">
        <v>0</v>
      </c>
      <c r="P78" s="5">
        <v>1</v>
      </c>
      <c r="Q78" s="5">
        <v>1</v>
      </c>
      <c r="R78" s="5">
        <v>1</v>
      </c>
      <c r="S78" s="5">
        <v>1</v>
      </c>
      <c r="T78" s="5" t="e">
        <v>#N/A</v>
      </c>
      <c r="U78" s="5" t="e">
        <v>#N/A</v>
      </c>
      <c r="V78" s="5" t="e">
        <v>#N/A</v>
      </c>
      <c r="W78" s="5" t="e">
        <v>#N/A</v>
      </c>
      <c r="X78" s="5" t="e">
        <v>#N/A</v>
      </c>
      <c r="Y78" s="5" t="e">
        <v>#N/A</v>
      </c>
      <c r="Z78" s="5" t="e">
        <v>#N/A</v>
      </c>
      <c r="AA78" s="5" t="e">
        <v>#N/A</v>
      </c>
      <c r="AN78">
        <f>IF(ISNUMBER(AA78),COUNTIFS(D78:Z78,"0",E78:AA78,"1")+COUNTIFS(D78:Z78,"1",E78:AA78,"0"),COUNTIFS(D78:Z78,"0",E78:AA78,"1")+COUNTIFS(D78:Z78,"1",E78:AA78,"0")-1)</f>
        <v>0</v>
      </c>
      <c r="AO78">
        <f t="shared" si="39"/>
        <v>0</v>
      </c>
      <c r="AP78">
        <f>COUNTIFS(D78:Z78,"0",E78:AA78,"1",$D$88:$Z$88,"&lt;0,5")+COUNTIFS(D78:Z78,"1",E78:AA78,"0",$D$88:$Z$88,"&gt;0,5")</f>
        <v>1</v>
      </c>
      <c r="AQ78">
        <f>COUNTIFS(D78:Z78,"0",E78:AA78,"1",$D$88:$Z$88,"&gt;"&amp;$X$1)+COUNTIFS(D78:Z78,"1",E78:AA78,"0",$D$88:$Z$88,"&lt;"&amp;$Y$1)</f>
        <v>0</v>
      </c>
      <c r="AR78">
        <f>AP78</f>
        <v>1</v>
      </c>
      <c r="AS78">
        <f t="shared" si="40"/>
        <v>0</v>
      </c>
      <c r="AT78">
        <f>IF(AR78=0,-1,AO78/$H$4+$X$2*AR78-$X$3*AS78)</f>
        <v>1</v>
      </c>
      <c r="AU78">
        <v>5</v>
      </c>
      <c r="AV78">
        <v>1</v>
      </c>
      <c r="AW78">
        <f>AO78/$H$4</f>
        <v>0</v>
      </c>
      <c r="AY78">
        <v>0</v>
      </c>
    </row>
    <row r="79" spans="2:52" x14ac:dyDescent="0.35">
      <c r="B79" s="5" t="s">
        <v>144</v>
      </c>
      <c r="C79" s="5">
        <v>2</v>
      </c>
      <c r="D79" s="5">
        <v>0</v>
      </c>
      <c r="E79" s="5">
        <v>1</v>
      </c>
      <c r="F79" s="5">
        <v>0</v>
      </c>
      <c r="G79" s="5">
        <v>0</v>
      </c>
      <c r="H79" s="5">
        <v>0</v>
      </c>
      <c r="I79" s="5">
        <v>0</v>
      </c>
      <c r="J79" s="5">
        <v>0</v>
      </c>
      <c r="K79" s="5">
        <v>0</v>
      </c>
      <c r="L79" s="5">
        <v>0</v>
      </c>
      <c r="M79" s="5">
        <v>0</v>
      </c>
      <c r="N79" s="5">
        <v>0</v>
      </c>
      <c r="O79" s="5">
        <v>0</v>
      </c>
      <c r="P79" s="5">
        <v>0</v>
      </c>
      <c r="Q79" s="5">
        <v>0</v>
      </c>
      <c r="R79" s="5">
        <v>1</v>
      </c>
      <c r="S79" s="5">
        <v>1</v>
      </c>
      <c r="T79" s="5" t="e">
        <v>#N/A</v>
      </c>
      <c r="U79" s="5" t="e">
        <v>#N/A</v>
      </c>
      <c r="V79" s="5" t="e">
        <v>#N/A</v>
      </c>
      <c r="W79" s="5" t="e">
        <v>#N/A</v>
      </c>
      <c r="X79" s="5" t="e">
        <v>#N/A</v>
      </c>
      <c r="Y79" s="5" t="e">
        <v>#N/A</v>
      </c>
      <c r="Z79" s="5" t="e">
        <v>#N/A</v>
      </c>
      <c r="AA79" s="5" t="e">
        <v>#N/A</v>
      </c>
      <c r="AN79">
        <f>IF(ISNUMBER(AA79),COUNTIFS(D79:Z79,"0",E79:AA79,"1")+COUNTIFS(D79:Z79,"1",E79:AA79,"0"),COUNTIFS(D79:Z79,"0",E79:AA79,"1")+COUNTIFS(D79:Z79,"1",E79:AA79,"0")-1)</f>
        <v>2</v>
      </c>
      <c r="AO79">
        <f t="shared" si="39"/>
        <v>2</v>
      </c>
      <c r="AP79">
        <f>COUNTIFS(D79:Z79,"0",E79:AA79,"1",$D$88:$Z$88,"&lt;0,5")+COUNTIFS(D79:Z79,"1",E79:AA79,"0",$D$88:$Z$88,"&gt;0,5")</f>
        <v>1</v>
      </c>
      <c r="AQ79">
        <f>COUNTIFS(D79:Z79,"0",E79:AA79,"1",$D$88:$Z$88,"&gt;"&amp;$X$1)+COUNTIFS(D79:Z79,"1",E79:AA79,"0",$D$88:$Z$88,"&lt;"&amp;$Y$1)</f>
        <v>1</v>
      </c>
      <c r="AR79">
        <f>AP79</f>
        <v>1</v>
      </c>
      <c r="AS79">
        <f t="shared" si="40"/>
        <v>1</v>
      </c>
      <c r="AT79">
        <f>IF(AR79=0,-1,AO79/$H$4+$X$2*AR79-$X$3*AS79)</f>
        <v>0.625</v>
      </c>
      <c r="AW79">
        <f>AO79/$H$4</f>
        <v>0.125</v>
      </c>
      <c r="AY79">
        <v>0.29166666666666669</v>
      </c>
    </row>
    <row r="80" spans="2:52" x14ac:dyDescent="0.35">
      <c r="B80" s="3" t="s">
        <v>144</v>
      </c>
      <c r="C80" s="3">
        <v>3</v>
      </c>
      <c r="D80" s="5"/>
      <c r="E80" s="5"/>
      <c r="F80" s="5"/>
      <c r="G80" s="5"/>
      <c r="H80" s="5"/>
      <c r="I80" s="5"/>
      <c r="J80" s="5"/>
      <c r="K80" s="5"/>
      <c r="L80" s="5"/>
      <c r="M80" s="5"/>
      <c r="N80" s="5"/>
      <c r="O80" s="5"/>
      <c r="P80" s="5"/>
      <c r="Q80" s="5"/>
      <c r="R80" s="5"/>
      <c r="S80" s="5"/>
      <c r="T80" s="5"/>
      <c r="U80" s="5"/>
      <c r="V80" s="5"/>
      <c r="W80" s="5"/>
      <c r="X80" s="5"/>
      <c r="Y80" s="5"/>
      <c r="Z80" s="5"/>
      <c r="AA80" s="5"/>
      <c r="AY80">
        <v>0.125</v>
      </c>
    </row>
    <row r="81" spans="1:51" x14ac:dyDescent="0.35">
      <c r="B81" s="3" t="s">
        <v>144</v>
      </c>
      <c r="C81" s="3">
        <v>4</v>
      </c>
      <c r="D81" s="5"/>
      <c r="E81" s="5"/>
      <c r="F81" s="5"/>
      <c r="G81" s="5"/>
      <c r="H81" s="5"/>
      <c r="I81" s="5"/>
      <c r="J81" s="5"/>
      <c r="K81" s="5"/>
      <c r="L81" s="5"/>
      <c r="M81" s="5"/>
      <c r="N81" s="5"/>
      <c r="O81" s="5"/>
      <c r="P81" s="5"/>
      <c r="Q81" s="5"/>
      <c r="R81" s="5"/>
      <c r="S81" s="5"/>
      <c r="T81" s="5"/>
      <c r="U81" s="5"/>
      <c r="V81" s="5"/>
      <c r="W81" s="5"/>
      <c r="X81" s="5"/>
      <c r="Y81" s="5"/>
      <c r="Z81" s="5"/>
      <c r="AA81" s="5"/>
      <c r="AY81">
        <v>8.3333333333333329E-2</v>
      </c>
    </row>
    <row r="82" spans="1:51" x14ac:dyDescent="0.35">
      <c r="B82" s="5" t="s">
        <v>144</v>
      </c>
      <c r="C82" s="5">
        <v>5</v>
      </c>
      <c r="D82" s="5">
        <v>0</v>
      </c>
      <c r="E82" s="5">
        <v>0</v>
      </c>
      <c r="F82" s="5">
        <v>0</v>
      </c>
      <c r="G82" s="5">
        <v>0</v>
      </c>
      <c r="H82" s="5">
        <v>0</v>
      </c>
      <c r="I82" s="5">
        <v>0</v>
      </c>
      <c r="J82" s="5">
        <v>0</v>
      </c>
      <c r="K82" s="5"/>
      <c r="L82" s="5">
        <v>0</v>
      </c>
      <c r="M82" s="5">
        <v>0</v>
      </c>
      <c r="N82" s="5">
        <v>0</v>
      </c>
      <c r="O82" s="5">
        <v>0</v>
      </c>
      <c r="P82" s="5">
        <v>0</v>
      </c>
      <c r="Q82" s="5">
        <v>1</v>
      </c>
      <c r="R82" s="5">
        <v>1</v>
      </c>
      <c r="S82" s="5">
        <v>1</v>
      </c>
      <c r="T82" s="5" t="e">
        <v>#N/A</v>
      </c>
      <c r="U82" s="5" t="e">
        <v>#N/A</v>
      </c>
      <c r="V82" s="5" t="e">
        <v>#N/A</v>
      </c>
      <c r="W82" s="5" t="e">
        <v>#N/A</v>
      </c>
      <c r="X82" s="5" t="e">
        <v>#N/A</v>
      </c>
      <c r="Y82" s="5" t="e">
        <v>#N/A</v>
      </c>
      <c r="Z82" s="5" t="e">
        <v>#N/A</v>
      </c>
      <c r="AA82" s="5" t="e">
        <v>#N/A</v>
      </c>
      <c r="AN82">
        <f>IF(ISNUMBER(AA82),COUNTIFS(D82:Z82,"0",E82:AA82,"1")+COUNTIFS(D82:Z82,"1",E82:AA82,"0"),COUNTIFS(D82:Z82,"0",E82:AA82,"1")+COUNTIFS(D82:Z82,"1",E82:AA82,"0")-1)</f>
        <v>0</v>
      </c>
      <c r="AO82">
        <f t="shared" si="39"/>
        <v>0</v>
      </c>
      <c r="AP82">
        <f>COUNTIFS(D82:Z82,"0",E82:AA82,"1",$D$88:$Z$88,"&lt;0,5")+COUNTIFS(D82:Z82,"1",E82:AA82,"0",$D$88:$Z$88,"&gt;0,5")</f>
        <v>1</v>
      </c>
      <c r="AQ82">
        <f>COUNTIFS(D82:Z82,"0",E82:AA82,"1",$D$88:$Z$88,"&gt;"&amp;$X$1)+COUNTIFS(D82:Z82,"1",E82:AA82,"0",$D$88:$Z$88,"&lt;"&amp;$Y$1)</f>
        <v>0</v>
      </c>
      <c r="AR82">
        <f>AP82</f>
        <v>1</v>
      </c>
      <c r="AS82">
        <f t="shared" si="40"/>
        <v>0</v>
      </c>
      <c r="AT82">
        <f>IF(AR82=0,-1,AO82/$H$4+$X$2*AR82-$X$3*AS82)</f>
        <v>1</v>
      </c>
      <c r="AW82">
        <f>AO82/$H$4</f>
        <v>0</v>
      </c>
      <c r="AY82">
        <v>0.125</v>
      </c>
    </row>
    <row r="83" spans="1:51" x14ac:dyDescent="0.35">
      <c r="B83" s="5" t="s">
        <v>144</v>
      </c>
      <c r="C83" s="5">
        <v>6</v>
      </c>
      <c r="D83" s="5">
        <v>1</v>
      </c>
      <c r="E83" s="5">
        <v>0</v>
      </c>
      <c r="F83" s="5">
        <v>0</v>
      </c>
      <c r="G83" s="5">
        <v>0</v>
      </c>
      <c r="H83" s="5">
        <v>0</v>
      </c>
      <c r="I83" s="5">
        <v>0</v>
      </c>
      <c r="J83" s="5">
        <v>0</v>
      </c>
      <c r="K83" s="5">
        <v>0</v>
      </c>
      <c r="L83" s="5">
        <v>0</v>
      </c>
      <c r="M83" s="5">
        <v>0</v>
      </c>
      <c r="N83" s="5">
        <v>0</v>
      </c>
      <c r="O83" s="5">
        <v>0</v>
      </c>
      <c r="P83" s="5">
        <v>0</v>
      </c>
      <c r="Q83" s="5">
        <v>0</v>
      </c>
      <c r="R83" s="5">
        <v>0</v>
      </c>
      <c r="S83" s="5">
        <v>1</v>
      </c>
      <c r="T83" s="5" t="e">
        <v>#N/A</v>
      </c>
      <c r="U83" s="5" t="e">
        <v>#N/A</v>
      </c>
      <c r="V83" s="5" t="e">
        <v>#N/A</v>
      </c>
      <c r="W83" s="5" t="e">
        <v>#N/A</v>
      </c>
      <c r="X83" s="5" t="e">
        <v>#N/A</v>
      </c>
      <c r="Y83" s="5" t="e">
        <v>#N/A</v>
      </c>
      <c r="Z83" s="5" t="e">
        <v>#N/A</v>
      </c>
      <c r="AA83" s="5" t="e">
        <v>#N/A</v>
      </c>
      <c r="AN83">
        <f>IF(ISNUMBER(AA83),COUNTIFS(D83:Z83,"0",E83:AA83,"1")+COUNTIFS(D83:Z83,"1",E83:AA83,"0"),COUNTIFS(D83:Z83,"0",E83:AA83,"1")+COUNTIFS(D83:Z83,"1",E83:AA83,"0")-1)</f>
        <v>1</v>
      </c>
      <c r="AO83">
        <f t="shared" si="39"/>
        <v>1</v>
      </c>
      <c r="AP83">
        <f t="shared" ref="AP83:AP85" si="43">COUNTIFS(D83:Z83,"0",E83:AA83,"1",$D$88:$Z$88,"&lt;0,5")+COUNTIFS(D83:Z83,"1",E83:AA83,"0",$D$88:$Z$88,"&gt;0,5")</f>
        <v>0</v>
      </c>
      <c r="AQ83">
        <f>COUNTIFS(D83:Z83,"0",E83:AA83,"1",$D$88:$Z$88,"&gt;"&amp;$X$1)+COUNTIFS(D83:Z83,"1",E83:AA83,"0",$D$88:$Z$88,"&lt;"&amp;$Y$1)</f>
        <v>2</v>
      </c>
      <c r="AR83">
        <f t="shared" si="40"/>
        <v>0</v>
      </c>
      <c r="AS83">
        <f t="shared" si="40"/>
        <v>2</v>
      </c>
      <c r="AT83">
        <f>IF(AR83=0,-1,AO83/$H$4+$X$2*AR83-$X$3*AS83)</f>
        <v>-1</v>
      </c>
      <c r="AW83">
        <f>AO83/$H$4</f>
        <v>6.25E-2</v>
      </c>
      <c r="AY83">
        <v>0.5</v>
      </c>
    </row>
    <row r="84" spans="1:51" x14ac:dyDescent="0.35">
      <c r="B84" s="5" t="s">
        <v>144</v>
      </c>
      <c r="C84" s="5">
        <v>7</v>
      </c>
      <c r="D84" s="5">
        <v>0</v>
      </c>
      <c r="E84" s="5">
        <v>0</v>
      </c>
      <c r="F84" s="5">
        <v>0</v>
      </c>
      <c r="G84" s="5">
        <v>0</v>
      </c>
      <c r="H84" s="5">
        <v>0</v>
      </c>
      <c r="I84" s="5">
        <v>0</v>
      </c>
      <c r="J84" s="5">
        <v>0</v>
      </c>
      <c r="K84" s="5">
        <v>0</v>
      </c>
      <c r="L84" s="5">
        <v>0</v>
      </c>
      <c r="M84" s="5">
        <v>0</v>
      </c>
      <c r="N84" s="5">
        <v>0</v>
      </c>
      <c r="O84" s="5">
        <v>1</v>
      </c>
      <c r="P84" s="5">
        <v>1</v>
      </c>
      <c r="Q84" s="5">
        <v>1</v>
      </c>
      <c r="R84" s="5">
        <v>1</v>
      </c>
      <c r="S84" s="5">
        <v>1</v>
      </c>
      <c r="T84" s="5" t="e">
        <v>#N/A</v>
      </c>
      <c r="U84" s="5" t="e">
        <v>#N/A</v>
      </c>
      <c r="V84" s="5" t="e">
        <v>#N/A</v>
      </c>
      <c r="W84" s="5" t="e">
        <v>#N/A</v>
      </c>
      <c r="X84" s="5" t="e">
        <v>#N/A</v>
      </c>
      <c r="Y84" s="5" t="e">
        <v>#N/A</v>
      </c>
      <c r="Z84" s="5" t="e">
        <v>#N/A</v>
      </c>
      <c r="AA84" s="5" t="e">
        <v>#N/A</v>
      </c>
      <c r="AN84">
        <f>IF(ISNUMBER(AA84),COUNTIFS(D84:Z84,"0",E84:AA84,"1")+COUNTIFS(D84:Z84,"1",E84:AA84,"0"),COUNTIFS(D84:Z84,"0",E84:AA84,"1")+COUNTIFS(D84:Z84,"1",E84:AA84,"0")-1)</f>
        <v>0</v>
      </c>
      <c r="AO84">
        <f t="shared" si="39"/>
        <v>0</v>
      </c>
      <c r="AP84">
        <f t="shared" si="43"/>
        <v>1</v>
      </c>
      <c r="AQ84">
        <f>COUNTIFS(D84:Z84,"0",E84:AA84,"1",$D$88:$Z$88,"&gt;"&amp;$X$1)+COUNTIFS(D84:Z84,"1",E84:AA84,"0",$D$88:$Z$88,"&lt;"&amp;$Y$1)</f>
        <v>0</v>
      </c>
      <c r="AR84">
        <f t="shared" si="40"/>
        <v>1</v>
      </c>
      <c r="AS84">
        <f t="shared" si="40"/>
        <v>0</v>
      </c>
      <c r="AT84">
        <f>IF(AR84=0,-1,AO84/$H$4+$X$2*AR84-$X$3*AS84)</f>
        <v>1</v>
      </c>
      <c r="AW84">
        <f>AO84/$H$4</f>
        <v>0</v>
      </c>
      <c r="AY84">
        <v>0.16666666666666666</v>
      </c>
    </row>
    <row r="85" spans="1:51" x14ac:dyDescent="0.35">
      <c r="B85" s="5" t="s">
        <v>144</v>
      </c>
      <c r="C85" s="5">
        <v>8</v>
      </c>
      <c r="D85" s="5">
        <v>0</v>
      </c>
      <c r="E85" s="5">
        <v>0</v>
      </c>
      <c r="F85" s="5">
        <v>0</v>
      </c>
      <c r="G85" s="5">
        <v>0</v>
      </c>
      <c r="H85" s="5">
        <v>0</v>
      </c>
      <c r="I85" s="5">
        <v>0</v>
      </c>
      <c r="J85" s="5">
        <v>0</v>
      </c>
      <c r="K85" s="5">
        <v>0</v>
      </c>
      <c r="L85" s="5">
        <v>0</v>
      </c>
      <c r="M85" s="5">
        <v>0</v>
      </c>
      <c r="N85" s="5">
        <v>0</v>
      </c>
      <c r="O85" s="5">
        <v>1</v>
      </c>
      <c r="P85" s="5">
        <v>0</v>
      </c>
      <c r="Q85" s="5">
        <v>0</v>
      </c>
      <c r="R85" s="5">
        <v>0</v>
      </c>
      <c r="S85" s="5">
        <v>1</v>
      </c>
      <c r="T85" s="5" t="e">
        <v>#N/A</v>
      </c>
      <c r="U85" s="5" t="e">
        <v>#N/A</v>
      </c>
      <c r="V85" s="5" t="e">
        <v>#N/A</v>
      </c>
      <c r="W85" s="5" t="e">
        <v>#N/A</v>
      </c>
      <c r="X85" s="5" t="e">
        <v>#N/A</v>
      </c>
      <c r="Y85" s="5" t="e">
        <v>#N/A</v>
      </c>
      <c r="Z85" s="5" t="e">
        <v>#N/A</v>
      </c>
      <c r="AA85" s="5" t="e">
        <v>#N/A</v>
      </c>
      <c r="AN85">
        <f>IF(ISNUMBER(AA85),COUNTIFS(D85:Z85,"0",E85:AA85,"1")+COUNTIFS(D85:Z85,"1",E85:AA85,"0"),COUNTIFS(D85:Z85,"0",E85:AA85,"1")+COUNTIFS(D85:Z85,"1",E85:AA85,"0")-1)</f>
        <v>2</v>
      </c>
      <c r="AO85">
        <f t="shared" si="39"/>
        <v>2</v>
      </c>
      <c r="AP85">
        <f t="shared" si="43"/>
        <v>1</v>
      </c>
      <c r="AQ85">
        <f>COUNTIFS(D85:Z85,"0",E85:AA85,"1",$D$88:$Z$88,"&gt;"&amp;$X$1)+COUNTIFS(D85:Z85,"1",E85:AA85,"0",$D$88:$Z$88,"&lt;"&amp;$Y$1)</f>
        <v>2</v>
      </c>
      <c r="AR85">
        <f t="shared" si="40"/>
        <v>1</v>
      </c>
      <c r="AS85">
        <f t="shared" si="40"/>
        <v>2</v>
      </c>
      <c r="AT85">
        <f>IF(AR85=0,-1,AO85/$H$4+$X$2*AR85-$X$3*AS85)</f>
        <v>0.125</v>
      </c>
      <c r="AW85">
        <f>AO85/$H$4</f>
        <v>0.125</v>
      </c>
      <c r="AY85">
        <v>0.25</v>
      </c>
    </row>
    <row r="86" spans="1:51" x14ac:dyDescent="0.35">
      <c r="B86" s="5" t="s">
        <v>144</v>
      </c>
      <c r="C86" s="5">
        <v>9</v>
      </c>
      <c r="D86" s="5"/>
      <c r="E86" s="5"/>
      <c r="F86" s="5"/>
      <c r="G86" s="5"/>
      <c r="H86" s="5"/>
      <c r="I86" s="5"/>
      <c r="J86" s="5"/>
      <c r="K86" s="5"/>
      <c r="L86" s="5"/>
      <c r="M86" s="5"/>
      <c r="N86" s="5"/>
      <c r="O86" s="5"/>
      <c r="P86" s="5"/>
      <c r="Q86" s="5"/>
      <c r="R86" s="5"/>
      <c r="S86" s="5"/>
      <c r="T86" s="5"/>
      <c r="U86" s="5"/>
      <c r="V86" s="5"/>
      <c r="W86" s="5"/>
      <c r="X86" s="5"/>
      <c r="Y86" s="5"/>
      <c r="Z86" s="5"/>
      <c r="AA86" s="5"/>
    </row>
    <row r="87" spans="1:51" x14ac:dyDescent="0.35">
      <c r="A87" s="5"/>
      <c r="B87" s="5"/>
      <c r="C87" s="5"/>
      <c r="D87">
        <f>SUM(D78:D86)/6</f>
        <v>0.16666666666666666</v>
      </c>
      <c r="E87">
        <f t="shared" ref="E87:S87" si="44">SUM(E78:E86)/6</f>
        <v>0.16666666666666666</v>
      </c>
      <c r="F87">
        <f t="shared" si="44"/>
        <v>0</v>
      </c>
      <c r="G87">
        <f t="shared" si="44"/>
        <v>0</v>
      </c>
      <c r="H87">
        <f t="shared" si="44"/>
        <v>0</v>
      </c>
      <c r="I87">
        <f t="shared" si="44"/>
        <v>0</v>
      </c>
      <c r="J87">
        <f t="shared" si="44"/>
        <v>0</v>
      </c>
      <c r="K87">
        <f t="shared" si="44"/>
        <v>0</v>
      </c>
      <c r="L87">
        <f t="shared" si="44"/>
        <v>0</v>
      </c>
      <c r="M87">
        <f t="shared" si="44"/>
        <v>0</v>
      </c>
      <c r="N87">
        <f t="shared" si="44"/>
        <v>0</v>
      </c>
      <c r="O87">
        <f t="shared" si="44"/>
        <v>0.33333333333333331</v>
      </c>
      <c r="P87">
        <f t="shared" si="44"/>
        <v>0.33333333333333331</v>
      </c>
      <c r="Q87">
        <f t="shared" si="44"/>
        <v>0.5</v>
      </c>
      <c r="R87">
        <f t="shared" si="44"/>
        <v>0.66666666666666663</v>
      </c>
      <c r="S87">
        <f t="shared" si="44"/>
        <v>1</v>
      </c>
    </row>
    <row r="88" spans="1:51" x14ac:dyDescent="0.35">
      <c r="A88" s="5"/>
      <c r="B88" s="5"/>
      <c r="C88" t="s">
        <v>115</v>
      </c>
      <c r="D88">
        <f>(SUM(D78:D86)+1)/12</f>
        <v>0.16666666666666666</v>
      </c>
      <c r="E88">
        <f>(SUM(E78:E86)+1)/12</f>
        <v>0.16666666666666666</v>
      </c>
      <c r="F88">
        <f>(SUM(F78:F86)+1)/12</f>
        <v>8.3333333333333329E-2</v>
      </c>
      <c r="G88">
        <f>(SUM(G78:G86)+3)/12</f>
        <v>0.25</v>
      </c>
      <c r="H88">
        <f t="shared" ref="H88:Q88" si="45">(SUM(H78:H86)+3)/12</f>
        <v>0.25</v>
      </c>
      <c r="I88">
        <f t="shared" si="45"/>
        <v>0.25</v>
      </c>
      <c r="J88">
        <f t="shared" si="45"/>
        <v>0.25</v>
      </c>
      <c r="K88">
        <f t="shared" si="45"/>
        <v>0.25</v>
      </c>
      <c r="L88">
        <f t="shared" si="45"/>
        <v>0.25</v>
      </c>
      <c r="M88">
        <f t="shared" si="45"/>
        <v>0.25</v>
      </c>
      <c r="N88">
        <f t="shared" si="45"/>
        <v>0.25</v>
      </c>
      <c r="O88">
        <f t="shared" si="45"/>
        <v>0.41666666666666669</v>
      </c>
      <c r="P88">
        <f t="shared" si="45"/>
        <v>0.41666666666666669</v>
      </c>
      <c r="Q88">
        <f t="shared" si="45"/>
        <v>0.5</v>
      </c>
      <c r="R88">
        <f>(SUM(R78:R86)+6)/12</f>
        <v>0.83333333333333337</v>
      </c>
      <c r="S88">
        <f>(SUM(S78:S86)+6)/12</f>
        <v>1</v>
      </c>
      <c r="T88" s="5"/>
      <c r="U88" s="5"/>
      <c r="V88" s="5"/>
      <c r="W88" s="5"/>
      <c r="X88" s="5"/>
      <c r="Y88" s="5"/>
      <c r="Z88" s="5"/>
      <c r="AA88" s="5"/>
    </row>
    <row r="89" spans="1:51" x14ac:dyDescent="0.35">
      <c r="B89" s="5" t="s">
        <v>145</v>
      </c>
      <c r="C89" s="5">
        <v>1</v>
      </c>
      <c r="D89" s="5"/>
      <c r="E89" s="5">
        <v>0</v>
      </c>
      <c r="F89" s="5"/>
      <c r="G89" s="5">
        <v>0</v>
      </c>
      <c r="H89" s="5">
        <v>0</v>
      </c>
      <c r="I89" s="5">
        <v>1</v>
      </c>
      <c r="J89" s="5"/>
      <c r="K89" s="5"/>
      <c r="L89" s="5" t="e">
        <v>#N/A</v>
      </c>
      <c r="M89" s="5" t="e">
        <v>#N/A</v>
      </c>
      <c r="N89" s="5" t="e">
        <v>#N/A</v>
      </c>
      <c r="O89" s="5" t="e">
        <v>#N/A</v>
      </c>
      <c r="P89" s="5" t="e">
        <v>#N/A</v>
      </c>
      <c r="Q89" s="5" t="e">
        <v>#N/A</v>
      </c>
      <c r="R89" s="5" t="e">
        <v>#N/A</v>
      </c>
      <c r="S89" s="5" t="e">
        <v>#N/A</v>
      </c>
      <c r="T89" s="5" t="e">
        <v>#N/A</v>
      </c>
      <c r="U89" s="5" t="e">
        <v>#N/A</v>
      </c>
      <c r="V89" s="5" t="e">
        <v>#N/A</v>
      </c>
      <c r="W89" s="5" t="e">
        <v>#N/A</v>
      </c>
      <c r="X89" s="5" t="e">
        <v>#N/A</v>
      </c>
      <c r="Y89" s="5" t="e">
        <v>#N/A</v>
      </c>
      <c r="Z89" s="5" t="e">
        <v>#N/A</v>
      </c>
      <c r="AA89" s="5" t="e">
        <v>#N/A</v>
      </c>
      <c r="AN89">
        <f>IF(ISNUMBER(AA89),COUNTIFS(D89:Z89,"0",E89:AA89,"1")+COUNTIFS(D89:Z89,"1",E89:AA89,"0"),COUNTIFS(D89:Z89,"0",E89:AA89,"1")+COUNTIFS(D89:Z89,"1",E89:AA89,"0")-1)</f>
        <v>0</v>
      </c>
      <c r="AO89">
        <f t="shared" si="39"/>
        <v>0</v>
      </c>
      <c r="AP89">
        <f>COUNTIFS(D89:Z89,"0",E89:AA89,"1",$D$98:$Z$98,"&lt;0,5")+COUNTIFS(D89:Z89,"1",E89:AA89,"0",$D$98:$Z$98,"&gt;0,5")</f>
        <v>0</v>
      </c>
      <c r="AQ89">
        <f t="shared" ref="AQ89:AQ96" si="46">COUNTIFS(D89:Z89,"0",E89:AA89,"1",$D$98:$Z$98,"&gt;"&amp;$X$1)+COUNTIFS(D89:Z89,"1",E89:AA89,"0",$D$98:$Z$98,"&lt;"&amp;$Y$1)</f>
        <v>1</v>
      </c>
      <c r="AR89">
        <f t="shared" si="40"/>
        <v>0</v>
      </c>
      <c r="AS89">
        <f t="shared" si="40"/>
        <v>1</v>
      </c>
      <c r="AT89">
        <f>IF(AR89=0,-1,AO89/$I$4+$X$2*AR89-$X$3*AS89)</f>
        <v>-1</v>
      </c>
      <c r="AU89">
        <v>3</v>
      </c>
      <c r="AV89">
        <v>5</v>
      </c>
      <c r="AW89">
        <f t="shared" ref="AW89:AW96" si="47">AO89/$I$4</f>
        <v>0</v>
      </c>
    </row>
    <row r="90" spans="1:51" x14ac:dyDescent="0.35">
      <c r="B90" s="5" t="s">
        <v>145</v>
      </c>
      <c r="C90" s="5">
        <v>2</v>
      </c>
      <c r="D90" s="5"/>
      <c r="E90" s="5"/>
      <c r="F90" s="5"/>
      <c r="G90" s="5"/>
      <c r="H90" s="5"/>
      <c r="I90" s="5">
        <v>1</v>
      </c>
      <c r="J90" s="5">
        <v>1</v>
      </c>
      <c r="K90" s="5"/>
      <c r="L90" s="5" t="e">
        <v>#N/A</v>
      </c>
      <c r="M90" s="5" t="e">
        <v>#N/A</v>
      </c>
      <c r="N90" s="5" t="e">
        <v>#N/A</v>
      </c>
      <c r="O90" s="5" t="e">
        <v>#N/A</v>
      </c>
      <c r="P90" s="5" t="e">
        <v>#N/A</v>
      </c>
      <c r="Q90" s="5" t="e">
        <v>#N/A</v>
      </c>
      <c r="R90" s="5" t="e">
        <v>#N/A</v>
      </c>
      <c r="S90" s="5" t="e">
        <v>#N/A</v>
      </c>
      <c r="T90" s="5" t="e">
        <v>#N/A</v>
      </c>
      <c r="U90" s="5" t="e">
        <v>#N/A</v>
      </c>
      <c r="V90" s="5" t="e">
        <v>#N/A</v>
      </c>
      <c r="W90" s="5" t="e">
        <v>#N/A</v>
      </c>
      <c r="X90" s="5" t="e">
        <v>#N/A</v>
      </c>
      <c r="Y90" s="5" t="e">
        <v>#N/A</v>
      </c>
      <c r="Z90" s="5" t="e">
        <v>#N/A</v>
      </c>
      <c r="AA90" s="5" t="e">
        <v>#N/A</v>
      </c>
      <c r="AN90">
        <v>0</v>
      </c>
      <c r="AO90">
        <f t="shared" si="39"/>
        <v>0</v>
      </c>
      <c r="AP90">
        <f t="shared" ref="AP90:AP96" si="48">COUNTIFS(D90:Z90,"0",E90:AA90,"1",$D$98:$Z$98,"&lt;0,5")+COUNTIFS(D90:Z90,"1",E90:AA90,"0",$D$98:$Z$98,"&gt;0,5")</f>
        <v>0</v>
      </c>
      <c r="AQ90">
        <f t="shared" si="46"/>
        <v>0</v>
      </c>
      <c r="AR90">
        <f t="shared" si="40"/>
        <v>0</v>
      </c>
      <c r="AS90">
        <f t="shared" si="40"/>
        <v>0</v>
      </c>
      <c r="AT90">
        <f t="shared" ref="AT90:AT96" si="49">IF(AR90=0,-1,AO90/$I$4+$X$2*AR90-$X$3*AS90)</f>
        <v>-1</v>
      </c>
      <c r="AW90">
        <f t="shared" si="47"/>
        <v>0</v>
      </c>
    </row>
    <row r="91" spans="1:51" x14ac:dyDescent="0.35">
      <c r="B91" s="5" t="s">
        <v>145</v>
      </c>
      <c r="C91" s="5">
        <v>3</v>
      </c>
      <c r="D91" s="5">
        <v>0</v>
      </c>
      <c r="E91" s="5">
        <v>0</v>
      </c>
      <c r="F91" s="5">
        <v>1</v>
      </c>
      <c r="G91" s="5">
        <v>0</v>
      </c>
      <c r="H91" s="5">
        <v>1</v>
      </c>
      <c r="I91" s="5">
        <v>0</v>
      </c>
      <c r="J91" s="5">
        <v>1</v>
      </c>
      <c r="K91" s="5">
        <v>1</v>
      </c>
      <c r="L91" s="5" t="e">
        <v>#N/A</v>
      </c>
      <c r="M91" s="5" t="e">
        <v>#N/A</v>
      </c>
      <c r="N91" s="5" t="e">
        <v>#N/A</v>
      </c>
      <c r="O91" s="5" t="e">
        <v>#N/A</v>
      </c>
      <c r="P91" s="5" t="e">
        <v>#N/A</v>
      </c>
      <c r="Q91" s="5" t="e">
        <v>#N/A</v>
      </c>
      <c r="R91" s="5" t="e">
        <v>#N/A</v>
      </c>
      <c r="S91" s="5" t="e">
        <v>#N/A</v>
      </c>
      <c r="T91" s="5" t="e">
        <v>#N/A</v>
      </c>
      <c r="U91" s="5" t="e">
        <v>#N/A</v>
      </c>
      <c r="V91" s="5" t="e">
        <v>#N/A</v>
      </c>
      <c r="W91" s="5" t="e">
        <v>#N/A</v>
      </c>
      <c r="X91" s="5" t="e">
        <v>#N/A</v>
      </c>
      <c r="Y91" s="5" t="e">
        <v>#N/A</v>
      </c>
      <c r="Z91" s="5" t="e">
        <v>#N/A</v>
      </c>
      <c r="AA91" s="5" t="e">
        <v>#N/A</v>
      </c>
      <c r="AN91">
        <f t="shared" ref="AN91:AN96" si="50">IF(ISNUMBER(AA91),COUNTIFS(D91:Z91,"0",E91:AA91,"1")+COUNTIFS(D91:Z91,"1",E91:AA91,"0"),COUNTIFS(D91:Z91,"0",E91:AA91,"1")+COUNTIFS(D91:Z91,"1",E91:AA91,"0")-1)</f>
        <v>4</v>
      </c>
      <c r="AO91">
        <f t="shared" si="39"/>
        <v>4</v>
      </c>
      <c r="AP91">
        <f t="shared" si="48"/>
        <v>3</v>
      </c>
      <c r="AQ91">
        <f t="shared" si="46"/>
        <v>2</v>
      </c>
      <c r="AR91">
        <f t="shared" si="40"/>
        <v>3</v>
      </c>
      <c r="AS91">
        <f t="shared" si="40"/>
        <v>2</v>
      </c>
      <c r="AT91">
        <f t="shared" si="49"/>
        <v>2.5</v>
      </c>
      <c r="AW91">
        <f t="shared" si="47"/>
        <v>0.5</v>
      </c>
    </row>
    <row r="92" spans="1:51" x14ac:dyDescent="0.35">
      <c r="B92" s="5" t="s">
        <v>145</v>
      </c>
      <c r="C92" s="5">
        <v>4</v>
      </c>
      <c r="D92" s="5"/>
      <c r="E92" s="5">
        <v>1</v>
      </c>
      <c r="F92" s="5">
        <v>1</v>
      </c>
      <c r="G92" s="5">
        <v>0</v>
      </c>
      <c r="H92" s="5">
        <v>1</v>
      </c>
      <c r="I92" s="5">
        <v>1</v>
      </c>
      <c r="J92" s="5">
        <v>0</v>
      </c>
      <c r="K92" s="5">
        <v>1</v>
      </c>
      <c r="L92" s="5" t="e">
        <v>#N/A</v>
      </c>
      <c r="M92" s="5" t="e">
        <v>#N/A</v>
      </c>
      <c r="N92" s="5" t="e">
        <v>#N/A</v>
      </c>
      <c r="O92" s="5" t="e">
        <v>#N/A</v>
      </c>
      <c r="P92" s="5" t="e">
        <v>#N/A</v>
      </c>
      <c r="Q92" s="5" t="e">
        <v>#N/A</v>
      </c>
      <c r="R92" s="5" t="e">
        <v>#N/A</v>
      </c>
      <c r="S92" s="5" t="e">
        <v>#N/A</v>
      </c>
      <c r="T92" s="5" t="e">
        <v>#N/A</v>
      </c>
      <c r="U92" s="5" t="e">
        <v>#N/A</v>
      </c>
      <c r="V92" s="5" t="e">
        <v>#N/A</v>
      </c>
      <c r="W92" s="5" t="e">
        <v>#N/A</v>
      </c>
      <c r="X92" s="5" t="e">
        <v>#N/A</v>
      </c>
      <c r="Y92" s="5" t="e">
        <v>#N/A</v>
      </c>
      <c r="Z92" s="5" t="e">
        <v>#N/A</v>
      </c>
      <c r="AA92" s="5" t="e">
        <v>#N/A</v>
      </c>
      <c r="AN92">
        <f t="shared" si="50"/>
        <v>3</v>
      </c>
      <c r="AO92">
        <f t="shared" si="39"/>
        <v>3</v>
      </c>
      <c r="AP92">
        <f t="shared" si="48"/>
        <v>2</v>
      </c>
      <c r="AQ92">
        <f t="shared" si="46"/>
        <v>2</v>
      </c>
      <c r="AR92">
        <f t="shared" si="40"/>
        <v>2</v>
      </c>
      <c r="AS92">
        <f t="shared" si="40"/>
        <v>2</v>
      </c>
      <c r="AT92">
        <f t="shared" si="49"/>
        <v>1.375</v>
      </c>
      <c r="AW92">
        <f t="shared" si="47"/>
        <v>0.375</v>
      </c>
    </row>
    <row r="93" spans="1:51" x14ac:dyDescent="0.35">
      <c r="B93" s="5" t="s">
        <v>145</v>
      </c>
      <c r="C93" s="5">
        <v>5</v>
      </c>
      <c r="D93" s="5">
        <v>0</v>
      </c>
      <c r="E93" s="5">
        <v>0</v>
      </c>
      <c r="F93" s="5">
        <v>0</v>
      </c>
      <c r="G93" s="5">
        <v>1</v>
      </c>
      <c r="H93" s="5">
        <v>1</v>
      </c>
      <c r="I93" s="5">
        <v>1</v>
      </c>
      <c r="J93" s="5">
        <v>1</v>
      </c>
      <c r="K93" s="5">
        <v>1</v>
      </c>
      <c r="L93" s="5" t="e">
        <v>#N/A</v>
      </c>
      <c r="M93" s="5" t="e">
        <v>#N/A</v>
      </c>
      <c r="N93" s="5" t="e">
        <v>#N/A</v>
      </c>
      <c r="O93" s="5" t="e">
        <v>#N/A</v>
      </c>
      <c r="P93" s="5" t="e">
        <v>#N/A</v>
      </c>
      <c r="Q93" s="5" t="e">
        <v>#N/A</v>
      </c>
      <c r="R93" s="5" t="e">
        <v>#N/A</v>
      </c>
      <c r="S93" s="5" t="e">
        <v>#N/A</v>
      </c>
      <c r="T93" s="5" t="e">
        <v>#N/A</v>
      </c>
      <c r="U93" s="5" t="e">
        <v>#N/A</v>
      </c>
      <c r="V93" s="5" t="e">
        <v>#N/A</v>
      </c>
      <c r="W93" s="5" t="e">
        <v>#N/A</v>
      </c>
      <c r="X93" s="5" t="e">
        <v>#N/A</v>
      </c>
      <c r="Y93" s="5" t="e">
        <v>#N/A</v>
      </c>
      <c r="Z93" s="5" t="e">
        <v>#N/A</v>
      </c>
      <c r="AA93" s="5" t="e">
        <v>#N/A</v>
      </c>
      <c r="AN93">
        <f t="shared" si="50"/>
        <v>0</v>
      </c>
      <c r="AO93">
        <f t="shared" si="39"/>
        <v>0</v>
      </c>
      <c r="AP93">
        <f t="shared" si="48"/>
        <v>0</v>
      </c>
      <c r="AQ93">
        <f t="shared" si="46"/>
        <v>1</v>
      </c>
      <c r="AR93">
        <f t="shared" si="40"/>
        <v>0</v>
      </c>
      <c r="AS93">
        <f t="shared" si="40"/>
        <v>1</v>
      </c>
      <c r="AT93">
        <f t="shared" si="49"/>
        <v>-1</v>
      </c>
      <c r="AW93">
        <f t="shared" si="47"/>
        <v>0</v>
      </c>
    </row>
    <row r="94" spans="1:51" x14ac:dyDescent="0.35">
      <c r="B94" s="5" t="s">
        <v>145</v>
      </c>
      <c r="C94" s="5">
        <v>6</v>
      </c>
      <c r="D94" s="5">
        <v>0</v>
      </c>
      <c r="E94" s="5">
        <v>0</v>
      </c>
      <c r="F94" s="5">
        <v>0</v>
      </c>
      <c r="G94" s="5">
        <v>1</v>
      </c>
      <c r="H94" s="5">
        <v>1</v>
      </c>
      <c r="I94" s="5">
        <v>1</v>
      </c>
      <c r="J94" s="5">
        <v>1</v>
      </c>
      <c r="K94" s="5">
        <v>1</v>
      </c>
      <c r="L94" s="5" t="e">
        <v>#N/A</v>
      </c>
      <c r="M94" s="5" t="e">
        <v>#N/A</v>
      </c>
      <c r="N94" s="5" t="e">
        <v>#N/A</v>
      </c>
      <c r="O94" s="5" t="e">
        <v>#N/A</v>
      </c>
      <c r="P94" s="5" t="e">
        <v>#N/A</v>
      </c>
      <c r="Q94" s="5" t="e">
        <v>#N/A</v>
      </c>
      <c r="R94" s="5" t="e">
        <v>#N/A</v>
      </c>
      <c r="S94" s="5" t="e">
        <v>#N/A</v>
      </c>
      <c r="T94" s="5" t="e">
        <v>#N/A</v>
      </c>
      <c r="U94" s="5" t="e">
        <v>#N/A</v>
      </c>
      <c r="V94" s="5" t="e">
        <v>#N/A</v>
      </c>
      <c r="W94" s="5" t="e">
        <v>#N/A</v>
      </c>
      <c r="X94" s="5" t="e">
        <v>#N/A</v>
      </c>
      <c r="Y94" s="5" t="e">
        <v>#N/A</v>
      </c>
      <c r="Z94" s="5" t="e">
        <v>#N/A</v>
      </c>
      <c r="AA94" s="5" t="e">
        <v>#N/A</v>
      </c>
      <c r="AN94">
        <f t="shared" si="50"/>
        <v>0</v>
      </c>
      <c r="AO94">
        <f t="shared" si="39"/>
        <v>0</v>
      </c>
      <c r="AP94">
        <f t="shared" si="48"/>
        <v>0</v>
      </c>
      <c r="AQ94">
        <f t="shared" si="46"/>
        <v>1</v>
      </c>
      <c r="AR94">
        <f t="shared" si="40"/>
        <v>0</v>
      </c>
      <c r="AS94">
        <f t="shared" si="40"/>
        <v>1</v>
      </c>
      <c r="AT94">
        <f t="shared" si="49"/>
        <v>-1</v>
      </c>
      <c r="AW94">
        <f t="shared" si="47"/>
        <v>0</v>
      </c>
    </row>
    <row r="95" spans="1:51" x14ac:dyDescent="0.35">
      <c r="B95" s="5" t="s">
        <v>145</v>
      </c>
      <c r="C95" s="5">
        <v>7</v>
      </c>
      <c r="D95" s="5">
        <v>0</v>
      </c>
      <c r="E95" s="5">
        <v>0</v>
      </c>
      <c r="F95" s="5">
        <v>1</v>
      </c>
      <c r="G95" s="5">
        <v>1</v>
      </c>
      <c r="H95" s="5">
        <v>1</v>
      </c>
      <c r="I95" s="5">
        <v>1</v>
      </c>
      <c r="J95" s="5">
        <v>1</v>
      </c>
      <c r="K95" s="5">
        <v>1</v>
      </c>
      <c r="L95" s="5" t="e">
        <v>#N/A</v>
      </c>
      <c r="M95" s="5" t="e">
        <v>#N/A</v>
      </c>
      <c r="N95" s="5" t="e">
        <v>#N/A</v>
      </c>
      <c r="O95" s="5" t="e">
        <v>#N/A</v>
      </c>
      <c r="P95" s="5" t="e">
        <v>#N/A</v>
      </c>
      <c r="Q95" s="5" t="e">
        <v>#N/A</v>
      </c>
      <c r="R95" s="5" t="e">
        <v>#N/A</v>
      </c>
      <c r="S95" s="5" t="e">
        <v>#N/A</v>
      </c>
      <c r="T95" s="5" t="e">
        <v>#N/A</v>
      </c>
      <c r="U95" s="5" t="e">
        <v>#N/A</v>
      </c>
      <c r="V95" s="5" t="e">
        <v>#N/A</v>
      </c>
      <c r="W95" s="5" t="e">
        <v>#N/A</v>
      </c>
      <c r="X95" s="5" t="e">
        <v>#N/A</v>
      </c>
      <c r="Y95" s="5" t="e">
        <v>#N/A</v>
      </c>
      <c r="Z95" s="5" t="e">
        <v>#N/A</v>
      </c>
      <c r="AA95" s="5" t="e">
        <v>#N/A</v>
      </c>
      <c r="AN95">
        <f t="shared" si="50"/>
        <v>0</v>
      </c>
      <c r="AO95">
        <f t="shared" si="39"/>
        <v>0</v>
      </c>
      <c r="AP95">
        <f t="shared" si="48"/>
        <v>1</v>
      </c>
      <c r="AQ95">
        <f t="shared" si="46"/>
        <v>0</v>
      </c>
      <c r="AR95">
        <f t="shared" si="40"/>
        <v>1</v>
      </c>
      <c r="AS95">
        <f t="shared" si="40"/>
        <v>0</v>
      </c>
      <c r="AT95">
        <f t="shared" si="49"/>
        <v>1</v>
      </c>
      <c r="AW95">
        <f t="shared" si="47"/>
        <v>0</v>
      </c>
    </row>
    <row r="96" spans="1:51" x14ac:dyDescent="0.35">
      <c r="B96" s="5" t="s">
        <v>145</v>
      </c>
      <c r="C96" s="5">
        <v>8</v>
      </c>
      <c r="D96" s="5">
        <v>0</v>
      </c>
      <c r="E96" s="5">
        <v>0</v>
      </c>
      <c r="F96" s="5">
        <v>0</v>
      </c>
      <c r="G96" s="5">
        <v>1</v>
      </c>
      <c r="H96" s="5">
        <v>1</v>
      </c>
      <c r="I96" s="5">
        <v>1</v>
      </c>
      <c r="J96" s="5">
        <v>1</v>
      </c>
      <c r="K96" s="5">
        <v>1</v>
      </c>
      <c r="L96" s="5" t="e">
        <v>#N/A</v>
      </c>
      <c r="M96" s="5" t="e">
        <v>#N/A</v>
      </c>
      <c r="N96" s="5" t="e">
        <v>#N/A</v>
      </c>
      <c r="O96" s="5" t="e">
        <v>#N/A</v>
      </c>
      <c r="P96" s="5" t="e">
        <v>#N/A</v>
      </c>
      <c r="Q96" s="5" t="e">
        <v>#N/A</v>
      </c>
      <c r="R96" s="5" t="e">
        <v>#N/A</v>
      </c>
      <c r="S96" s="5" t="e">
        <v>#N/A</v>
      </c>
      <c r="T96" s="5" t="e">
        <v>#N/A</v>
      </c>
      <c r="U96" s="5" t="e">
        <v>#N/A</v>
      </c>
      <c r="V96" s="5" t="e">
        <v>#N/A</v>
      </c>
      <c r="W96" s="5" t="e">
        <v>#N/A</v>
      </c>
      <c r="X96" s="5" t="e">
        <v>#N/A</v>
      </c>
      <c r="Y96" s="5" t="e">
        <v>#N/A</v>
      </c>
      <c r="Z96" s="5" t="e">
        <v>#N/A</v>
      </c>
      <c r="AA96" s="5" t="e">
        <v>#N/A</v>
      </c>
      <c r="AN96">
        <f t="shared" si="50"/>
        <v>0</v>
      </c>
      <c r="AO96">
        <f t="shared" si="39"/>
        <v>0</v>
      </c>
      <c r="AP96">
        <f t="shared" si="48"/>
        <v>0</v>
      </c>
      <c r="AQ96">
        <f t="shared" si="46"/>
        <v>1</v>
      </c>
      <c r="AR96">
        <f t="shared" si="40"/>
        <v>0</v>
      </c>
      <c r="AS96">
        <f t="shared" si="40"/>
        <v>1</v>
      </c>
      <c r="AT96">
        <f t="shared" si="49"/>
        <v>-1</v>
      </c>
      <c r="AW96">
        <f t="shared" si="47"/>
        <v>0</v>
      </c>
    </row>
    <row r="97" spans="1:49" x14ac:dyDescent="0.35">
      <c r="A97" s="5"/>
      <c r="B97" s="5"/>
      <c r="D97">
        <f>AVERAGE(D89:D96)</f>
        <v>0</v>
      </c>
      <c r="E97">
        <f t="shared" ref="E97:K97" si="51">AVERAGE(E89:E96)</f>
        <v>0.14285714285714285</v>
      </c>
      <c r="F97">
        <f t="shared" si="51"/>
        <v>0.5</v>
      </c>
      <c r="G97">
        <f t="shared" si="51"/>
        <v>0.5714285714285714</v>
      </c>
      <c r="H97">
        <f t="shared" si="51"/>
        <v>0.8571428571428571</v>
      </c>
      <c r="I97">
        <f t="shared" si="51"/>
        <v>0.875</v>
      </c>
      <c r="J97">
        <f>AVERAGE(J89:J96)</f>
        <v>0.8571428571428571</v>
      </c>
      <c r="K97">
        <f t="shared" si="51"/>
        <v>1</v>
      </c>
      <c r="L97" s="5"/>
      <c r="M97" s="5"/>
      <c r="N97" s="5"/>
      <c r="O97" s="5"/>
      <c r="P97" s="5"/>
      <c r="Q97" s="5"/>
      <c r="R97" s="5"/>
      <c r="S97" s="5"/>
      <c r="T97" s="5"/>
      <c r="U97" s="5"/>
      <c r="V97" s="5"/>
      <c r="W97" s="5"/>
      <c r="X97" s="5"/>
      <c r="Y97" s="5"/>
      <c r="Z97" s="5"/>
      <c r="AA97" s="5"/>
    </row>
    <row r="98" spans="1:49" x14ac:dyDescent="0.35">
      <c r="A98" s="5"/>
      <c r="B98" s="5"/>
      <c r="C98" t="s">
        <v>115</v>
      </c>
      <c r="D98" s="5">
        <f>(SUM(D89:D96)+1)/12</f>
        <v>8.3333333333333329E-2</v>
      </c>
      <c r="E98" s="5">
        <f>(SUM(E89:E96)+4)/12</f>
        <v>0.41666666666666669</v>
      </c>
      <c r="F98" s="5">
        <f>(SUM(F89:F96)+5)/12</f>
        <v>0.66666666666666663</v>
      </c>
      <c r="G98" s="5">
        <f>(SUM(G89:G96)+5)/12</f>
        <v>0.75</v>
      </c>
      <c r="H98" s="5">
        <f>(SUM(H89:H96)+5)/12</f>
        <v>0.91666666666666663</v>
      </c>
      <c r="I98" s="5">
        <f>(SUM(I89:I96)+4)/12</f>
        <v>0.91666666666666663</v>
      </c>
      <c r="J98" s="5">
        <f>(SUM(J89:J96)+5)/12</f>
        <v>0.91666666666666663</v>
      </c>
      <c r="K98" s="5">
        <f>(SUM(K89:K96)+6)/12</f>
        <v>1</v>
      </c>
      <c r="L98" s="5"/>
      <c r="M98" s="5"/>
      <c r="N98" s="5"/>
      <c r="O98" s="5"/>
      <c r="P98" s="5"/>
      <c r="Q98" s="5"/>
      <c r="R98" s="5"/>
      <c r="S98" s="5"/>
      <c r="T98" s="5"/>
      <c r="U98" s="5"/>
      <c r="V98" s="5"/>
      <c r="W98" s="5"/>
      <c r="X98" s="5"/>
      <c r="Y98" s="5"/>
      <c r="Z98" s="5"/>
      <c r="AA98" s="5"/>
    </row>
    <row r="99" spans="1:49" s="6" customFormat="1" x14ac:dyDescent="0.35">
      <c r="B99" s="7" t="s">
        <v>146</v>
      </c>
      <c r="C99" s="7">
        <v>1</v>
      </c>
      <c r="D99" s="7">
        <v>0</v>
      </c>
      <c r="E99" s="7">
        <v>0</v>
      </c>
      <c r="F99" s="7">
        <v>0</v>
      </c>
      <c r="G99" s="7">
        <v>0</v>
      </c>
      <c r="H99" s="7">
        <v>0</v>
      </c>
      <c r="I99" s="7">
        <v>0</v>
      </c>
      <c r="J99" s="7">
        <v>0</v>
      </c>
      <c r="K99" s="7">
        <v>0</v>
      </c>
      <c r="L99" s="7">
        <v>0</v>
      </c>
      <c r="M99" s="7">
        <v>0</v>
      </c>
      <c r="N99" s="7" t="e">
        <v>#N/A</v>
      </c>
      <c r="O99" s="7" t="e">
        <v>#N/A</v>
      </c>
      <c r="P99" s="7" t="e">
        <v>#N/A</v>
      </c>
      <c r="Q99" s="7" t="e">
        <v>#N/A</v>
      </c>
      <c r="R99" s="7" t="e">
        <v>#N/A</v>
      </c>
      <c r="S99" s="7" t="e">
        <v>#N/A</v>
      </c>
      <c r="T99" s="7" t="e">
        <v>#N/A</v>
      </c>
      <c r="U99" s="7" t="e">
        <v>#N/A</v>
      </c>
      <c r="V99" s="7" t="e">
        <v>#N/A</v>
      </c>
      <c r="W99" s="7" t="e">
        <v>#N/A</v>
      </c>
      <c r="X99" s="7" t="e">
        <v>#N/A</v>
      </c>
      <c r="Y99" s="7" t="e">
        <v>#N/A</v>
      </c>
      <c r="Z99" s="7" t="e">
        <v>#N/A</v>
      </c>
      <c r="AA99" s="7" t="e">
        <v>#N/A</v>
      </c>
      <c r="AN99" s="6">
        <f>IF(ISNUMBER(AA99),COUNTIFS(D99:Z99,"0",E99:AA99,"1")+COUNTIFS(D99:Z99,"1",E99:AA99,"0"),COUNTIFS(D99:Z99,"0",E99:AA99,"1")+COUNTIFS(D99:Z99,"1",E99:AA99,"0")-1)</f>
        <v>-1</v>
      </c>
      <c r="AO99" s="6">
        <f t="shared" si="39"/>
        <v>-1</v>
      </c>
      <c r="AP99" s="6">
        <f>COUNTIFS(D99:Z99,"0",E99:AA99,"1",$D$110:$Z$110,"&lt;0,5")+COUNTIFS(D99:Z99,"1",E99:AA99,"0",$D$110:$Z$110,"&gt;0,5")</f>
        <v>0</v>
      </c>
      <c r="AQ99" s="6">
        <f>COUNTIFS(D99:Z99,"0",E99:AA99,"1",$D$110:$Z$110,"&gt;"&amp;$X$1)+COUNTIFS(D99:Z99,"1",E99:AA99,"0",$D$110:$Z$110,"&lt;"&amp;$Y$1)</f>
        <v>0</v>
      </c>
      <c r="AR99" s="6">
        <f t="shared" si="40"/>
        <v>0</v>
      </c>
      <c r="AS99" s="6">
        <f t="shared" si="40"/>
        <v>0</v>
      </c>
      <c r="AT99" s="6">
        <f>IF(AR99=0,-1,AO99/$J$4+$X$2*AR99-$X$3*AS99)</f>
        <v>-1</v>
      </c>
      <c r="AU99" s="6">
        <v>3</v>
      </c>
      <c r="AV99" s="6">
        <v>6</v>
      </c>
    </row>
    <row r="100" spans="1:49" x14ac:dyDescent="0.35">
      <c r="B100" s="5" t="s">
        <v>146</v>
      </c>
      <c r="C100" s="5">
        <v>2</v>
      </c>
      <c r="D100" s="5">
        <v>1</v>
      </c>
      <c r="E100" s="5">
        <v>1</v>
      </c>
      <c r="F100" s="5">
        <v>0</v>
      </c>
      <c r="G100" s="5">
        <v>0</v>
      </c>
      <c r="H100" s="5">
        <v>0</v>
      </c>
      <c r="I100" s="5">
        <v>1</v>
      </c>
      <c r="J100" s="5">
        <v>1</v>
      </c>
      <c r="K100" s="5">
        <v>1</v>
      </c>
      <c r="L100" s="5">
        <v>1</v>
      </c>
      <c r="M100" s="5">
        <v>1</v>
      </c>
      <c r="N100" s="5" t="e">
        <v>#N/A</v>
      </c>
      <c r="O100" s="5" t="e">
        <v>#N/A</v>
      </c>
      <c r="P100" s="5" t="e">
        <v>#N/A</v>
      </c>
      <c r="Q100" s="5" t="e">
        <v>#N/A</v>
      </c>
      <c r="R100" s="5" t="e">
        <v>#N/A</v>
      </c>
      <c r="S100" s="5" t="e">
        <v>#N/A</v>
      </c>
      <c r="T100" s="5" t="e">
        <v>#N/A</v>
      </c>
      <c r="U100" s="5" t="e">
        <v>#N/A</v>
      </c>
      <c r="V100" s="5" t="e">
        <v>#N/A</v>
      </c>
      <c r="W100" s="5" t="e">
        <v>#N/A</v>
      </c>
      <c r="X100" s="5" t="e">
        <v>#N/A</v>
      </c>
      <c r="Y100" s="5" t="e">
        <v>#N/A</v>
      </c>
      <c r="Z100" s="5" t="e">
        <v>#N/A</v>
      </c>
      <c r="AA100" s="5" t="e">
        <v>#N/A</v>
      </c>
      <c r="AN100">
        <f>IF(ISNUMBER(AA100),COUNTIFS(D100:Z100,"0",E100:AA100,"1")+COUNTIFS(D100:Z100,"1",E100:AA100,"0"),COUNTIFS(D100:Z100,"0",E100:AA100,"1")+COUNTIFS(D100:Z100,"1",E100:AA100,"0")-1)</f>
        <v>1</v>
      </c>
      <c r="AO100">
        <f t="shared" si="39"/>
        <v>1</v>
      </c>
      <c r="AP100">
        <f>COUNTIFS(D100:Z100,"0",E100:AA100,"1",$D$110:$Z$110,"&lt;0,5")+COUNTIFS(D100:Z100,"1",E100:AA100,"0",$D$110:$Z$110,"&gt;0,5")</f>
        <v>1</v>
      </c>
      <c r="AQ100">
        <f>COUNTIFS(D100:Z100,"0",E100:AA100,"1",$D$110:$Z$110,"&gt;"&amp;$X$1)+COUNTIFS(D100:Z100,"1",E100:AA100,"0",$D$110:$Z$110,"&lt;"&amp;$Y$1)</f>
        <v>1</v>
      </c>
      <c r="AR100">
        <f>AP100</f>
        <v>1</v>
      </c>
      <c r="AS100">
        <f t="shared" si="40"/>
        <v>1</v>
      </c>
      <c r="AT100">
        <f>IF(AR100=0,-1,AO100/$J$4+$X$2*AR100-$X$3*AS100)</f>
        <v>0.60000000000000009</v>
      </c>
      <c r="AW100">
        <f>AO100/$J$4</f>
        <v>0.1</v>
      </c>
    </row>
    <row r="101" spans="1:49" x14ac:dyDescent="0.35">
      <c r="B101" s="5" t="s">
        <v>146</v>
      </c>
      <c r="C101" s="5">
        <v>3</v>
      </c>
      <c r="D101" s="5">
        <v>0</v>
      </c>
      <c r="E101" s="5">
        <v>0</v>
      </c>
      <c r="F101" s="5">
        <v>0</v>
      </c>
      <c r="G101" s="5">
        <v>0</v>
      </c>
      <c r="H101" s="5">
        <v>0</v>
      </c>
      <c r="I101" s="5">
        <v>0</v>
      </c>
      <c r="J101" s="5">
        <v>0</v>
      </c>
      <c r="K101" s="5">
        <v>0</v>
      </c>
      <c r="L101" s="5">
        <v>1</v>
      </c>
      <c r="M101" s="5">
        <v>1</v>
      </c>
      <c r="N101" s="5" t="e">
        <v>#N/A</v>
      </c>
      <c r="O101" s="5" t="e">
        <v>#N/A</v>
      </c>
      <c r="P101" s="5" t="e">
        <v>#N/A</v>
      </c>
      <c r="Q101" s="5" t="e">
        <v>#N/A</v>
      </c>
      <c r="R101" s="5" t="e">
        <v>#N/A</v>
      </c>
      <c r="S101" s="5" t="e">
        <v>#N/A</v>
      </c>
      <c r="T101" s="5" t="e">
        <v>#N/A</v>
      </c>
      <c r="U101" s="5" t="e">
        <v>#N/A</v>
      </c>
      <c r="V101" s="5" t="e">
        <v>#N/A</v>
      </c>
      <c r="W101" s="5" t="e">
        <v>#N/A</v>
      </c>
      <c r="X101" s="5" t="e">
        <v>#N/A</v>
      </c>
      <c r="Y101" s="5" t="e">
        <v>#N/A</v>
      </c>
      <c r="Z101" s="5" t="e">
        <v>#N/A</v>
      </c>
      <c r="AA101" s="5" t="e">
        <v>#N/A</v>
      </c>
      <c r="AN101">
        <f>IF(ISNUMBER(AA101),COUNTIFS(D101:Z101,"0",E101:AA101,"1")+COUNTIFS(D101:Z101,"1",E101:AA101,"0"),COUNTIFS(D101:Z101,"0",E101:AA101,"1")+COUNTIFS(D101:Z101,"1",E101:AA101,"0")-1)</f>
        <v>0</v>
      </c>
      <c r="AO101">
        <f t="shared" si="39"/>
        <v>0</v>
      </c>
      <c r="AP101">
        <f>COUNTIFS(D101:Z101,"0",E101:AA101,"1",$D$110:$Z$110,"&lt;0,5")+COUNTIFS(D101:Z101,"1",E101:AA101,"0",$D$110:$Z$110,"&gt;0,5")</f>
        <v>0</v>
      </c>
      <c r="AQ101">
        <f>COUNTIFS(D101:Z101,"0",E101:AA101,"1",$D$110:$Z$110,"&gt;"&amp;$X$1)+COUNTIFS(D101:Z101,"1",E101:AA101,"0",$D$110:$Z$110,"&lt;"&amp;$Y$1)</f>
        <v>0</v>
      </c>
      <c r="AR101">
        <f t="shared" si="40"/>
        <v>0</v>
      </c>
      <c r="AS101">
        <f t="shared" si="40"/>
        <v>0</v>
      </c>
      <c r="AT101">
        <f>IF(AR101=0,-1,AO101/$J$4+$X$2*AR101-$X$3*AS101)</f>
        <v>-1</v>
      </c>
      <c r="AW101">
        <f>AO101/$J$4</f>
        <v>0</v>
      </c>
    </row>
    <row r="102" spans="1:49" x14ac:dyDescent="0.35">
      <c r="B102" s="3" t="s">
        <v>146</v>
      </c>
      <c r="C102" s="3">
        <v>4</v>
      </c>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49" x14ac:dyDescent="0.35">
      <c r="B103" s="5" t="s">
        <v>146</v>
      </c>
      <c r="C103" s="5">
        <v>5</v>
      </c>
      <c r="D103" s="5">
        <v>0</v>
      </c>
      <c r="E103" s="5">
        <v>0</v>
      </c>
      <c r="F103" s="5">
        <v>0</v>
      </c>
      <c r="G103" s="5">
        <v>0</v>
      </c>
      <c r="H103" s="5">
        <v>0</v>
      </c>
      <c r="I103" s="5">
        <v>0</v>
      </c>
      <c r="J103" s="5">
        <v>0</v>
      </c>
      <c r="K103" s="5">
        <v>1</v>
      </c>
      <c r="L103" s="5">
        <v>1</v>
      </c>
      <c r="M103" s="5">
        <v>1</v>
      </c>
      <c r="N103" s="5" t="e">
        <v>#N/A</v>
      </c>
      <c r="O103" s="5" t="e">
        <v>#N/A</v>
      </c>
      <c r="P103" s="5" t="e">
        <v>#N/A</v>
      </c>
      <c r="Q103" s="5" t="e">
        <v>#N/A</v>
      </c>
      <c r="R103" s="5" t="e">
        <v>#N/A</v>
      </c>
      <c r="S103" s="5" t="e">
        <v>#N/A</v>
      </c>
      <c r="T103" s="5" t="e">
        <v>#N/A</v>
      </c>
      <c r="U103" s="5" t="e">
        <v>#N/A</v>
      </c>
      <c r="V103" s="5" t="e">
        <v>#N/A</v>
      </c>
      <c r="W103" s="5" t="e">
        <v>#N/A</v>
      </c>
      <c r="X103" s="5" t="e">
        <v>#N/A</v>
      </c>
      <c r="Y103" s="5" t="e">
        <v>#N/A</v>
      </c>
      <c r="Z103" s="5" t="e">
        <v>#N/A</v>
      </c>
      <c r="AA103" s="5" t="e">
        <v>#N/A</v>
      </c>
      <c r="AN103">
        <f t="shared" ref="AN103:AN108" si="52">IF(ISNUMBER(AA103),COUNTIFS(D103:Z103,"0",E103:AA103,"1")+COUNTIFS(D103:Z103,"1",E103:AA103,"0"),COUNTIFS(D103:Z103,"0",E103:AA103,"1")+COUNTIFS(D103:Z103,"1",E103:AA103,"0")-1)</f>
        <v>0</v>
      </c>
      <c r="AO103">
        <f>AN103</f>
        <v>0</v>
      </c>
      <c r="AP103">
        <f>COUNTIFS(D103:Z103,"0",E103:AA103,"1",$D$110:$Z$110,"&lt;0,5")+COUNTIFS(D103:Z103,"1",E103:AA103,"0",$D$110:$Z$110,"&gt;0,5")</f>
        <v>1</v>
      </c>
      <c r="AQ103">
        <f t="shared" ref="AQ103:AQ108" si="53">COUNTIFS(D103:Z103,"0",E103:AA103,"1",$D$110:$Z$110,"&gt;"&amp;$X$1)+COUNTIFS(D103:Z103,"1",E103:AA103,"0",$D$110:$Z$110,"&lt;"&amp;$Y$1)</f>
        <v>0</v>
      </c>
      <c r="AR103">
        <f t="shared" si="40"/>
        <v>0</v>
      </c>
      <c r="AS103">
        <f t="shared" si="40"/>
        <v>0</v>
      </c>
      <c r="AT103">
        <f t="shared" ref="AT103:AT108" si="54">IF(AR103=0,-1,AO103/$J$4+$X$2*AR103-$X$3*AS103)</f>
        <v>-1</v>
      </c>
      <c r="AW103">
        <f t="shared" ref="AW103:AW108" si="55">AO103/$J$4</f>
        <v>0</v>
      </c>
    </row>
    <row r="104" spans="1:49" x14ac:dyDescent="0.35">
      <c r="B104" s="5" t="s">
        <v>146</v>
      </c>
      <c r="C104" s="5">
        <v>6</v>
      </c>
      <c r="D104" s="5"/>
      <c r="E104" s="5">
        <v>0</v>
      </c>
      <c r="F104" s="5">
        <v>0</v>
      </c>
      <c r="G104" s="5">
        <v>0</v>
      </c>
      <c r="H104" s="5">
        <v>0</v>
      </c>
      <c r="I104" s="5">
        <v>0</v>
      </c>
      <c r="J104" s="5">
        <v>0</v>
      </c>
      <c r="K104" s="5">
        <v>1</v>
      </c>
      <c r="L104" s="5">
        <v>1</v>
      </c>
      <c r="M104" s="5">
        <v>1</v>
      </c>
      <c r="N104" s="5" t="e">
        <v>#N/A</v>
      </c>
      <c r="O104" s="5" t="e">
        <v>#N/A</v>
      </c>
      <c r="P104" s="5" t="e">
        <v>#N/A</v>
      </c>
      <c r="Q104" s="5" t="e">
        <v>#N/A</v>
      </c>
      <c r="R104" s="5" t="e">
        <v>#N/A</v>
      </c>
      <c r="S104" s="5" t="e">
        <v>#N/A</v>
      </c>
      <c r="T104" s="5" t="e">
        <v>#N/A</v>
      </c>
      <c r="U104" s="5" t="e">
        <v>#N/A</v>
      </c>
      <c r="V104" s="5" t="e">
        <v>#N/A</v>
      </c>
      <c r="W104" s="5" t="e">
        <v>#N/A</v>
      </c>
      <c r="X104" s="5" t="e">
        <v>#N/A</v>
      </c>
      <c r="Y104" s="5" t="e">
        <v>#N/A</v>
      </c>
      <c r="Z104" s="5" t="e">
        <v>#N/A</v>
      </c>
      <c r="AA104" s="5" t="e">
        <v>#N/A</v>
      </c>
      <c r="AN104">
        <f t="shared" si="52"/>
        <v>0</v>
      </c>
      <c r="AO104">
        <f t="shared" si="39"/>
        <v>0</v>
      </c>
      <c r="AP104">
        <f t="shared" ref="AP104:AP108" si="56">COUNTIFS(D104:Z104,"0",E104:AA104,"1",$D$110:$Z$110,"&lt;0,5")+COUNTIFS(D104:Z104,"1",E104:AA104,"0",$D$110:$Z$110,"&gt;0,5")</f>
        <v>1</v>
      </c>
      <c r="AQ104">
        <f t="shared" si="53"/>
        <v>0</v>
      </c>
      <c r="AR104">
        <f t="shared" si="40"/>
        <v>1</v>
      </c>
      <c r="AS104">
        <f t="shared" si="40"/>
        <v>0</v>
      </c>
      <c r="AT104">
        <f t="shared" si="54"/>
        <v>1</v>
      </c>
      <c r="AW104">
        <f t="shared" si="55"/>
        <v>0</v>
      </c>
    </row>
    <row r="105" spans="1:49" x14ac:dyDescent="0.35">
      <c r="B105" s="5" t="s">
        <v>146</v>
      </c>
      <c r="C105" s="5">
        <v>7</v>
      </c>
      <c r="D105" s="5">
        <v>0</v>
      </c>
      <c r="E105" s="5">
        <v>0</v>
      </c>
      <c r="F105" s="5">
        <v>0</v>
      </c>
      <c r="G105" s="5">
        <v>0</v>
      </c>
      <c r="H105" s="5">
        <v>0</v>
      </c>
      <c r="I105" s="5">
        <v>0</v>
      </c>
      <c r="J105" s="5">
        <v>0</v>
      </c>
      <c r="K105" s="5">
        <v>0</v>
      </c>
      <c r="L105" s="5">
        <v>1</v>
      </c>
      <c r="M105" s="5">
        <v>1</v>
      </c>
      <c r="N105" s="5" t="e">
        <v>#N/A</v>
      </c>
      <c r="O105" s="5" t="e">
        <v>#N/A</v>
      </c>
      <c r="P105" s="5" t="e">
        <v>#N/A</v>
      </c>
      <c r="Q105" s="5" t="e">
        <v>#N/A</v>
      </c>
      <c r="R105" s="5" t="e">
        <v>#N/A</v>
      </c>
      <c r="S105" s="5" t="e">
        <v>#N/A</v>
      </c>
      <c r="T105" s="5" t="e">
        <v>#N/A</v>
      </c>
      <c r="U105" s="5" t="e">
        <v>#N/A</v>
      </c>
      <c r="V105" s="5" t="e">
        <v>#N/A</v>
      </c>
      <c r="W105" s="5" t="e">
        <v>#N/A</v>
      </c>
      <c r="X105" s="5" t="e">
        <v>#N/A</v>
      </c>
      <c r="Y105" s="5" t="e">
        <v>#N/A</v>
      </c>
      <c r="Z105" s="5" t="e">
        <v>#N/A</v>
      </c>
      <c r="AA105" s="5" t="e">
        <v>#N/A</v>
      </c>
      <c r="AN105">
        <f t="shared" si="52"/>
        <v>0</v>
      </c>
      <c r="AO105">
        <f t="shared" si="39"/>
        <v>0</v>
      </c>
      <c r="AP105">
        <f t="shared" si="56"/>
        <v>0</v>
      </c>
      <c r="AQ105">
        <f t="shared" si="53"/>
        <v>0</v>
      </c>
      <c r="AR105">
        <f t="shared" si="40"/>
        <v>0</v>
      </c>
      <c r="AS105">
        <f t="shared" si="40"/>
        <v>0</v>
      </c>
      <c r="AT105">
        <f t="shared" si="54"/>
        <v>-1</v>
      </c>
      <c r="AW105">
        <f t="shared" si="55"/>
        <v>0</v>
      </c>
    </row>
    <row r="106" spans="1:49" x14ac:dyDescent="0.35">
      <c r="B106" s="5" t="s">
        <v>146</v>
      </c>
      <c r="C106" s="5">
        <v>8</v>
      </c>
      <c r="D106" s="5">
        <v>0</v>
      </c>
      <c r="E106" s="5">
        <v>0</v>
      </c>
      <c r="F106" s="5">
        <v>0</v>
      </c>
      <c r="G106" s="5">
        <v>0</v>
      </c>
      <c r="H106" s="5">
        <v>0</v>
      </c>
      <c r="I106" s="5">
        <v>0</v>
      </c>
      <c r="J106" s="5">
        <v>0</v>
      </c>
      <c r="K106" s="5">
        <v>0</v>
      </c>
      <c r="L106" s="5">
        <v>0</v>
      </c>
      <c r="M106" s="5">
        <v>1</v>
      </c>
      <c r="N106" s="5" t="e">
        <v>#N/A</v>
      </c>
      <c r="O106" s="5" t="e">
        <v>#N/A</v>
      </c>
      <c r="P106" s="5" t="e">
        <v>#N/A</v>
      </c>
      <c r="Q106" s="5" t="e">
        <v>#N/A</v>
      </c>
      <c r="R106" s="5" t="e">
        <v>#N/A</v>
      </c>
      <c r="S106" s="5" t="e">
        <v>#N/A</v>
      </c>
      <c r="T106" s="5" t="e">
        <v>#N/A</v>
      </c>
      <c r="U106" s="5" t="e">
        <v>#N/A</v>
      </c>
      <c r="V106" s="5" t="e">
        <v>#N/A</v>
      </c>
      <c r="W106" s="5" t="e">
        <v>#N/A</v>
      </c>
      <c r="X106" s="5" t="e">
        <v>#N/A</v>
      </c>
      <c r="Y106" s="5" t="e">
        <v>#N/A</v>
      </c>
      <c r="Z106" s="5" t="e">
        <v>#N/A</v>
      </c>
      <c r="AA106" s="5" t="e">
        <v>#N/A</v>
      </c>
      <c r="AN106">
        <f t="shared" si="52"/>
        <v>0</v>
      </c>
      <c r="AO106">
        <f t="shared" si="39"/>
        <v>0</v>
      </c>
      <c r="AP106">
        <f t="shared" si="56"/>
        <v>0</v>
      </c>
      <c r="AQ106">
        <f t="shared" si="53"/>
        <v>1</v>
      </c>
      <c r="AR106">
        <f t="shared" si="40"/>
        <v>0</v>
      </c>
      <c r="AS106">
        <f t="shared" si="40"/>
        <v>1</v>
      </c>
      <c r="AT106">
        <f t="shared" si="54"/>
        <v>-1</v>
      </c>
      <c r="AW106">
        <f t="shared" si="55"/>
        <v>0</v>
      </c>
    </row>
    <row r="107" spans="1:49" x14ac:dyDescent="0.35">
      <c r="B107" s="5" t="s">
        <v>146</v>
      </c>
      <c r="C107" s="5">
        <v>9</v>
      </c>
      <c r="D107" s="5">
        <v>0</v>
      </c>
      <c r="E107" s="5">
        <v>0</v>
      </c>
      <c r="F107" s="5">
        <v>0</v>
      </c>
      <c r="G107" s="5">
        <v>0</v>
      </c>
      <c r="H107" s="5">
        <v>0</v>
      </c>
      <c r="I107" s="5">
        <v>0</v>
      </c>
      <c r="J107" s="5">
        <v>1</v>
      </c>
      <c r="K107" s="5">
        <v>1</v>
      </c>
      <c r="L107" s="5">
        <v>1</v>
      </c>
      <c r="M107" s="5">
        <v>1</v>
      </c>
      <c r="N107" s="5" t="e">
        <v>#N/A</v>
      </c>
      <c r="O107" s="5" t="e">
        <v>#N/A</v>
      </c>
      <c r="P107" s="5" t="e">
        <v>#N/A</v>
      </c>
      <c r="Q107" s="5" t="e">
        <v>#N/A</v>
      </c>
      <c r="R107" s="5" t="e">
        <v>#N/A</v>
      </c>
      <c r="S107" s="5" t="e">
        <v>#N/A</v>
      </c>
      <c r="T107" s="5" t="e">
        <v>#N/A</v>
      </c>
      <c r="U107" s="5" t="e">
        <v>#N/A</v>
      </c>
      <c r="V107" s="5" t="e">
        <v>#N/A</v>
      </c>
      <c r="W107" s="5" t="e">
        <v>#N/A</v>
      </c>
      <c r="X107" s="5" t="e">
        <v>#N/A</v>
      </c>
      <c r="Y107" s="5" t="e">
        <v>#N/A</v>
      </c>
      <c r="Z107" s="5" t="e">
        <v>#N/A</v>
      </c>
      <c r="AA107" s="5" t="e">
        <v>#N/A</v>
      </c>
      <c r="AN107">
        <f t="shared" si="52"/>
        <v>0</v>
      </c>
      <c r="AO107">
        <f t="shared" si="39"/>
        <v>0</v>
      </c>
      <c r="AP107">
        <f t="shared" si="56"/>
        <v>1</v>
      </c>
      <c r="AQ107">
        <f t="shared" si="53"/>
        <v>0</v>
      </c>
      <c r="AR107">
        <f t="shared" si="40"/>
        <v>1</v>
      </c>
      <c r="AS107">
        <f t="shared" si="40"/>
        <v>0</v>
      </c>
      <c r="AT107">
        <f t="shared" si="54"/>
        <v>1</v>
      </c>
      <c r="AW107">
        <f t="shared" si="55"/>
        <v>0</v>
      </c>
    </row>
    <row r="108" spans="1:49" x14ac:dyDescent="0.35">
      <c r="B108" s="5" t="s">
        <v>146</v>
      </c>
      <c r="C108" s="5">
        <v>10</v>
      </c>
      <c r="D108" s="5">
        <v>0</v>
      </c>
      <c r="E108" s="5">
        <v>0</v>
      </c>
      <c r="F108" s="5">
        <v>0</v>
      </c>
      <c r="G108" s="5">
        <v>0</v>
      </c>
      <c r="H108" s="5">
        <v>0</v>
      </c>
      <c r="I108" s="5">
        <v>0</v>
      </c>
      <c r="J108" s="5">
        <v>0</v>
      </c>
      <c r="K108" s="5">
        <v>0</v>
      </c>
      <c r="L108" s="5">
        <v>0</v>
      </c>
      <c r="M108" s="5">
        <v>1</v>
      </c>
      <c r="N108" s="5" t="e">
        <v>#N/A</v>
      </c>
      <c r="O108" s="5" t="e">
        <v>#N/A</v>
      </c>
      <c r="P108" s="5" t="e">
        <v>#N/A</v>
      </c>
      <c r="Q108" s="5" t="e">
        <v>#N/A</v>
      </c>
      <c r="R108" s="5" t="e">
        <v>#N/A</v>
      </c>
      <c r="S108" s="5" t="e">
        <v>#N/A</v>
      </c>
      <c r="T108" s="5" t="e">
        <v>#N/A</v>
      </c>
      <c r="U108" s="5" t="e">
        <v>#N/A</v>
      </c>
      <c r="V108" s="5" t="e">
        <v>#N/A</v>
      </c>
      <c r="W108" s="5" t="e">
        <v>#N/A</v>
      </c>
      <c r="X108" s="5" t="e">
        <v>#N/A</v>
      </c>
      <c r="Y108" s="5" t="e">
        <v>#N/A</v>
      </c>
      <c r="Z108" s="5" t="e">
        <v>#N/A</v>
      </c>
      <c r="AA108" s="5" t="e">
        <v>#N/A</v>
      </c>
      <c r="AN108">
        <f t="shared" si="52"/>
        <v>0</v>
      </c>
      <c r="AO108">
        <f t="shared" si="39"/>
        <v>0</v>
      </c>
      <c r="AP108">
        <f t="shared" si="56"/>
        <v>0</v>
      </c>
      <c r="AQ108">
        <f t="shared" si="53"/>
        <v>1</v>
      </c>
      <c r="AR108">
        <f t="shared" si="40"/>
        <v>0</v>
      </c>
      <c r="AS108">
        <f t="shared" si="40"/>
        <v>1</v>
      </c>
      <c r="AT108">
        <f t="shared" si="54"/>
        <v>-1</v>
      </c>
      <c r="AW108">
        <f t="shared" si="55"/>
        <v>0</v>
      </c>
    </row>
    <row r="109" spans="1:49" x14ac:dyDescent="0.35">
      <c r="A109" s="5"/>
      <c r="B109" s="5"/>
      <c r="C109" s="5"/>
      <c r="D109">
        <f>AVERAGE(D99:D108)</f>
        <v>0.125</v>
      </c>
      <c r="E109">
        <f t="shared" ref="E109:AM109" si="57">AVERAGE(E99:E108)</f>
        <v>0.1111111111111111</v>
      </c>
      <c r="F109">
        <f t="shared" si="57"/>
        <v>0</v>
      </c>
      <c r="G109">
        <f t="shared" si="57"/>
        <v>0</v>
      </c>
      <c r="H109">
        <f t="shared" si="57"/>
        <v>0</v>
      </c>
      <c r="I109">
        <f t="shared" si="57"/>
        <v>0.1111111111111111</v>
      </c>
      <c r="J109">
        <f t="shared" si="57"/>
        <v>0.22222222222222221</v>
      </c>
      <c r="K109">
        <f t="shared" si="57"/>
        <v>0.44444444444444442</v>
      </c>
      <c r="L109">
        <f t="shared" si="57"/>
        <v>0.66666666666666663</v>
      </c>
      <c r="M109">
        <f t="shared" si="57"/>
        <v>0.88888888888888884</v>
      </c>
      <c r="N109" t="e">
        <f t="shared" si="57"/>
        <v>#N/A</v>
      </c>
      <c r="O109" t="e">
        <f t="shared" si="57"/>
        <v>#N/A</v>
      </c>
      <c r="P109" t="e">
        <f t="shared" si="57"/>
        <v>#N/A</v>
      </c>
      <c r="Q109" t="e">
        <f t="shared" si="57"/>
        <v>#N/A</v>
      </c>
      <c r="R109" t="e">
        <f t="shared" si="57"/>
        <v>#N/A</v>
      </c>
      <c r="S109" t="e">
        <f t="shared" si="57"/>
        <v>#N/A</v>
      </c>
      <c r="T109" t="e">
        <f t="shared" si="57"/>
        <v>#N/A</v>
      </c>
      <c r="U109" t="e">
        <f t="shared" si="57"/>
        <v>#N/A</v>
      </c>
      <c r="V109" t="e">
        <f t="shared" si="57"/>
        <v>#N/A</v>
      </c>
      <c r="W109" t="e">
        <f t="shared" si="57"/>
        <v>#N/A</v>
      </c>
      <c r="X109" t="e">
        <f t="shared" si="57"/>
        <v>#N/A</v>
      </c>
      <c r="Y109" t="e">
        <f t="shared" si="57"/>
        <v>#N/A</v>
      </c>
      <c r="Z109" t="e">
        <f t="shared" si="57"/>
        <v>#N/A</v>
      </c>
      <c r="AA109" t="e">
        <f t="shared" si="57"/>
        <v>#N/A</v>
      </c>
      <c r="AB109" t="e">
        <f t="shared" si="57"/>
        <v>#DIV/0!</v>
      </c>
      <c r="AC109" t="e">
        <f t="shared" si="57"/>
        <v>#DIV/0!</v>
      </c>
      <c r="AD109" t="e">
        <f t="shared" si="57"/>
        <v>#DIV/0!</v>
      </c>
      <c r="AE109" t="e">
        <f t="shared" si="57"/>
        <v>#DIV/0!</v>
      </c>
      <c r="AF109" t="e">
        <f t="shared" si="57"/>
        <v>#DIV/0!</v>
      </c>
      <c r="AG109" t="e">
        <f t="shared" si="57"/>
        <v>#DIV/0!</v>
      </c>
      <c r="AH109" t="e">
        <f t="shared" si="57"/>
        <v>#DIV/0!</v>
      </c>
      <c r="AI109" t="e">
        <f t="shared" si="57"/>
        <v>#DIV/0!</v>
      </c>
      <c r="AJ109" t="e">
        <f t="shared" si="57"/>
        <v>#DIV/0!</v>
      </c>
      <c r="AK109" t="e">
        <f t="shared" si="57"/>
        <v>#DIV/0!</v>
      </c>
      <c r="AL109" t="e">
        <f t="shared" si="57"/>
        <v>#DIV/0!</v>
      </c>
      <c r="AM109" t="e">
        <f t="shared" si="57"/>
        <v>#DIV/0!</v>
      </c>
    </row>
    <row r="110" spans="1:49" x14ac:dyDescent="0.35">
      <c r="A110" s="5"/>
      <c r="B110" s="5"/>
      <c r="C110" s="5" t="s">
        <v>115</v>
      </c>
      <c r="D110" s="5">
        <f>(SUM(D99:D108)+1)/12</f>
        <v>0.16666666666666666</v>
      </c>
      <c r="E110" s="5">
        <f>(SUM(E99:E108)+1)/12</f>
        <v>0.16666666666666666</v>
      </c>
      <c r="F110" s="5">
        <f>(SUM(F99:F108)+1)/12</f>
        <v>8.3333333333333329E-2</v>
      </c>
      <c r="G110" s="5">
        <f>(SUM(G99:G108)+2)/12</f>
        <v>0.16666666666666666</v>
      </c>
      <c r="H110" s="5">
        <f>(SUM(H99:H108)+2)/12</f>
        <v>0.16666666666666666</v>
      </c>
      <c r="I110" s="5">
        <f>(SUM(I99:I108)+2)/12</f>
        <v>0.25</v>
      </c>
      <c r="J110" s="5">
        <f>(SUM(J99:J108)+2)/12</f>
        <v>0.33333333333333331</v>
      </c>
      <c r="K110" s="5">
        <f>(SUM(K99:K108)+2)/12</f>
        <v>0.5</v>
      </c>
      <c r="L110" s="5">
        <f>(SUM(L99:L108)+3)/12</f>
        <v>0.75</v>
      </c>
      <c r="M110" s="5">
        <f t="shared" ref="M110:T110" si="58">(SUM(M99:M108)+3)/12</f>
        <v>0.91666666666666663</v>
      </c>
      <c r="N110" s="5" t="e">
        <f t="shared" si="58"/>
        <v>#N/A</v>
      </c>
      <c r="O110" s="5" t="e">
        <f t="shared" si="58"/>
        <v>#N/A</v>
      </c>
      <c r="P110" s="5" t="e">
        <f t="shared" si="58"/>
        <v>#N/A</v>
      </c>
      <c r="Q110" s="5" t="e">
        <f t="shared" si="58"/>
        <v>#N/A</v>
      </c>
      <c r="R110" s="5" t="e">
        <f t="shared" si="58"/>
        <v>#N/A</v>
      </c>
      <c r="S110" s="5" t="e">
        <f t="shared" si="58"/>
        <v>#N/A</v>
      </c>
      <c r="T110" s="5" t="e">
        <f t="shared" si="58"/>
        <v>#N/A</v>
      </c>
      <c r="U110" s="5" t="e">
        <f t="shared" ref="U110:AA110" si="59">(SUM(U99:U108)+2)/12</f>
        <v>#N/A</v>
      </c>
      <c r="V110" s="5" t="e">
        <f t="shared" si="59"/>
        <v>#N/A</v>
      </c>
      <c r="W110" s="5" t="e">
        <f t="shared" si="59"/>
        <v>#N/A</v>
      </c>
      <c r="X110" s="5" t="e">
        <f t="shared" si="59"/>
        <v>#N/A</v>
      </c>
      <c r="Y110" s="5" t="e">
        <f t="shared" si="59"/>
        <v>#N/A</v>
      </c>
      <c r="Z110" s="5" t="e">
        <f t="shared" si="59"/>
        <v>#N/A</v>
      </c>
      <c r="AA110" s="5" t="e">
        <f t="shared" si="59"/>
        <v>#N/A</v>
      </c>
    </row>
    <row r="111" spans="1:49" x14ac:dyDescent="0.35">
      <c r="B111" s="5" t="s">
        <v>147</v>
      </c>
      <c r="C111" s="5">
        <v>1</v>
      </c>
      <c r="D111" s="5">
        <v>0</v>
      </c>
      <c r="E111" s="5">
        <v>0</v>
      </c>
      <c r="F111" s="5">
        <v>0</v>
      </c>
      <c r="G111" s="5">
        <v>1</v>
      </c>
      <c r="H111" s="5">
        <v>1</v>
      </c>
      <c r="I111" s="5">
        <v>1</v>
      </c>
      <c r="J111" s="5" t="e">
        <v>#N/A</v>
      </c>
      <c r="K111" s="5" t="e">
        <v>#N/A</v>
      </c>
      <c r="L111" s="5" t="e">
        <v>#N/A</v>
      </c>
      <c r="M111" s="5" t="e">
        <v>#N/A</v>
      </c>
      <c r="N111" s="5" t="e">
        <v>#N/A</v>
      </c>
      <c r="O111" s="5" t="e">
        <v>#N/A</v>
      </c>
      <c r="P111" s="5" t="e">
        <v>#N/A</v>
      </c>
      <c r="Q111" s="5" t="e">
        <v>#N/A</v>
      </c>
      <c r="R111" s="5" t="e">
        <v>#N/A</v>
      </c>
      <c r="S111" s="5" t="e">
        <v>#N/A</v>
      </c>
      <c r="T111" s="5" t="e">
        <v>#N/A</v>
      </c>
      <c r="U111" s="5" t="e">
        <v>#N/A</v>
      </c>
      <c r="V111" s="5" t="e">
        <v>#N/A</v>
      </c>
      <c r="W111" s="5" t="e">
        <v>#N/A</v>
      </c>
      <c r="X111" s="5" t="e">
        <v>#N/A</v>
      </c>
      <c r="Y111" s="5" t="e">
        <v>#N/A</v>
      </c>
      <c r="Z111" s="5" t="e">
        <v>#N/A</v>
      </c>
      <c r="AA111" s="5" t="e">
        <v>#N/A</v>
      </c>
      <c r="AN111">
        <f t="shared" ref="AN111:AN118" si="60">IF(ISNUMBER(AA111),COUNTIFS(D111:Z111,"0",E111:AA111,"1")+COUNTIFS(D111:Z111,"1",E111:AA111,"0"),COUNTIFS(D111:Z111,"0",E111:AA111,"1")+COUNTIFS(D111:Z111,"1",E111:AA111,"0")-1)</f>
        <v>0</v>
      </c>
      <c r="AO111">
        <f t="shared" si="39"/>
        <v>0</v>
      </c>
      <c r="AP111">
        <f>COUNTIFS(D111:Z111,"0",E111:AA111,"1",$D$120:$Z$120,"&lt;=0,5")+COUNTIFS(D111:Z111,"1",E111:AA111,"0",$D$120:$Z$120,"&gt;0,5")</f>
        <v>0</v>
      </c>
      <c r="AQ111">
        <f t="shared" ref="AQ111:AQ118" si="61">COUNTIFS(D111:Z111,"0",E111:AA111,"1",$D$120:$Z$120,"&gt;"&amp;$X$1)+COUNTIFS(D111:Z111,"1",E111:AA111,"0",$D$120:$Z$120,"&lt;"&amp;$Y$1)</f>
        <v>1</v>
      </c>
      <c r="AR111">
        <f t="shared" ref="AR111:AS118" si="62">AP111</f>
        <v>0</v>
      </c>
      <c r="AS111">
        <f t="shared" si="62"/>
        <v>1</v>
      </c>
      <c r="AT111">
        <f>IF(AR111=0,-1,AO111/$K$4+$X$2*AR111-$X$3*AS111)</f>
        <v>-1</v>
      </c>
      <c r="AU111">
        <v>3</v>
      </c>
      <c r="AV111">
        <v>5</v>
      </c>
      <c r="AW111">
        <f t="shared" ref="AW111:AW118" si="63">AO111/$K$4</f>
        <v>0</v>
      </c>
    </row>
    <row r="112" spans="1:49" x14ac:dyDescent="0.35">
      <c r="B112" s="5" t="s">
        <v>147</v>
      </c>
      <c r="C112" s="5">
        <v>2</v>
      </c>
      <c r="D112" s="5">
        <v>0</v>
      </c>
      <c r="E112" s="5">
        <v>0</v>
      </c>
      <c r="F112" s="5">
        <v>0</v>
      </c>
      <c r="G112" s="5">
        <v>0</v>
      </c>
      <c r="H112" s="5">
        <v>1</v>
      </c>
      <c r="I112" s="5">
        <v>1</v>
      </c>
      <c r="J112" s="5" t="e">
        <v>#N/A</v>
      </c>
      <c r="K112" s="5" t="e">
        <v>#N/A</v>
      </c>
      <c r="L112" s="5" t="e">
        <v>#N/A</v>
      </c>
      <c r="M112" s="5" t="e">
        <v>#N/A</v>
      </c>
      <c r="N112" s="5" t="e">
        <v>#N/A</v>
      </c>
      <c r="O112" s="5" t="e">
        <v>#N/A</v>
      </c>
      <c r="P112" s="5" t="e">
        <v>#N/A</v>
      </c>
      <c r="Q112" s="5" t="e">
        <v>#N/A</v>
      </c>
      <c r="R112" s="5" t="e">
        <v>#N/A</v>
      </c>
      <c r="S112" s="5" t="e">
        <v>#N/A</v>
      </c>
      <c r="T112" s="5" t="e">
        <v>#N/A</v>
      </c>
      <c r="U112" s="5" t="e">
        <v>#N/A</v>
      </c>
      <c r="V112" s="5" t="e">
        <v>#N/A</v>
      </c>
      <c r="W112" s="5" t="e">
        <v>#N/A</v>
      </c>
      <c r="X112" s="5" t="e">
        <v>#N/A</v>
      </c>
      <c r="Y112" s="5" t="e">
        <v>#N/A</v>
      </c>
      <c r="Z112" s="5" t="e">
        <v>#N/A</v>
      </c>
      <c r="AA112" s="5" t="e">
        <v>#N/A</v>
      </c>
      <c r="AN112">
        <f t="shared" si="60"/>
        <v>0</v>
      </c>
      <c r="AO112">
        <f t="shared" si="39"/>
        <v>0</v>
      </c>
      <c r="AP112">
        <f t="shared" ref="AP112:AP118" si="64">COUNTIFS(D112:Z112,"0",E112:AA112,"1",$D$120:$Z$120,"&lt;=0,5")+COUNTIFS(D112:Z112,"1",E112:AA112,"0",$D$120:$Z$120,"&gt;0,5")</f>
        <v>0</v>
      </c>
      <c r="AQ112">
        <f t="shared" si="61"/>
        <v>1</v>
      </c>
      <c r="AR112">
        <f t="shared" si="62"/>
        <v>0</v>
      </c>
      <c r="AS112">
        <f t="shared" si="62"/>
        <v>1</v>
      </c>
      <c r="AT112">
        <f t="shared" ref="AT112:AT118" si="65">IF(AR112=0,-1,AO112/$K$4+$X$2*AR112-$X$3*AS112)</f>
        <v>-1</v>
      </c>
      <c r="AW112">
        <f t="shared" si="63"/>
        <v>0</v>
      </c>
    </row>
    <row r="113" spans="1:49" x14ac:dyDescent="0.35">
      <c r="B113" s="5" t="s">
        <v>147</v>
      </c>
      <c r="C113" s="5">
        <v>3</v>
      </c>
      <c r="D113" s="5">
        <v>0</v>
      </c>
      <c r="E113" s="5">
        <v>0</v>
      </c>
      <c r="F113" s="5">
        <v>0</v>
      </c>
      <c r="G113" s="5">
        <v>0</v>
      </c>
      <c r="H113" s="5">
        <v>0</v>
      </c>
      <c r="I113" s="5">
        <v>1</v>
      </c>
      <c r="J113" s="5" t="e">
        <v>#N/A</v>
      </c>
      <c r="K113" s="5" t="e">
        <v>#N/A</v>
      </c>
      <c r="L113" s="5" t="e">
        <v>#N/A</v>
      </c>
      <c r="M113" s="5" t="e">
        <v>#N/A</v>
      </c>
      <c r="N113" s="5" t="e">
        <v>#N/A</v>
      </c>
      <c r="O113" s="5" t="e">
        <v>#N/A</v>
      </c>
      <c r="P113" s="5" t="e">
        <v>#N/A</v>
      </c>
      <c r="Q113" s="5" t="e">
        <v>#N/A</v>
      </c>
      <c r="R113" s="5" t="e">
        <v>#N/A</v>
      </c>
      <c r="S113" s="5" t="e">
        <v>#N/A</v>
      </c>
      <c r="T113" s="5" t="e">
        <v>#N/A</v>
      </c>
      <c r="U113" s="5" t="e">
        <v>#N/A</v>
      </c>
      <c r="V113" s="5" t="e">
        <v>#N/A</v>
      </c>
      <c r="W113" s="5" t="e">
        <v>#N/A</v>
      </c>
      <c r="X113" s="5" t="e">
        <v>#N/A</v>
      </c>
      <c r="Y113" s="5" t="e">
        <v>#N/A</v>
      </c>
      <c r="Z113" s="5" t="e">
        <v>#N/A</v>
      </c>
      <c r="AA113" s="5" t="e">
        <v>#N/A</v>
      </c>
      <c r="AN113">
        <f t="shared" si="60"/>
        <v>0</v>
      </c>
      <c r="AO113">
        <f t="shared" si="39"/>
        <v>0</v>
      </c>
      <c r="AP113">
        <f t="shared" si="64"/>
        <v>0</v>
      </c>
      <c r="AQ113">
        <f t="shared" si="61"/>
        <v>1</v>
      </c>
      <c r="AR113">
        <f t="shared" si="62"/>
        <v>0</v>
      </c>
      <c r="AS113">
        <f t="shared" si="62"/>
        <v>1</v>
      </c>
      <c r="AT113">
        <f t="shared" si="65"/>
        <v>-1</v>
      </c>
      <c r="AW113">
        <f t="shared" si="63"/>
        <v>0</v>
      </c>
    </row>
    <row r="114" spans="1:49" x14ac:dyDescent="0.35">
      <c r="B114" s="5" t="s">
        <v>147</v>
      </c>
      <c r="C114" s="5">
        <v>4</v>
      </c>
      <c r="D114" s="5"/>
      <c r="E114" s="5">
        <v>1</v>
      </c>
      <c r="F114" s="5">
        <v>1</v>
      </c>
      <c r="G114" s="5">
        <v>1</v>
      </c>
      <c r="H114" s="5">
        <v>1</v>
      </c>
      <c r="I114" s="5">
        <v>1</v>
      </c>
      <c r="J114" s="5" t="e">
        <v>#N/A</v>
      </c>
      <c r="K114" s="5" t="e">
        <v>#N/A</v>
      </c>
      <c r="L114" s="5" t="e">
        <v>#N/A</v>
      </c>
      <c r="M114" s="5" t="e">
        <v>#N/A</v>
      </c>
      <c r="N114" s="5" t="e">
        <v>#N/A</v>
      </c>
      <c r="O114" s="5" t="e">
        <v>#N/A</v>
      </c>
      <c r="P114" s="5" t="e">
        <v>#N/A</v>
      </c>
      <c r="Q114" s="5" t="e">
        <v>#N/A</v>
      </c>
      <c r="R114" s="5" t="e">
        <v>#N/A</v>
      </c>
      <c r="S114" s="5" t="e">
        <v>#N/A</v>
      </c>
      <c r="T114" s="5" t="e">
        <v>#N/A</v>
      </c>
      <c r="U114" s="5" t="e">
        <v>#N/A</v>
      </c>
      <c r="V114" s="5" t="e">
        <v>#N/A</v>
      </c>
      <c r="W114" s="5" t="e">
        <v>#N/A</v>
      </c>
      <c r="X114" s="5" t="e">
        <v>#N/A</v>
      </c>
      <c r="Y114" s="5" t="e">
        <v>#N/A</v>
      </c>
      <c r="Z114" s="5" t="e">
        <v>#N/A</v>
      </c>
      <c r="AA114" s="5" t="e">
        <v>#N/A</v>
      </c>
      <c r="AN114">
        <f t="shared" si="60"/>
        <v>-1</v>
      </c>
      <c r="AO114">
        <v>0</v>
      </c>
      <c r="AP114">
        <f t="shared" si="64"/>
        <v>0</v>
      </c>
      <c r="AQ114">
        <f t="shared" si="61"/>
        <v>0</v>
      </c>
      <c r="AR114">
        <v>1</v>
      </c>
      <c r="AS114">
        <f t="shared" si="62"/>
        <v>0</v>
      </c>
      <c r="AT114">
        <f t="shared" si="65"/>
        <v>1</v>
      </c>
      <c r="AW114">
        <f t="shared" si="63"/>
        <v>0</v>
      </c>
    </row>
    <row r="115" spans="1:49" x14ac:dyDescent="0.35">
      <c r="B115" s="5" t="s">
        <v>147</v>
      </c>
      <c r="C115" s="5">
        <v>5</v>
      </c>
      <c r="D115" s="5">
        <v>0</v>
      </c>
      <c r="E115" s="5"/>
      <c r="F115" s="5">
        <v>1</v>
      </c>
      <c r="G115" s="5">
        <v>1</v>
      </c>
      <c r="H115" s="5">
        <v>1</v>
      </c>
      <c r="I115" s="5">
        <v>1</v>
      </c>
      <c r="J115" s="5" t="e">
        <v>#N/A</v>
      </c>
      <c r="K115" s="5" t="e">
        <v>#N/A</v>
      </c>
      <c r="L115" s="5" t="e">
        <v>#N/A</v>
      </c>
      <c r="M115" s="5" t="e">
        <v>#N/A</v>
      </c>
      <c r="N115" s="5" t="e">
        <v>#N/A</v>
      </c>
      <c r="O115" s="5" t="e">
        <v>#N/A</v>
      </c>
      <c r="P115" s="5" t="e">
        <v>#N/A</v>
      </c>
      <c r="Q115" s="5" t="e">
        <v>#N/A</v>
      </c>
      <c r="R115" s="5" t="e">
        <v>#N/A</v>
      </c>
      <c r="S115" s="5" t="e">
        <v>#N/A</v>
      </c>
      <c r="T115" s="5" t="e">
        <v>#N/A</v>
      </c>
      <c r="U115" s="5" t="e">
        <v>#N/A</v>
      </c>
      <c r="V115" s="5" t="e">
        <v>#N/A</v>
      </c>
      <c r="W115" s="5" t="e">
        <v>#N/A</v>
      </c>
      <c r="X115" s="5" t="e">
        <v>#N/A</v>
      </c>
      <c r="Y115" s="5" t="e">
        <v>#N/A</v>
      </c>
      <c r="Z115" s="5" t="e">
        <v>#N/A</v>
      </c>
      <c r="AA115" s="5" t="e">
        <v>#N/A</v>
      </c>
      <c r="AN115">
        <f t="shared" si="60"/>
        <v>-1</v>
      </c>
      <c r="AO115">
        <v>0</v>
      </c>
      <c r="AP115">
        <f t="shared" si="64"/>
        <v>0</v>
      </c>
      <c r="AQ115">
        <f t="shared" si="61"/>
        <v>0</v>
      </c>
      <c r="AR115">
        <v>1</v>
      </c>
      <c r="AS115">
        <f t="shared" si="62"/>
        <v>0</v>
      </c>
      <c r="AT115">
        <f t="shared" si="65"/>
        <v>1</v>
      </c>
      <c r="AW115">
        <f t="shared" si="63"/>
        <v>0</v>
      </c>
    </row>
    <row r="116" spans="1:49" x14ac:dyDescent="0.35">
      <c r="B116" s="5" t="s">
        <v>147</v>
      </c>
      <c r="C116" s="5">
        <v>6</v>
      </c>
      <c r="D116" s="5">
        <v>0</v>
      </c>
      <c r="E116" s="5">
        <v>0</v>
      </c>
      <c r="F116" s="5">
        <v>0</v>
      </c>
      <c r="G116" s="5">
        <v>1</v>
      </c>
      <c r="H116" s="5">
        <v>1</v>
      </c>
      <c r="I116" s="5">
        <v>1</v>
      </c>
      <c r="J116" s="5" t="e">
        <v>#N/A</v>
      </c>
      <c r="K116" s="5" t="e">
        <v>#N/A</v>
      </c>
      <c r="L116" s="5" t="e">
        <v>#N/A</v>
      </c>
      <c r="M116" s="5" t="e">
        <v>#N/A</v>
      </c>
      <c r="N116" s="5" t="e">
        <v>#N/A</v>
      </c>
      <c r="O116" s="5" t="e">
        <v>#N/A</v>
      </c>
      <c r="P116" s="5" t="e">
        <v>#N/A</v>
      </c>
      <c r="Q116" s="5" t="e">
        <v>#N/A</v>
      </c>
      <c r="R116" s="5" t="e">
        <v>#N/A</v>
      </c>
      <c r="S116" s="5" t="e">
        <v>#N/A</v>
      </c>
      <c r="T116" s="5" t="e">
        <v>#N/A</v>
      </c>
      <c r="U116" s="5" t="e">
        <v>#N/A</v>
      </c>
      <c r="V116" s="5" t="e">
        <v>#N/A</v>
      </c>
      <c r="W116" s="5" t="e">
        <v>#N/A</v>
      </c>
      <c r="X116" s="5" t="e">
        <v>#N/A</v>
      </c>
      <c r="Y116" s="5" t="e">
        <v>#N/A</v>
      </c>
      <c r="Z116" s="5" t="e">
        <v>#N/A</v>
      </c>
      <c r="AA116" s="5" t="e">
        <v>#N/A</v>
      </c>
      <c r="AN116">
        <f t="shared" si="60"/>
        <v>0</v>
      </c>
      <c r="AO116">
        <f t="shared" si="39"/>
        <v>0</v>
      </c>
      <c r="AP116">
        <f t="shared" si="64"/>
        <v>0</v>
      </c>
      <c r="AQ116">
        <f t="shared" si="61"/>
        <v>1</v>
      </c>
      <c r="AR116">
        <f t="shared" si="62"/>
        <v>0</v>
      </c>
      <c r="AS116">
        <f t="shared" si="62"/>
        <v>1</v>
      </c>
      <c r="AT116">
        <f t="shared" si="65"/>
        <v>-1</v>
      </c>
      <c r="AW116">
        <f t="shared" si="63"/>
        <v>0</v>
      </c>
    </row>
    <row r="117" spans="1:49" x14ac:dyDescent="0.35">
      <c r="B117" s="5" t="s">
        <v>147</v>
      </c>
      <c r="C117" s="5">
        <v>7</v>
      </c>
      <c r="D117" s="5">
        <v>0</v>
      </c>
      <c r="E117" s="5">
        <v>1</v>
      </c>
      <c r="F117" s="5">
        <v>1</v>
      </c>
      <c r="G117" s="5">
        <v>1</v>
      </c>
      <c r="H117" s="5">
        <v>1</v>
      </c>
      <c r="I117" s="5">
        <v>1</v>
      </c>
      <c r="J117" s="5" t="e">
        <v>#N/A</v>
      </c>
      <c r="K117" s="5" t="e">
        <v>#N/A</v>
      </c>
      <c r="L117" s="5" t="e">
        <v>#N/A</v>
      </c>
      <c r="M117" s="5" t="e">
        <v>#N/A</v>
      </c>
      <c r="N117" s="5" t="e">
        <v>#N/A</v>
      </c>
      <c r="O117" s="5" t="e">
        <v>#N/A</v>
      </c>
      <c r="P117" s="5" t="e">
        <v>#N/A</v>
      </c>
      <c r="Q117" s="5" t="e">
        <v>#N/A</v>
      </c>
      <c r="R117" s="5" t="e">
        <v>#N/A</v>
      </c>
      <c r="S117" s="5" t="e">
        <v>#N/A</v>
      </c>
      <c r="T117" s="5" t="e">
        <v>#N/A</v>
      </c>
      <c r="U117" s="5" t="e">
        <v>#N/A</v>
      </c>
      <c r="V117" s="5" t="e">
        <v>#N/A</v>
      </c>
      <c r="W117" s="5" t="e">
        <v>#N/A</v>
      </c>
      <c r="X117" s="5" t="e">
        <v>#N/A</v>
      </c>
      <c r="Y117" s="5" t="e">
        <v>#N/A</v>
      </c>
      <c r="Z117" s="5" t="e">
        <v>#N/A</v>
      </c>
      <c r="AA117" s="5" t="e">
        <v>#N/A</v>
      </c>
      <c r="AN117">
        <f>IF(ISNUMBER(AA117),COUNTIFS(D117:Z117,"0",E117:AA117,"1")+COUNTIFS(D117:Z117,"1",E117:AA117,"0"),COUNTIFS(D117:Z117,"0",E117:AA117,"1")+COUNTIFS(D117:Z117,"1",E117:AA117,"0")-1)</f>
        <v>0</v>
      </c>
      <c r="AO117">
        <f t="shared" si="39"/>
        <v>0</v>
      </c>
      <c r="AP117">
        <f t="shared" si="64"/>
        <v>1</v>
      </c>
      <c r="AQ117">
        <f t="shared" si="61"/>
        <v>0</v>
      </c>
      <c r="AR117">
        <f>AP117</f>
        <v>1</v>
      </c>
      <c r="AS117">
        <f t="shared" si="62"/>
        <v>0</v>
      </c>
      <c r="AT117">
        <f t="shared" si="65"/>
        <v>1</v>
      </c>
      <c r="AW117">
        <f t="shared" si="63"/>
        <v>0</v>
      </c>
    </row>
    <row r="118" spans="1:49" x14ac:dyDescent="0.35">
      <c r="B118" s="5" t="s">
        <v>147</v>
      </c>
      <c r="C118" s="5">
        <v>8</v>
      </c>
      <c r="D118" s="5">
        <v>0</v>
      </c>
      <c r="E118" s="5">
        <v>0</v>
      </c>
      <c r="F118" s="5">
        <v>0</v>
      </c>
      <c r="G118" s="5">
        <v>1</v>
      </c>
      <c r="H118" s="5">
        <v>1</v>
      </c>
      <c r="I118" s="5">
        <v>1</v>
      </c>
      <c r="J118" s="5" t="e">
        <v>#N/A</v>
      </c>
      <c r="K118" s="5" t="e">
        <v>#N/A</v>
      </c>
      <c r="L118" s="5" t="e">
        <v>#N/A</v>
      </c>
      <c r="M118" s="5" t="e">
        <v>#N/A</v>
      </c>
      <c r="N118" s="5" t="e">
        <v>#N/A</v>
      </c>
      <c r="O118" s="5" t="e">
        <v>#N/A</v>
      </c>
      <c r="P118" s="5" t="e">
        <v>#N/A</v>
      </c>
      <c r="Q118" s="5" t="e">
        <v>#N/A</v>
      </c>
      <c r="R118" s="5" t="e">
        <v>#N/A</v>
      </c>
      <c r="S118" s="5" t="e">
        <v>#N/A</v>
      </c>
      <c r="T118" s="5" t="e">
        <v>#N/A</v>
      </c>
      <c r="U118" s="5" t="e">
        <v>#N/A</v>
      </c>
      <c r="V118" s="5" t="e">
        <v>#N/A</v>
      </c>
      <c r="W118" s="5" t="e">
        <v>#N/A</v>
      </c>
      <c r="X118" s="5" t="e">
        <v>#N/A</v>
      </c>
      <c r="Y118" s="5" t="e">
        <v>#N/A</v>
      </c>
      <c r="Z118" s="5" t="e">
        <v>#N/A</v>
      </c>
      <c r="AA118" s="5" t="e">
        <v>#N/A</v>
      </c>
      <c r="AN118">
        <f t="shared" si="60"/>
        <v>0</v>
      </c>
      <c r="AO118">
        <f>AN118</f>
        <v>0</v>
      </c>
      <c r="AP118">
        <f t="shared" si="64"/>
        <v>0</v>
      </c>
      <c r="AQ118">
        <f t="shared" si="61"/>
        <v>1</v>
      </c>
      <c r="AR118">
        <f>AP118</f>
        <v>0</v>
      </c>
      <c r="AS118">
        <f t="shared" si="62"/>
        <v>1</v>
      </c>
      <c r="AT118">
        <f t="shared" si="65"/>
        <v>-1</v>
      </c>
      <c r="AW118">
        <f t="shared" si="63"/>
        <v>0</v>
      </c>
    </row>
    <row r="119" spans="1:49" x14ac:dyDescent="0.35">
      <c r="A119" s="5"/>
      <c r="B119" s="5"/>
      <c r="C119" s="5"/>
      <c r="D119" s="5">
        <f t="shared" ref="D119:I119" si="66">AVERAGE(D111:D118)</f>
        <v>0</v>
      </c>
      <c r="E119" s="5">
        <f t="shared" si="66"/>
        <v>0.2857142857142857</v>
      </c>
      <c r="F119" s="5">
        <f t="shared" si="66"/>
        <v>0.375</v>
      </c>
      <c r="G119" s="5">
        <f t="shared" si="66"/>
        <v>0.75</v>
      </c>
      <c r="H119" s="5">
        <f t="shared" si="66"/>
        <v>0.875</v>
      </c>
      <c r="I119" s="5">
        <f t="shared" si="66"/>
        <v>1</v>
      </c>
      <c r="J119" s="5"/>
      <c r="K119" s="5"/>
      <c r="L119" s="5"/>
      <c r="M119" s="5"/>
      <c r="N119" s="5"/>
      <c r="O119" s="5"/>
      <c r="P119" s="5"/>
      <c r="Q119" s="5"/>
      <c r="R119" s="5"/>
      <c r="S119" s="5"/>
      <c r="T119" s="5"/>
      <c r="U119" s="5"/>
      <c r="V119" s="5"/>
      <c r="W119" s="5"/>
      <c r="X119" s="5"/>
      <c r="Y119" s="5"/>
      <c r="Z119" s="5"/>
    </row>
    <row r="120" spans="1:49" x14ac:dyDescent="0.35">
      <c r="A120" s="5"/>
      <c r="B120" s="5"/>
      <c r="C120" s="5" t="s">
        <v>115</v>
      </c>
      <c r="D120" s="5">
        <f>(SUM(D111:D118)+1)/12</f>
        <v>8.3333333333333329E-2</v>
      </c>
      <c r="E120" s="5">
        <f>(SUM(E111:E118)+4)/12</f>
        <v>0.5</v>
      </c>
      <c r="F120" s="5">
        <f>(SUM(F111:F118)+4)/12</f>
        <v>0.58333333333333337</v>
      </c>
      <c r="G120" s="5">
        <f>(SUM(G111:G118)+4)/12</f>
        <v>0.83333333333333337</v>
      </c>
      <c r="H120" s="5">
        <f>(SUM(H111:H118)+4)/12</f>
        <v>0.91666666666666663</v>
      </c>
      <c r="I120" s="5">
        <f>(SUM(I111:I118)+4)/12</f>
        <v>1</v>
      </c>
      <c r="J120" s="5"/>
      <c r="K120" s="5"/>
      <c r="L120" s="5"/>
      <c r="M120" s="5"/>
      <c r="N120" s="5"/>
      <c r="O120" s="5"/>
      <c r="P120" s="5"/>
      <c r="Q120" s="5"/>
      <c r="R120" s="5"/>
      <c r="S120" s="5"/>
      <c r="T120" s="5"/>
      <c r="U120" s="5"/>
      <c r="V120" s="5"/>
      <c r="W120" s="5"/>
      <c r="X120" s="5"/>
      <c r="Y120" s="5"/>
      <c r="Z120" s="5"/>
    </row>
    <row r="121" spans="1:49" x14ac:dyDescent="0.35">
      <c r="B121" s="5" t="s">
        <v>148</v>
      </c>
      <c r="C121" s="5">
        <v>1</v>
      </c>
      <c r="D121" s="5">
        <v>0</v>
      </c>
      <c r="E121" s="5">
        <v>0</v>
      </c>
      <c r="F121" s="5">
        <v>0</v>
      </c>
      <c r="G121" s="5">
        <v>0</v>
      </c>
      <c r="H121" s="5"/>
      <c r="I121" s="5">
        <v>0</v>
      </c>
      <c r="J121" s="5">
        <v>1</v>
      </c>
      <c r="K121" s="5">
        <v>1</v>
      </c>
      <c r="L121" s="5">
        <v>1</v>
      </c>
      <c r="M121" s="5" t="e">
        <v>#N/A</v>
      </c>
      <c r="N121" s="5" t="e">
        <v>#N/A</v>
      </c>
      <c r="O121" s="5" t="e">
        <v>#N/A</v>
      </c>
      <c r="P121" s="5" t="e">
        <v>#N/A</v>
      </c>
      <c r="Q121" s="5" t="e">
        <v>#N/A</v>
      </c>
      <c r="R121" s="5" t="e">
        <v>#N/A</v>
      </c>
      <c r="S121" s="5" t="e">
        <v>#N/A</v>
      </c>
      <c r="T121" s="5" t="e">
        <v>#N/A</v>
      </c>
      <c r="U121" s="5" t="e">
        <v>#N/A</v>
      </c>
      <c r="V121" s="5" t="e">
        <v>#N/A</v>
      </c>
      <c r="W121" s="5" t="e">
        <v>#N/A</v>
      </c>
      <c r="X121" s="5" t="e">
        <v>#N/A</v>
      </c>
      <c r="Y121" s="5" t="e">
        <v>#N/A</v>
      </c>
      <c r="Z121" s="5" t="e">
        <v>#N/A</v>
      </c>
      <c r="AA121" s="5" t="e">
        <v>#N/A</v>
      </c>
      <c r="AN121">
        <f>IF(ISNUMBER(AA121),COUNTIFS(D121:Z121,"0",E121:AA121,"1")+COUNTIFS(D121:Z121,"1",E121:AA121,"0"),COUNTIFS(D121:Z121,"0",E121:AA121,"1")+COUNTIFS(D121:Z121,"1",E121:AA121,"0")-1)</f>
        <v>0</v>
      </c>
      <c r="AO121">
        <f t="shared" si="39"/>
        <v>0</v>
      </c>
      <c r="AP121">
        <f>COUNTIFS(D121:Z121,"0",E121:AA121,"1",$D$132:$Z$132,"&lt;0,5")+COUNTIFS(D121:Z121,"1",E121:AA121,"0",$D$132:$Z$132,"&gt;0,5")</f>
        <v>1</v>
      </c>
      <c r="AQ121">
        <f>COUNTIFS(D121:Z121,"0",E121:AA121,"1",$D$132:$Z$132,"&gt;"&amp;$X$1)+COUNTIFS(D121:Z121,"1",E121:AA121,"0",$D$132:$Z$132,"&lt;"&amp;$Y$1)</f>
        <v>0</v>
      </c>
      <c r="AR121">
        <f>AP121</f>
        <v>1</v>
      </c>
      <c r="AS121">
        <f t="shared" si="40"/>
        <v>0</v>
      </c>
      <c r="AT121">
        <f>IF(AR121=0,-1,AO121/$L$4+$X$2*AR121-$X$3*AS121)</f>
        <v>1</v>
      </c>
      <c r="AU121">
        <v>5</v>
      </c>
      <c r="AV121">
        <v>3</v>
      </c>
      <c r="AW121">
        <f>AO121/$L$4</f>
        <v>0</v>
      </c>
    </row>
    <row r="122" spans="1:49" x14ac:dyDescent="0.35">
      <c r="B122" s="5" t="s">
        <v>148</v>
      </c>
      <c r="C122" s="5">
        <v>2</v>
      </c>
      <c r="D122" s="5">
        <v>0</v>
      </c>
      <c r="E122" s="5">
        <v>0</v>
      </c>
      <c r="F122" s="5">
        <v>0</v>
      </c>
      <c r="G122" s="5">
        <v>0</v>
      </c>
      <c r="H122" s="5">
        <v>0</v>
      </c>
      <c r="I122" s="5">
        <v>1</v>
      </c>
      <c r="J122" s="5">
        <v>1</v>
      </c>
      <c r="K122" s="5">
        <v>1</v>
      </c>
      <c r="L122" s="5">
        <v>1</v>
      </c>
      <c r="M122" s="5" t="e">
        <v>#N/A</v>
      </c>
      <c r="N122" s="5" t="e">
        <v>#N/A</v>
      </c>
      <c r="O122" s="5" t="e">
        <v>#N/A</v>
      </c>
      <c r="P122" s="5" t="e">
        <v>#N/A</v>
      </c>
      <c r="Q122" s="5" t="e">
        <v>#N/A</v>
      </c>
      <c r="R122" s="5" t="e">
        <v>#N/A</v>
      </c>
      <c r="S122" s="5" t="e">
        <v>#N/A</v>
      </c>
      <c r="T122" s="5" t="e">
        <v>#N/A</v>
      </c>
      <c r="U122" s="5" t="e">
        <v>#N/A</v>
      </c>
      <c r="V122" s="5" t="e">
        <v>#N/A</v>
      </c>
      <c r="W122" s="5" t="e">
        <v>#N/A</v>
      </c>
      <c r="X122" s="5" t="e">
        <v>#N/A</v>
      </c>
      <c r="Y122" s="5" t="e">
        <v>#N/A</v>
      </c>
      <c r="Z122" s="5" t="e">
        <v>#N/A</v>
      </c>
      <c r="AA122" s="5" t="e">
        <v>#N/A</v>
      </c>
      <c r="AN122">
        <f>IF(ISNUMBER(AA122),COUNTIFS(D122:Z122,"0",E122:AA122,"1")+COUNTIFS(D122:Z122,"1",E122:AA122,"0"),COUNTIFS(D122:Z122,"0",E122:AA122,"1")+COUNTIFS(D122:Z122,"1",E122:AA122,"0")-1)</f>
        <v>0</v>
      </c>
      <c r="AO122">
        <f t="shared" si="39"/>
        <v>0</v>
      </c>
      <c r="AP122">
        <f>COUNTIFS(D122:Z122,"0",E122:AA122,"1",$D$132:$Z$132,"&lt;0,5")+COUNTIFS(D122:Z122,"1",E122:AA122,"0",$D$132:$Z$132,"&gt;0,5")</f>
        <v>1</v>
      </c>
      <c r="AQ122">
        <f>COUNTIFS(D122:Z122,"0",E122:AA122,"1",$D$132:$Z$132,"&gt;"&amp;$X$1)+COUNTIFS(D122:Z122,"1",E122:AA122,"0",$D$132:$Z$132,"&lt;"&amp;$Y$1)</f>
        <v>0</v>
      </c>
      <c r="AR122">
        <f>AP122</f>
        <v>1</v>
      </c>
      <c r="AS122">
        <f t="shared" si="40"/>
        <v>0</v>
      </c>
      <c r="AT122">
        <f>IF(AR122=0,-1,AO122/$L$4+$X$2*AR122-$X$3*AS122)</f>
        <v>1</v>
      </c>
      <c r="AW122">
        <f>AO122/$L$4</f>
        <v>0</v>
      </c>
    </row>
    <row r="123" spans="1:49" x14ac:dyDescent="0.35">
      <c r="B123" s="3" t="s">
        <v>148</v>
      </c>
      <c r="C123" s="3">
        <v>3</v>
      </c>
      <c r="D123" s="5"/>
      <c r="E123" s="5"/>
      <c r="F123" s="5"/>
      <c r="G123" s="5"/>
      <c r="H123" s="5"/>
      <c r="I123" s="5"/>
      <c r="J123" s="5"/>
      <c r="K123" s="5"/>
      <c r="L123" s="5"/>
      <c r="M123" s="5" t="e">
        <v>#N/A</v>
      </c>
      <c r="N123" s="5" t="e">
        <v>#N/A</v>
      </c>
      <c r="O123" s="5" t="e">
        <v>#N/A</v>
      </c>
      <c r="P123" s="5" t="e">
        <v>#N/A</v>
      </c>
      <c r="Q123" s="5" t="e">
        <v>#N/A</v>
      </c>
      <c r="R123" s="5" t="e">
        <v>#N/A</v>
      </c>
      <c r="S123" s="5" t="e">
        <v>#N/A</v>
      </c>
      <c r="T123" s="5" t="e">
        <v>#N/A</v>
      </c>
      <c r="U123" s="5" t="e">
        <v>#N/A</v>
      </c>
      <c r="V123" s="5" t="e">
        <v>#N/A</v>
      </c>
      <c r="W123" s="5" t="e">
        <v>#N/A</v>
      </c>
      <c r="X123" s="5" t="e">
        <v>#N/A</v>
      </c>
      <c r="Y123" s="5" t="e">
        <v>#N/A</v>
      </c>
      <c r="Z123" s="5" t="e">
        <v>#N/A</v>
      </c>
      <c r="AA123" s="5" t="e">
        <v>#N/A</v>
      </c>
    </row>
    <row r="124" spans="1:49" x14ac:dyDescent="0.35">
      <c r="B124" s="5" t="s">
        <v>148</v>
      </c>
      <c r="C124" s="5">
        <v>4</v>
      </c>
      <c r="D124" s="5">
        <v>0</v>
      </c>
      <c r="E124" s="5">
        <v>0</v>
      </c>
      <c r="F124" s="5">
        <v>0</v>
      </c>
      <c r="G124" s="5">
        <v>0</v>
      </c>
      <c r="H124" s="5">
        <v>0</v>
      </c>
      <c r="I124" s="5">
        <v>0</v>
      </c>
      <c r="J124" s="5">
        <v>0</v>
      </c>
      <c r="K124" s="5">
        <v>1</v>
      </c>
      <c r="L124" s="5">
        <v>1</v>
      </c>
      <c r="M124" s="5" t="e">
        <v>#N/A</v>
      </c>
      <c r="N124" s="5" t="e">
        <v>#N/A</v>
      </c>
      <c r="O124" s="5" t="e">
        <v>#N/A</v>
      </c>
      <c r="P124" s="5" t="e">
        <v>#N/A</v>
      </c>
      <c r="Q124" s="5" t="e">
        <v>#N/A</v>
      </c>
      <c r="R124" s="5" t="e">
        <v>#N/A</v>
      </c>
      <c r="S124" s="5" t="e">
        <v>#N/A</v>
      </c>
      <c r="T124" s="5" t="e">
        <v>#N/A</v>
      </c>
      <c r="U124" s="5" t="e">
        <v>#N/A</v>
      </c>
      <c r="V124" s="5" t="e">
        <v>#N/A</v>
      </c>
      <c r="W124" s="5" t="e">
        <v>#N/A</v>
      </c>
      <c r="X124" s="5" t="e">
        <v>#N/A</v>
      </c>
      <c r="Y124" s="5" t="e">
        <v>#N/A</v>
      </c>
      <c r="Z124" s="5" t="e">
        <v>#N/A</v>
      </c>
      <c r="AA124" s="5" t="e">
        <v>#N/A</v>
      </c>
      <c r="AN124">
        <f>IF(ISNUMBER(AA124),COUNTIFS(D124:Z124,"0",E124:AA124,"1")+COUNTIFS(D124:Z124,"1",E124:AA124,"0"),COUNTIFS(D124:Z124,"0",E124:AA124,"1")+COUNTIFS(D124:Z124,"1",E124:AA124,"0")-1)</f>
        <v>0</v>
      </c>
      <c r="AO124">
        <f t="shared" si="39"/>
        <v>0</v>
      </c>
      <c r="AP124">
        <f>COUNTIFS(D124:Z124,"0",E124:AA124,"1",$D$132:$Z$132,"&lt;0,5")+COUNTIFS(D124:Z124,"1",E124:AA124,"0",$D$132:$Z$132,"&gt;0,5")</f>
        <v>0</v>
      </c>
      <c r="AQ124">
        <f>COUNTIFS(D124:Z124,"0",E124:AA124,"1",$D$132:$Z$132,"&gt;"&amp;$X$1)+COUNTIFS(D124:Z124,"1",E124:AA124,"0",$D$132:$Z$132,"&lt;"&amp;$Y$1)</f>
        <v>1</v>
      </c>
      <c r="AR124">
        <f>AP124</f>
        <v>0</v>
      </c>
      <c r="AS124">
        <f t="shared" si="40"/>
        <v>1</v>
      </c>
      <c r="AT124">
        <f>IF(AR124=0,-1,AO124/$L$4+$X$2*AR124-$X$3*AS124)</f>
        <v>-1</v>
      </c>
      <c r="AW124">
        <f>AO124/$L$4</f>
        <v>0</v>
      </c>
    </row>
    <row r="125" spans="1:49" x14ac:dyDescent="0.35">
      <c r="B125" s="3" t="s">
        <v>148</v>
      </c>
      <c r="C125" s="3">
        <v>5</v>
      </c>
      <c r="D125" s="5"/>
      <c r="E125" s="5"/>
      <c r="F125" s="5"/>
      <c r="G125" s="5"/>
      <c r="H125" s="5"/>
      <c r="I125" s="5"/>
      <c r="J125" s="5"/>
      <c r="K125" s="5"/>
      <c r="L125" s="5"/>
      <c r="M125" s="5" t="e">
        <v>#N/A</v>
      </c>
      <c r="N125" s="5" t="e">
        <v>#N/A</v>
      </c>
      <c r="O125" s="5" t="e">
        <v>#N/A</v>
      </c>
      <c r="P125" s="5" t="e">
        <v>#N/A</v>
      </c>
      <c r="Q125" s="5" t="e">
        <v>#N/A</v>
      </c>
      <c r="R125" s="5" t="e">
        <v>#N/A</v>
      </c>
      <c r="S125" s="5" t="e">
        <v>#N/A</v>
      </c>
      <c r="T125" s="5" t="e">
        <v>#N/A</v>
      </c>
      <c r="U125" s="5" t="e">
        <v>#N/A</v>
      </c>
      <c r="V125" s="5" t="e">
        <v>#N/A</v>
      </c>
      <c r="W125" s="5" t="e">
        <v>#N/A</v>
      </c>
      <c r="X125" s="5" t="e">
        <v>#N/A</v>
      </c>
      <c r="Y125" s="5" t="e">
        <v>#N/A</v>
      </c>
      <c r="Z125" s="5" t="e">
        <v>#N/A</v>
      </c>
      <c r="AA125" s="5" t="e">
        <v>#N/A</v>
      </c>
    </row>
    <row r="126" spans="1:49" x14ac:dyDescent="0.35">
      <c r="B126" s="5" t="s">
        <v>148</v>
      </c>
      <c r="C126" s="5">
        <v>6</v>
      </c>
      <c r="D126" s="5">
        <v>1</v>
      </c>
      <c r="E126" s="5">
        <v>0</v>
      </c>
      <c r="F126" s="5">
        <v>0</v>
      </c>
      <c r="G126" s="5">
        <v>0</v>
      </c>
      <c r="H126" s="5">
        <v>1</v>
      </c>
      <c r="I126" s="5">
        <v>0</v>
      </c>
      <c r="J126" s="5">
        <v>1</v>
      </c>
      <c r="K126" s="5">
        <v>1</v>
      </c>
      <c r="L126" s="5">
        <v>1</v>
      </c>
      <c r="M126" s="5" t="e">
        <v>#N/A</v>
      </c>
      <c r="N126" s="5" t="e">
        <v>#N/A</v>
      </c>
      <c r="O126" s="5" t="e">
        <v>#N/A</v>
      </c>
      <c r="P126" s="5" t="e">
        <v>#N/A</v>
      </c>
      <c r="Q126" s="5" t="e">
        <v>#N/A</v>
      </c>
      <c r="R126" s="5" t="e">
        <v>#N/A</v>
      </c>
      <c r="S126" s="5" t="e">
        <v>#N/A</v>
      </c>
      <c r="T126" s="5" t="e">
        <v>#N/A</v>
      </c>
      <c r="U126" s="5" t="e">
        <v>#N/A</v>
      </c>
      <c r="V126" s="5" t="e">
        <v>#N/A</v>
      </c>
      <c r="W126" s="5" t="e">
        <v>#N/A</v>
      </c>
      <c r="X126" s="5" t="e">
        <v>#N/A</v>
      </c>
      <c r="Y126" s="5" t="e">
        <v>#N/A</v>
      </c>
      <c r="Z126" s="5" t="e">
        <v>#N/A</v>
      </c>
      <c r="AA126" s="5" t="e">
        <v>#N/A</v>
      </c>
      <c r="AN126">
        <f>IF(ISNUMBER(AA126),COUNTIFS(D126:Z126,"0",E126:AA126,"1")+COUNTIFS(D126:Z126,"1",E126:AA126,"0"),COUNTIFS(D126:Z126,"0",E126:AA126,"1")+COUNTIFS(D126:Z126,"1",E126:AA126,"0")-1)</f>
        <v>3</v>
      </c>
      <c r="AO126">
        <f t="shared" si="39"/>
        <v>3</v>
      </c>
      <c r="AP126">
        <f>COUNTIFS(D126:Z126,"0",E126:AA126,"1",$D$132:$Z$132,"&lt;0,5")+COUNTIFS(D126:Z126,"1",E126:AA126,"0",$D$132:$Z$132,"&gt;0,5")</f>
        <v>2</v>
      </c>
      <c r="AQ126">
        <f>COUNTIFS(D126:Z126,"0",E126:AA126,"1",$D$132:$Z$132,"&gt;"&amp;$X$1)+COUNTIFS(D126:Z126,"1",E126:AA126,"0",$D$132:$Z$132,"&lt;"&amp;$Y$1)</f>
        <v>2</v>
      </c>
      <c r="AR126">
        <f>AP126</f>
        <v>2</v>
      </c>
      <c r="AS126">
        <f t="shared" si="40"/>
        <v>2</v>
      </c>
      <c r="AT126">
        <f>IF(AR126=0,-1,AO126/$L$4+$X$2*AR126-$X$3*AS126)</f>
        <v>1.3333333333333335</v>
      </c>
      <c r="AW126">
        <f>AO126/$L$4</f>
        <v>0.33333333333333331</v>
      </c>
    </row>
    <row r="127" spans="1:49" x14ac:dyDescent="0.35">
      <c r="B127" s="5" t="s">
        <v>148</v>
      </c>
      <c r="C127" s="5">
        <v>7</v>
      </c>
      <c r="D127" s="5">
        <v>0</v>
      </c>
      <c r="E127" s="5">
        <v>0</v>
      </c>
      <c r="F127" s="5">
        <v>0</v>
      </c>
      <c r="G127" s="5">
        <v>0</v>
      </c>
      <c r="H127" s="5">
        <v>0</v>
      </c>
      <c r="I127" s="5">
        <v>0</v>
      </c>
      <c r="J127" s="5">
        <v>1</v>
      </c>
      <c r="K127" s="5">
        <v>1</v>
      </c>
      <c r="L127" s="5">
        <v>1</v>
      </c>
      <c r="M127" s="5" t="e">
        <v>#N/A</v>
      </c>
      <c r="N127" s="5" t="e">
        <v>#N/A</v>
      </c>
      <c r="O127" s="5" t="e">
        <v>#N/A</v>
      </c>
      <c r="P127" s="5" t="e">
        <v>#N/A</v>
      </c>
      <c r="Q127" s="5" t="e">
        <v>#N/A</v>
      </c>
      <c r="R127" s="5" t="e">
        <v>#N/A</v>
      </c>
      <c r="S127" s="5" t="e">
        <v>#N/A</v>
      </c>
      <c r="T127" s="5" t="e">
        <v>#N/A</v>
      </c>
      <c r="U127" s="5" t="e">
        <v>#N/A</v>
      </c>
      <c r="V127" s="5" t="e">
        <v>#N/A</v>
      </c>
      <c r="W127" s="5" t="e">
        <v>#N/A</v>
      </c>
      <c r="X127" s="5" t="e">
        <v>#N/A</v>
      </c>
      <c r="Y127" s="5" t="e">
        <v>#N/A</v>
      </c>
      <c r="Z127" s="5" t="e">
        <v>#N/A</v>
      </c>
      <c r="AA127" s="5" t="e">
        <v>#N/A</v>
      </c>
      <c r="AN127">
        <f>IF(ISNUMBER(AA127),COUNTIFS(D127:Z127,"0",E127:AA127,"1")+COUNTIFS(D127:Z127,"1",E127:AA127,"0"),COUNTIFS(D127:Z127,"0",E127:AA127,"1")+COUNTIFS(D127:Z127,"1",E127:AA127,"0")-1)</f>
        <v>0</v>
      </c>
      <c r="AO127">
        <f t="shared" si="39"/>
        <v>0</v>
      </c>
      <c r="AP127">
        <f>COUNTIFS(D127:Z127,"0",E127:AA127,"1",$D$132:$Z$132,"&lt;0,5")+COUNTIFS(D127:Z127,"1",E127:AA127,"0",$D$132:$Z$132,"&gt;0,5")</f>
        <v>1</v>
      </c>
      <c r="AQ127">
        <f>COUNTIFS(D127:Z127,"0",E127:AA127,"1",$D$132:$Z$132,"&gt;"&amp;$X$1)+COUNTIFS(D127:Z127,"1",E127:AA127,"0",$D$132:$Z$132,"&lt;"&amp;$Y$1)</f>
        <v>0</v>
      </c>
      <c r="AR127">
        <f t="shared" ref="AR127:AR130" si="67">AP127</f>
        <v>1</v>
      </c>
      <c r="AS127">
        <f t="shared" si="40"/>
        <v>0</v>
      </c>
      <c r="AT127">
        <f t="shared" ref="AT127:AT130" si="68">IF(AR127=0,-1,AO127/$L$4+$X$2*AR127-$X$3*AS127)</f>
        <v>1</v>
      </c>
      <c r="AW127">
        <f>AO127/$L$4</f>
        <v>0</v>
      </c>
    </row>
    <row r="128" spans="1:49" x14ac:dyDescent="0.35">
      <c r="B128" s="5" t="s">
        <v>148</v>
      </c>
      <c r="C128" s="5">
        <v>8</v>
      </c>
      <c r="D128" s="5">
        <v>0</v>
      </c>
      <c r="E128" s="5">
        <v>0</v>
      </c>
      <c r="F128" s="5">
        <v>0</v>
      </c>
      <c r="G128" s="5">
        <v>0</v>
      </c>
      <c r="H128" s="5">
        <v>0</v>
      </c>
      <c r="I128" s="5">
        <v>0</v>
      </c>
      <c r="J128" s="5">
        <v>0</v>
      </c>
      <c r="K128" s="5">
        <v>0</v>
      </c>
      <c r="L128" s="5">
        <v>1</v>
      </c>
      <c r="M128" s="5" t="e">
        <v>#N/A</v>
      </c>
      <c r="N128" s="5" t="e">
        <v>#N/A</v>
      </c>
      <c r="O128" s="5" t="e">
        <v>#N/A</v>
      </c>
      <c r="P128" s="5" t="e">
        <v>#N/A</v>
      </c>
      <c r="Q128" s="5" t="e">
        <v>#N/A</v>
      </c>
      <c r="R128" s="5" t="e">
        <v>#N/A</v>
      </c>
      <c r="S128" s="5" t="e">
        <v>#N/A</v>
      </c>
      <c r="T128" s="5" t="e">
        <v>#N/A</v>
      </c>
      <c r="U128" s="5" t="e">
        <v>#N/A</v>
      </c>
      <c r="V128" s="5" t="e">
        <v>#N/A</v>
      </c>
      <c r="W128" s="5" t="e">
        <v>#N/A</v>
      </c>
      <c r="X128" s="5" t="e">
        <v>#N/A</v>
      </c>
      <c r="Y128" s="5" t="e">
        <v>#N/A</v>
      </c>
      <c r="Z128" s="5" t="e">
        <v>#N/A</v>
      </c>
      <c r="AA128" s="5" t="e">
        <v>#N/A</v>
      </c>
      <c r="AN128">
        <f>IF(ISNUMBER(AA128),COUNTIFS(D128:Z128,"0",E128:AA128,"1")+COUNTIFS(D128:Z128,"1",E128:AA128,"0"),COUNTIFS(D128:Z128,"0",E128:AA128,"1")+COUNTIFS(D128:Z128,"1",E128:AA128,"0")-1)</f>
        <v>0</v>
      </c>
      <c r="AO128">
        <f t="shared" si="39"/>
        <v>0</v>
      </c>
      <c r="AP128">
        <f>COUNTIFS(D128:Z128,"0",E128:AA128,"1",$D$132:$Z$132,"&lt;0,5")+COUNTIFS(D128:Z128,"1",E128:AA128,"0",$D$132:$Z$132,"&gt;0,5")</f>
        <v>0</v>
      </c>
      <c r="AQ128">
        <f>COUNTIFS(D128:Z128,"0",E128:AA128,"1",$D$132:$Z$132,"&gt;"&amp;$X$1)+COUNTIFS(D128:Z128,"1",E128:AA128,"0",$D$132:$Z$132,"&lt;"&amp;$Y$1)</f>
        <v>1</v>
      </c>
      <c r="AR128">
        <f t="shared" si="67"/>
        <v>0</v>
      </c>
      <c r="AS128">
        <f t="shared" si="40"/>
        <v>1</v>
      </c>
      <c r="AT128">
        <f>IF(AR128=0,-1,AO128/$L$4+$X$2*AR128-$X$3*AS128)</f>
        <v>-1</v>
      </c>
      <c r="AW128">
        <f>AO128/$L$4</f>
        <v>0</v>
      </c>
    </row>
    <row r="129" spans="1:49" x14ac:dyDescent="0.35">
      <c r="B129" s="5" t="s">
        <v>148</v>
      </c>
      <c r="C129" s="5">
        <v>9</v>
      </c>
      <c r="D129" s="5">
        <v>0</v>
      </c>
      <c r="E129" s="5">
        <v>0</v>
      </c>
      <c r="F129" s="5">
        <v>0</v>
      </c>
      <c r="G129" s="5">
        <v>0</v>
      </c>
      <c r="H129" s="5">
        <v>0</v>
      </c>
      <c r="I129" s="5">
        <v>1</v>
      </c>
      <c r="J129" s="5">
        <v>1</v>
      </c>
      <c r="K129" s="5">
        <v>1</v>
      </c>
      <c r="L129" s="5">
        <v>1</v>
      </c>
      <c r="M129" s="5" t="e">
        <v>#N/A</v>
      </c>
      <c r="N129" s="5" t="e">
        <v>#N/A</v>
      </c>
      <c r="O129" s="5" t="e">
        <v>#N/A</v>
      </c>
      <c r="P129" s="5" t="e">
        <v>#N/A</v>
      </c>
      <c r="Q129" s="5" t="e">
        <v>#N/A</v>
      </c>
      <c r="R129" s="5" t="e">
        <v>#N/A</v>
      </c>
      <c r="S129" s="5" t="e">
        <v>#N/A</v>
      </c>
      <c r="T129" s="5" t="e">
        <v>#N/A</v>
      </c>
      <c r="U129" s="5" t="e">
        <v>#N/A</v>
      </c>
      <c r="V129" s="5" t="e">
        <v>#N/A</v>
      </c>
      <c r="W129" s="5" t="e">
        <v>#N/A</v>
      </c>
      <c r="X129" s="5" t="e">
        <v>#N/A</v>
      </c>
      <c r="Y129" s="5" t="e">
        <v>#N/A</v>
      </c>
      <c r="Z129" s="5" t="e">
        <v>#N/A</v>
      </c>
      <c r="AA129" s="5" t="e">
        <v>#N/A</v>
      </c>
      <c r="AN129">
        <f>IF(ISNUMBER(AA129),COUNTIFS(D129:Z129,"0",E129:AA129,"1")+COUNTIFS(D129:Z129,"1",E129:AA129,"0"),COUNTIFS(D129:Z129,"0",E129:AA129,"1")+COUNTIFS(D129:Z129,"1",E129:AA129,"0")-1)</f>
        <v>0</v>
      </c>
      <c r="AO129">
        <f t="shared" si="39"/>
        <v>0</v>
      </c>
      <c r="AP129">
        <f>COUNTIFS(D129:Z129,"0",E129:AA129,"1",$D$132:$Z$132,"&lt;0,5")+COUNTIFS(D129:Z129,"1",E129:AA129,"0",$D$132:$Z$132,"&gt;0,5")</f>
        <v>1</v>
      </c>
      <c r="AQ129">
        <f>COUNTIFS(D129:Z129,"0",E129:AA129,"1",$D$132:$Z$132,"&gt;"&amp;$X$1)+COUNTIFS(D129:Z129,"1",E129:AA129,"0",$D$132:$Z$132,"&lt;"&amp;$Y$1)</f>
        <v>0</v>
      </c>
      <c r="AR129">
        <f t="shared" si="67"/>
        <v>1</v>
      </c>
      <c r="AS129">
        <f t="shared" si="40"/>
        <v>0</v>
      </c>
      <c r="AT129">
        <f t="shared" si="68"/>
        <v>1</v>
      </c>
      <c r="AW129">
        <f>AO129/$L$4</f>
        <v>0</v>
      </c>
    </row>
    <row r="130" spans="1:49" x14ac:dyDescent="0.35">
      <c r="B130" s="5" t="s">
        <v>148</v>
      </c>
      <c r="C130" s="5">
        <v>10</v>
      </c>
      <c r="D130" s="5">
        <v>0</v>
      </c>
      <c r="E130" s="5">
        <v>0</v>
      </c>
      <c r="F130" s="5">
        <v>0</v>
      </c>
      <c r="G130" s="5">
        <v>0</v>
      </c>
      <c r="H130" s="5">
        <v>0</v>
      </c>
      <c r="I130" s="5">
        <v>0</v>
      </c>
      <c r="J130" s="5">
        <v>0</v>
      </c>
      <c r="K130" s="5">
        <v>1</v>
      </c>
      <c r="L130" s="5">
        <v>1</v>
      </c>
      <c r="M130" s="5" t="e">
        <v>#N/A</v>
      </c>
      <c r="N130" s="5" t="e">
        <v>#N/A</v>
      </c>
      <c r="O130" s="5" t="e">
        <v>#N/A</v>
      </c>
      <c r="P130" s="5" t="e">
        <v>#N/A</v>
      </c>
      <c r="Q130" s="5" t="e">
        <v>#N/A</v>
      </c>
      <c r="R130" s="5" t="e">
        <v>#N/A</v>
      </c>
      <c r="S130" s="5" t="e">
        <v>#N/A</v>
      </c>
      <c r="T130" s="5" t="e">
        <v>#N/A</v>
      </c>
      <c r="U130" s="5" t="e">
        <v>#N/A</v>
      </c>
      <c r="V130" s="5" t="e">
        <v>#N/A</v>
      </c>
      <c r="W130" s="5" t="e">
        <v>#N/A</v>
      </c>
      <c r="X130" s="5" t="e">
        <v>#N/A</v>
      </c>
      <c r="Y130" s="5" t="e">
        <v>#N/A</v>
      </c>
      <c r="Z130" s="5" t="e">
        <v>#N/A</v>
      </c>
      <c r="AA130" s="5" t="e">
        <v>#N/A</v>
      </c>
      <c r="AN130">
        <f>IF(ISNUMBER(AA130),COUNTIFS(D130:Z130,"0",E130:AA130,"1")+COUNTIFS(D130:Z130,"1",E130:AA130,"0"),COUNTIFS(D130:Z130,"0",E130:AA130,"1")+COUNTIFS(D130:Z130,"1",E130:AA130,"0")-1)</f>
        <v>0</v>
      </c>
      <c r="AO130">
        <f t="shared" si="39"/>
        <v>0</v>
      </c>
      <c r="AP130">
        <f>COUNTIFS(D130:Z130,"0",E130:AA130,"1",$D$132:$Z$132,"&lt;0,5")+COUNTIFS(D130:Z130,"1",E130:AA130,"0",$D$132:$Z$132,"&gt;0,5")</f>
        <v>0</v>
      </c>
      <c r="AQ130">
        <f>COUNTIFS(D130:Z130,"0",E130:AA130,"1",$D$132:$Z$132,"&gt;"&amp;$X$1)+COUNTIFS(D130:Z130,"1",E130:AA130,"0",$D$132:$Z$132,"&lt;"&amp;$Y$1)</f>
        <v>1</v>
      </c>
      <c r="AR130">
        <f t="shared" si="67"/>
        <v>0</v>
      </c>
      <c r="AS130">
        <f t="shared" si="40"/>
        <v>1</v>
      </c>
      <c r="AT130">
        <f t="shared" si="68"/>
        <v>-1</v>
      </c>
      <c r="AW130">
        <f>AO130/$L$4</f>
        <v>0</v>
      </c>
    </row>
    <row r="131" spans="1:49" x14ac:dyDescent="0.35">
      <c r="A131" s="5"/>
      <c r="B131" s="5"/>
      <c r="C131" s="5"/>
      <c r="D131" s="5">
        <f>AVERAGE(D121:D130)</f>
        <v>0.125</v>
      </c>
      <c r="E131" s="5">
        <f t="shared" ref="E131:L131" si="69">AVERAGE(E121:E130)</f>
        <v>0</v>
      </c>
      <c r="F131" s="5">
        <f t="shared" si="69"/>
        <v>0</v>
      </c>
      <c r="G131" s="5">
        <f t="shared" si="69"/>
        <v>0</v>
      </c>
      <c r="H131" s="5">
        <f t="shared" si="69"/>
        <v>0.14285714285714285</v>
      </c>
      <c r="I131" s="5">
        <f t="shared" si="69"/>
        <v>0.25</v>
      </c>
      <c r="J131" s="5">
        <f t="shared" si="69"/>
        <v>0.625</v>
      </c>
      <c r="K131" s="5">
        <f t="shared" si="69"/>
        <v>0.875</v>
      </c>
      <c r="L131" s="5">
        <f t="shared" si="69"/>
        <v>1</v>
      </c>
      <c r="M131" s="5"/>
      <c r="N131" s="5"/>
      <c r="O131" s="5"/>
      <c r="P131" s="5"/>
      <c r="Q131" s="5"/>
      <c r="R131" s="5"/>
      <c r="S131" s="5"/>
      <c r="T131" s="5"/>
      <c r="U131" s="5"/>
      <c r="V131" s="5"/>
      <c r="W131" s="5"/>
      <c r="X131" s="5"/>
      <c r="Y131" s="5"/>
      <c r="Z131" s="5"/>
    </row>
    <row r="132" spans="1:49" x14ac:dyDescent="0.35">
      <c r="A132" s="5"/>
      <c r="B132" s="5"/>
      <c r="C132" s="5" t="s">
        <v>115</v>
      </c>
      <c r="D132" s="5">
        <f>(SUM(D121:D130)+1)/12</f>
        <v>0.16666666666666666</v>
      </c>
      <c r="E132" s="5">
        <f>(SUM(E121:E130)+2)/12</f>
        <v>0.16666666666666666</v>
      </c>
      <c r="F132" s="5">
        <f>(SUM(F121:F130)+2)/12</f>
        <v>0.16666666666666666</v>
      </c>
      <c r="G132" s="5">
        <f>(SUM(G121:G130)+2)/12</f>
        <v>0.16666666666666666</v>
      </c>
      <c r="H132" s="5">
        <f>(SUM(H121:H130)+2)/12</f>
        <v>0.25</v>
      </c>
      <c r="I132" s="5">
        <f>(SUM(I121:I130)+2)/12</f>
        <v>0.33333333333333331</v>
      </c>
      <c r="J132" s="5">
        <f>(SUM(J121:J130)+4)/12</f>
        <v>0.75</v>
      </c>
      <c r="K132" s="5">
        <f>(SUM(K121:K130)+4)/12</f>
        <v>0.91666666666666663</v>
      </c>
      <c r="L132" s="5">
        <f>(SUM(L121:L130)+4)/12</f>
        <v>1</v>
      </c>
      <c r="M132" s="5"/>
      <c r="N132" s="5"/>
      <c r="O132" s="5"/>
      <c r="P132" s="5"/>
      <c r="Q132" s="5"/>
      <c r="R132" s="5"/>
      <c r="S132" s="5"/>
      <c r="T132" s="5"/>
      <c r="U132" s="5"/>
      <c r="V132" s="5"/>
      <c r="W132" s="5"/>
      <c r="X132" s="5"/>
      <c r="Y132" s="5"/>
      <c r="Z132" s="5"/>
    </row>
    <row r="133" spans="1:49" x14ac:dyDescent="0.35">
      <c r="B133" s="3" t="s">
        <v>149</v>
      </c>
      <c r="C133" s="3">
        <v>1</v>
      </c>
      <c r="D133" s="5"/>
      <c r="E133" s="5"/>
      <c r="F133" s="5"/>
      <c r="G133" s="5"/>
      <c r="H133" s="5"/>
      <c r="I133" s="5"/>
      <c r="J133" s="5"/>
      <c r="K133" s="5" t="e">
        <v>#N/A</v>
      </c>
      <c r="L133" s="5" t="e">
        <v>#N/A</v>
      </c>
      <c r="M133" s="5" t="e">
        <v>#N/A</v>
      </c>
      <c r="N133" s="5" t="e">
        <v>#N/A</v>
      </c>
      <c r="O133" s="5" t="e">
        <v>#N/A</v>
      </c>
      <c r="P133" s="5" t="e">
        <v>#N/A</v>
      </c>
      <c r="Q133" s="5" t="e">
        <v>#N/A</v>
      </c>
      <c r="R133" s="5" t="e">
        <v>#N/A</v>
      </c>
      <c r="S133" s="5" t="e">
        <v>#N/A</v>
      </c>
      <c r="T133" s="5" t="e">
        <v>#N/A</v>
      </c>
      <c r="U133" s="5" t="e">
        <v>#N/A</v>
      </c>
      <c r="V133" s="5" t="e">
        <v>#N/A</v>
      </c>
      <c r="W133" s="5" t="e">
        <v>#N/A</v>
      </c>
      <c r="X133" s="5" t="e">
        <v>#N/A</v>
      </c>
      <c r="Y133" s="5" t="e">
        <v>#N/A</v>
      </c>
      <c r="Z133" s="5" t="e">
        <v>#N/A</v>
      </c>
      <c r="AA133" s="5" t="e">
        <v>#N/A</v>
      </c>
      <c r="AB133" s="5" t="e">
        <v>#N/A</v>
      </c>
      <c r="AU133">
        <v>4</v>
      </c>
      <c r="AV133">
        <v>3</v>
      </c>
    </row>
    <row r="134" spans="1:49" x14ac:dyDescent="0.35">
      <c r="B134" s="5" t="s">
        <v>149</v>
      </c>
      <c r="C134" s="5">
        <v>2</v>
      </c>
      <c r="D134" s="5"/>
      <c r="E134" s="5">
        <v>0</v>
      </c>
      <c r="F134" s="5"/>
      <c r="G134" s="5"/>
      <c r="H134" s="5"/>
      <c r="I134" s="5"/>
      <c r="J134" s="5"/>
      <c r="K134" s="5" t="e">
        <v>#N/A</v>
      </c>
      <c r="L134" s="5" t="e">
        <v>#N/A</v>
      </c>
      <c r="M134" s="5" t="e">
        <v>#N/A</v>
      </c>
      <c r="N134" s="5" t="e">
        <v>#N/A</v>
      </c>
      <c r="O134" s="5" t="e">
        <v>#N/A</v>
      </c>
      <c r="P134" s="5" t="e">
        <v>#N/A</v>
      </c>
      <c r="Q134" s="5" t="e">
        <v>#N/A</v>
      </c>
      <c r="R134" s="5" t="e">
        <v>#N/A</v>
      </c>
      <c r="S134" s="5" t="e">
        <v>#N/A</v>
      </c>
      <c r="T134" s="5" t="e">
        <v>#N/A</v>
      </c>
      <c r="U134" s="5" t="e">
        <v>#N/A</v>
      </c>
      <c r="V134" s="5" t="e">
        <v>#N/A</v>
      </c>
      <c r="W134" s="5" t="e">
        <v>#N/A</v>
      </c>
      <c r="X134" s="5" t="e">
        <v>#N/A</v>
      </c>
      <c r="Y134" s="5" t="e">
        <v>#N/A</v>
      </c>
      <c r="Z134" s="5" t="e">
        <v>#N/A</v>
      </c>
      <c r="AA134" s="5" t="e">
        <v>#N/A</v>
      </c>
      <c r="AB134" s="5" t="e">
        <v>#N/A</v>
      </c>
    </row>
    <row r="135" spans="1:49" x14ac:dyDescent="0.35">
      <c r="B135" s="5" t="s">
        <v>149</v>
      </c>
      <c r="C135" s="5">
        <v>3</v>
      </c>
      <c r="D135" s="5">
        <v>0</v>
      </c>
      <c r="E135" s="5">
        <v>0</v>
      </c>
      <c r="F135" s="5">
        <v>0</v>
      </c>
      <c r="G135" s="5">
        <v>0</v>
      </c>
      <c r="H135" s="5">
        <v>1</v>
      </c>
      <c r="I135" s="5">
        <v>1</v>
      </c>
      <c r="J135" s="5">
        <v>1</v>
      </c>
      <c r="K135" s="5" t="e">
        <v>#N/A</v>
      </c>
      <c r="L135" s="5" t="e">
        <v>#N/A</v>
      </c>
      <c r="M135" s="5" t="e">
        <v>#N/A</v>
      </c>
      <c r="N135" s="5" t="e">
        <v>#N/A</v>
      </c>
      <c r="O135" s="5" t="e">
        <v>#N/A</v>
      </c>
      <c r="P135" s="5" t="e">
        <v>#N/A</v>
      </c>
      <c r="Q135" s="5" t="e">
        <v>#N/A</v>
      </c>
      <c r="R135" s="5" t="e">
        <v>#N/A</v>
      </c>
      <c r="S135" s="5" t="e">
        <v>#N/A</v>
      </c>
      <c r="T135" s="5" t="e">
        <v>#N/A</v>
      </c>
      <c r="U135" s="5" t="e">
        <v>#N/A</v>
      </c>
      <c r="V135" s="5" t="e">
        <v>#N/A</v>
      </c>
      <c r="W135" s="5" t="e">
        <v>#N/A</v>
      </c>
      <c r="X135" s="5" t="e">
        <v>#N/A</v>
      </c>
      <c r="Y135" s="5" t="e">
        <v>#N/A</v>
      </c>
      <c r="Z135" s="5" t="e">
        <v>#N/A</v>
      </c>
      <c r="AA135" s="5" t="e">
        <v>#N/A</v>
      </c>
      <c r="AB135" s="5" t="e">
        <v>#N/A</v>
      </c>
      <c r="AN135">
        <f t="shared" ref="AN135:AN141" si="70">IF(ISNUMBER(AA135),COUNTIFS(D135:Z135,"0",E135:AA135,"1")+COUNTIFS(D135:Z135,"1",E135:AA135,"0"),COUNTIFS(D135:Z135,"0",E135:AA135,"1")+COUNTIFS(D135:Z135,"1",E135:AA135,"0")-1)</f>
        <v>0</v>
      </c>
      <c r="AO135">
        <f t="shared" si="39"/>
        <v>0</v>
      </c>
      <c r="AP135">
        <f>COUNTIFS(D135:Z135,"0",E135:AA135,"1",$D$143:$Z$143,"&lt;0,5")+COUNTIFS(D135:Z135,"1",E135:AA135,"0",$D$143:$Z$143,"&gt;0,5")</f>
        <v>1</v>
      </c>
      <c r="AQ135">
        <f t="shared" ref="AQ135:AQ141" si="71">COUNTIFS(D135:Z135,"0",E135:AA135,"1",$D$143:$Z$143,"&gt;"&amp;$X$1)+COUNTIFS(D135:Z135,"1",E135:AA135,"0",$D$143:$Z$143,"&lt;"&amp;$Y$1)</f>
        <v>0</v>
      </c>
      <c r="AR135">
        <f>AP135</f>
        <v>1</v>
      </c>
      <c r="AS135">
        <f>AQ135</f>
        <v>0</v>
      </c>
      <c r="AT135">
        <f>IF(AR135=0,-1,AO135/$M$4+$X$2*AR135-$X$3*AS135)</f>
        <v>1</v>
      </c>
      <c r="AW135">
        <f>AO135/$M$4</f>
        <v>0</v>
      </c>
    </row>
    <row r="136" spans="1:49" x14ac:dyDescent="0.35">
      <c r="B136" s="5" t="s">
        <v>149</v>
      </c>
      <c r="C136" s="5">
        <v>4</v>
      </c>
      <c r="D136" s="5">
        <v>0</v>
      </c>
      <c r="E136" s="5">
        <v>0</v>
      </c>
      <c r="F136" s="5">
        <v>0</v>
      </c>
      <c r="G136" s="5">
        <v>0</v>
      </c>
      <c r="H136" s="5">
        <v>0</v>
      </c>
      <c r="I136" s="5">
        <v>0</v>
      </c>
      <c r="J136" s="5">
        <v>1</v>
      </c>
      <c r="K136" s="5" t="e">
        <v>#N/A</v>
      </c>
      <c r="L136" s="5" t="e">
        <v>#N/A</v>
      </c>
      <c r="M136" s="5" t="e">
        <v>#N/A</v>
      </c>
      <c r="N136" s="5" t="e">
        <v>#N/A</v>
      </c>
      <c r="O136" s="5" t="e">
        <v>#N/A</v>
      </c>
      <c r="P136" s="5" t="e">
        <v>#N/A</v>
      </c>
      <c r="Q136" s="5" t="e">
        <v>#N/A</v>
      </c>
      <c r="R136" s="5" t="e">
        <v>#N/A</v>
      </c>
      <c r="S136" s="5" t="e">
        <v>#N/A</v>
      </c>
      <c r="T136" s="5" t="e">
        <v>#N/A</v>
      </c>
      <c r="U136" s="5" t="e">
        <v>#N/A</v>
      </c>
      <c r="V136" s="5" t="e">
        <v>#N/A</v>
      </c>
      <c r="W136" s="5" t="e">
        <v>#N/A</v>
      </c>
      <c r="X136" s="5" t="e">
        <v>#N/A</v>
      </c>
      <c r="Y136" s="5" t="e">
        <v>#N/A</v>
      </c>
      <c r="Z136" s="5" t="e">
        <v>#N/A</v>
      </c>
      <c r="AA136" s="5" t="e">
        <v>#N/A</v>
      </c>
      <c r="AB136" s="5" t="e">
        <v>#N/A</v>
      </c>
      <c r="AN136">
        <f t="shared" si="70"/>
        <v>0</v>
      </c>
      <c r="AO136">
        <f t="shared" si="39"/>
        <v>0</v>
      </c>
      <c r="AP136">
        <f t="shared" ref="AP136:AP141" si="72">COUNTIFS(D136:Z136,"0",E136:AA136,"1",$D$143:$Z$143,"&lt;0,5")+COUNTIFS(D136:Z136,"1",E136:AA136,"0",$D$143:$Z$143,"&gt;0,5")</f>
        <v>0</v>
      </c>
      <c r="AQ136">
        <f t="shared" si="71"/>
        <v>1</v>
      </c>
      <c r="AR136">
        <f t="shared" ref="AR136:AS141" si="73">AP136</f>
        <v>0</v>
      </c>
      <c r="AS136">
        <f t="shared" si="73"/>
        <v>1</v>
      </c>
      <c r="AT136">
        <f>IF(AR136=0,-1,AO136/$M$4+$X$2*AR136-$X$3*AS136)</f>
        <v>-1</v>
      </c>
      <c r="AW136">
        <f t="shared" ref="AW136:AW141" si="74">AO136/$M$4</f>
        <v>0</v>
      </c>
    </row>
    <row r="137" spans="1:49" x14ac:dyDescent="0.35">
      <c r="B137" s="5" t="s">
        <v>149</v>
      </c>
      <c r="C137" s="5">
        <v>5</v>
      </c>
      <c r="D137" s="5">
        <v>1</v>
      </c>
      <c r="E137" s="5">
        <v>0</v>
      </c>
      <c r="F137" s="5">
        <v>0</v>
      </c>
      <c r="G137" s="5">
        <v>0</v>
      </c>
      <c r="H137" s="5">
        <v>1</v>
      </c>
      <c r="I137" s="5">
        <v>1</v>
      </c>
      <c r="J137" s="5">
        <v>1</v>
      </c>
      <c r="K137" s="5" t="e">
        <v>#N/A</v>
      </c>
      <c r="L137" s="5" t="s">
        <v>151</v>
      </c>
      <c r="M137" s="5" t="e">
        <v>#N/A</v>
      </c>
      <c r="N137" s="5" t="e">
        <v>#N/A</v>
      </c>
      <c r="O137" s="5" t="e">
        <v>#N/A</v>
      </c>
      <c r="P137" s="5" t="e">
        <v>#N/A</v>
      </c>
      <c r="Q137" s="5" t="e">
        <v>#N/A</v>
      </c>
      <c r="R137" s="5" t="e">
        <v>#N/A</v>
      </c>
      <c r="S137" s="5" t="e">
        <v>#N/A</v>
      </c>
      <c r="T137" s="5" t="e">
        <v>#N/A</v>
      </c>
      <c r="U137" s="5" t="e">
        <v>#N/A</v>
      </c>
      <c r="V137" s="5" t="e">
        <v>#N/A</v>
      </c>
      <c r="W137" s="5" t="e">
        <v>#N/A</v>
      </c>
      <c r="X137" s="5" t="e">
        <v>#N/A</v>
      </c>
      <c r="Y137" s="5" t="e">
        <v>#N/A</v>
      </c>
      <c r="Z137" s="5" t="e">
        <v>#N/A</v>
      </c>
      <c r="AA137" s="5" t="e">
        <v>#N/A</v>
      </c>
      <c r="AB137" s="5" t="e">
        <v>#N/A</v>
      </c>
      <c r="AN137">
        <f t="shared" si="70"/>
        <v>1</v>
      </c>
      <c r="AO137">
        <f t="shared" si="39"/>
        <v>1</v>
      </c>
      <c r="AP137">
        <f t="shared" si="72"/>
        <v>1</v>
      </c>
      <c r="AQ137">
        <f t="shared" si="71"/>
        <v>1</v>
      </c>
      <c r="AR137">
        <f t="shared" si="73"/>
        <v>1</v>
      </c>
      <c r="AS137">
        <f t="shared" si="73"/>
        <v>1</v>
      </c>
      <c r="AT137">
        <f>IF(AR137=0,-1,AO137/$M$4+$X$2*AR137-$X$3*AS137)</f>
        <v>0.64285714285714279</v>
      </c>
      <c r="AW137">
        <f t="shared" si="74"/>
        <v>0.14285714285714285</v>
      </c>
    </row>
    <row r="138" spans="1:49" x14ac:dyDescent="0.35">
      <c r="B138" s="5" t="s">
        <v>149</v>
      </c>
      <c r="C138" s="5">
        <v>6</v>
      </c>
      <c r="D138" s="5">
        <v>1</v>
      </c>
      <c r="E138" s="5">
        <v>0</v>
      </c>
      <c r="F138" s="5">
        <v>0</v>
      </c>
      <c r="G138" s="5">
        <v>0</v>
      </c>
      <c r="H138" s="5">
        <v>0</v>
      </c>
      <c r="I138" s="5">
        <v>1</v>
      </c>
      <c r="J138" s="5">
        <v>1</v>
      </c>
      <c r="K138" s="5" t="e">
        <v>#N/A</v>
      </c>
      <c r="L138" s="5" t="e">
        <v>#N/A</v>
      </c>
      <c r="M138" s="5" t="e">
        <v>#N/A</v>
      </c>
      <c r="N138" s="5" t="e">
        <v>#N/A</v>
      </c>
      <c r="O138" s="5" t="e">
        <v>#N/A</v>
      </c>
      <c r="P138" s="5" t="e">
        <v>#N/A</v>
      </c>
      <c r="Q138" s="5" t="e">
        <v>#N/A</v>
      </c>
      <c r="R138" s="5" t="e">
        <v>#N/A</v>
      </c>
      <c r="S138" s="5" t="e">
        <v>#N/A</v>
      </c>
      <c r="T138" s="5" t="e">
        <v>#N/A</v>
      </c>
      <c r="U138" s="5" t="e">
        <v>#N/A</v>
      </c>
      <c r="V138" s="5" t="e">
        <v>#N/A</v>
      </c>
      <c r="W138" s="5" t="e">
        <v>#N/A</v>
      </c>
      <c r="X138" s="5" t="e">
        <v>#N/A</v>
      </c>
      <c r="Y138" s="5" t="e">
        <v>#N/A</v>
      </c>
      <c r="Z138" s="5" t="e">
        <v>#N/A</v>
      </c>
      <c r="AA138" s="5" t="e">
        <v>#N/A</v>
      </c>
      <c r="AB138" s="5" t="e">
        <v>#N/A</v>
      </c>
      <c r="AN138">
        <f t="shared" si="70"/>
        <v>1</v>
      </c>
      <c r="AO138">
        <f t="shared" si="39"/>
        <v>1</v>
      </c>
      <c r="AP138">
        <f t="shared" si="72"/>
        <v>0</v>
      </c>
      <c r="AQ138">
        <f t="shared" si="71"/>
        <v>2</v>
      </c>
      <c r="AR138">
        <f t="shared" si="73"/>
        <v>0</v>
      </c>
      <c r="AS138">
        <f t="shared" si="73"/>
        <v>2</v>
      </c>
      <c r="AT138">
        <f>IF(AR138=0,-1,AO138/$M$4+$X$2*AR138-$X$3*AS138)</f>
        <v>-1</v>
      </c>
      <c r="AW138">
        <f t="shared" si="74"/>
        <v>0.14285714285714285</v>
      </c>
    </row>
    <row r="139" spans="1:49" x14ac:dyDescent="0.35">
      <c r="B139" s="5" t="s">
        <v>149</v>
      </c>
      <c r="C139" s="5">
        <v>7</v>
      </c>
      <c r="D139" s="5">
        <v>0</v>
      </c>
      <c r="E139" s="5">
        <v>0</v>
      </c>
      <c r="F139" s="5">
        <v>0</v>
      </c>
      <c r="G139" s="5">
        <v>1</v>
      </c>
      <c r="H139" s="5">
        <v>1</v>
      </c>
      <c r="I139" s="5">
        <v>1</v>
      </c>
      <c r="J139" s="5">
        <v>1</v>
      </c>
      <c r="K139" s="5" t="e">
        <v>#N/A</v>
      </c>
      <c r="L139" s="5" t="e">
        <v>#N/A</v>
      </c>
      <c r="M139" s="5" t="e">
        <v>#N/A</v>
      </c>
      <c r="N139" s="5" t="e">
        <v>#N/A</v>
      </c>
      <c r="O139" s="5" t="e">
        <v>#N/A</v>
      </c>
      <c r="P139" s="5" t="e">
        <v>#N/A</v>
      </c>
      <c r="Q139" s="5" t="e">
        <v>#N/A</v>
      </c>
      <c r="R139" s="5" t="e">
        <v>#N/A</v>
      </c>
      <c r="S139" s="5" t="e">
        <v>#N/A</v>
      </c>
      <c r="T139" s="5" t="e">
        <v>#N/A</v>
      </c>
      <c r="U139" s="5" t="e">
        <v>#N/A</v>
      </c>
      <c r="V139" s="5" t="e">
        <v>#N/A</v>
      </c>
      <c r="W139" s="5" t="e">
        <v>#N/A</v>
      </c>
      <c r="X139" s="5" t="e">
        <v>#N/A</v>
      </c>
      <c r="Y139" s="5" t="e">
        <v>#N/A</v>
      </c>
      <c r="Z139" s="5" t="e">
        <v>#N/A</v>
      </c>
      <c r="AA139" s="5" t="e">
        <v>#N/A</v>
      </c>
      <c r="AB139" s="5" t="e">
        <v>#N/A</v>
      </c>
      <c r="AN139">
        <f t="shared" si="70"/>
        <v>0</v>
      </c>
      <c r="AO139">
        <f>AN139</f>
        <v>0</v>
      </c>
      <c r="AP139">
        <f t="shared" si="72"/>
        <v>1</v>
      </c>
      <c r="AQ139">
        <f t="shared" si="71"/>
        <v>0</v>
      </c>
      <c r="AR139">
        <f t="shared" si="73"/>
        <v>1</v>
      </c>
      <c r="AS139">
        <f t="shared" si="73"/>
        <v>0</v>
      </c>
      <c r="AT139">
        <f t="shared" ref="AT139:AT141" si="75">IF(AR139=0,-1,AO139/$M$4+$X$2*AR139-$X$3*AS139)</f>
        <v>1</v>
      </c>
      <c r="AW139">
        <f t="shared" si="74"/>
        <v>0</v>
      </c>
    </row>
    <row r="140" spans="1:49" x14ac:dyDescent="0.35">
      <c r="B140" s="5" t="s">
        <v>149</v>
      </c>
      <c r="C140" s="5">
        <v>8</v>
      </c>
      <c r="D140" s="5"/>
      <c r="E140" s="5">
        <v>0</v>
      </c>
      <c r="F140" s="5">
        <v>0</v>
      </c>
      <c r="G140" s="5">
        <v>0</v>
      </c>
      <c r="H140" s="5">
        <v>1</v>
      </c>
      <c r="I140" s="5">
        <v>1</v>
      </c>
      <c r="J140" s="5">
        <v>1</v>
      </c>
      <c r="K140" s="5" t="e">
        <v>#N/A</v>
      </c>
      <c r="L140" s="5" t="e">
        <v>#N/A</v>
      </c>
      <c r="M140" s="5" t="e">
        <v>#N/A</v>
      </c>
      <c r="N140" s="5" t="e">
        <v>#N/A</v>
      </c>
      <c r="O140" s="5" t="e">
        <v>#N/A</v>
      </c>
      <c r="P140" s="5" t="e">
        <v>#N/A</v>
      </c>
      <c r="Q140" s="5" t="e">
        <v>#N/A</v>
      </c>
      <c r="R140" s="5" t="e">
        <v>#N/A</v>
      </c>
      <c r="S140" s="5" t="e">
        <v>#N/A</v>
      </c>
      <c r="T140" s="5" t="e">
        <v>#N/A</v>
      </c>
      <c r="U140" s="5" t="e">
        <v>#N/A</v>
      </c>
      <c r="V140" s="5" t="e">
        <v>#N/A</v>
      </c>
      <c r="W140" s="5" t="e">
        <v>#N/A</v>
      </c>
      <c r="X140" s="5" t="e">
        <v>#N/A</v>
      </c>
      <c r="Y140" s="5" t="e">
        <v>#N/A</v>
      </c>
      <c r="Z140" s="5" t="e">
        <v>#N/A</v>
      </c>
      <c r="AA140" s="5" t="e">
        <v>#N/A</v>
      </c>
      <c r="AB140" s="5" t="e">
        <v>#N/A</v>
      </c>
      <c r="AN140">
        <f t="shared" si="70"/>
        <v>0</v>
      </c>
      <c r="AO140">
        <f>AN140</f>
        <v>0</v>
      </c>
      <c r="AP140">
        <f t="shared" si="72"/>
        <v>1</v>
      </c>
      <c r="AQ140">
        <f t="shared" si="71"/>
        <v>0</v>
      </c>
      <c r="AR140">
        <f t="shared" si="73"/>
        <v>1</v>
      </c>
      <c r="AS140">
        <f t="shared" si="73"/>
        <v>0</v>
      </c>
      <c r="AT140">
        <f t="shared" si="75"/>
        <v>1</v>
      </c>
      <c r="AW140">
        <f t="shared" si="74"/>
        <v>0</v>
      </c>
    </row>
    <row r="141" spans="1:49" x14ac:dyDescent="0.35">
      <c r="B141" s="5" t="s">
        <v>149</v>
      </c>
      <c r="C141" s="5">
        <v>9</v>
      </c>
      <c r="D141" s="5">
        <v>0</v>
      </c>
      <c r="E141" s="5">
        <v>0</v>
      </c>
      <c r="F141" s="5">
        <v>0</v>
      </c>
      <c r="G141" s="5">
        <v>0</v>
      </c>
      <c r="H141" s="5">
        <v>0</v>
      </c>
      <c r="I141" s="5">
        <v>1</v>
      </c>
      <c r="J141" s="5">
        <v>1</v>
      </c>
      <c r="K141" s="5" t="e">
        <v>#N/A</v>
      </c>
      <c r="L141" s="5" t="e">
        <v>#N/A</v>
      </c>
      <c r="M141" s="5" t="e">
        <v>#N/A</v>
      </c>
      <c r="N141" s="5" t="e">
        <v>#N/A</v>
      </c>
      <c r="O141" s="5" t="e">
        <v>#N/A</v>
      </c>
      <c r="P141" s="5" t="e">
        <v>#N/A</v>
      </c>
      <c r="Q141" s="5" t="e">
        <v>#N/A</v>
      </c>
      <c r="R141" s="5" t="e">
        <v>#N/A</v>
      </c>
      <c r="S141" s="5" t="e">
        <v>#N/A</v>
      </c>
      <c r="T141" s="5" t="e">
        <v>#N/A</v>
      </c>
      <c r="U141" s="5" t="e">
        <v>#N/A</v>
      </c>
      <c r="V141" s="5" t="e">
        <v>#N/A</v>
      </c>
      <c r="W141" s="5" t="e">
        <v>#N/A</v>
      </c>
      <c r="X141" s="5" t="e">
        <v>#N/A</v>
      </c>
      <c r="Y141" s="5" t="e">
        <v>#N/A</v>
      </c>
      <c r="Z141" s="5" t="e">
        <v>#N/A</v>
      </c>
      <c r="AA141" s="5" t="e">
        <v>#N/A</v>
      </c>
      <c r="AB141" s="5" t="e">
        <v>#N/A</v>
      </c>
      <c r="AN141">
        <f t="shared" si="70"/>
        <v>0</v>
      </c>
      <c r="AO141">
        <f>AN141</f>
        <v>0</v>
      </c>
      <c r="AP141">
        <f t="shared" si="72"/>
        <v>0</v>
      </c>
      <c r="AQ141">
        <f t="shared" si="71"/>
        <v>1</v>
      </c>
      <c r="AR141">
        <f t="shared" si="73"/>
        <v>0</v>
      </c>
      <c r="AS141">
        <f t="shared" si="73"/>
        <v>1</v>
      </c>
      <c r="AT141">
        <f t="shared" si="75"/>
        <v>-1</v>
      </c>
      <c r="AW141">
        <f t="shared" si="74"/>
        <v>0</v>
      </c>
    </row>
    <row r="142" spans="1:49" x14ac:dyDescent="0.35">
      <c r="D142">
        <f>+AVERAGE(D133:D141)</f>
        <v>0.33333333333333331</v>
      </c>
      <c r="E142">
        <f t="shared" ref="E142:J142" si="76">+AVERAGE(E133:E141)</f>
        <v>0</v>
      </c>
      <c r="F142">
        <f t="shared" si="76"/>
        <v>0</v>
      </c>
      <c r="G142">
        <f t="shared" si="76"/>
        <v>0.14285714285714285</v>
      </c>
      <c r="H142">
        <f t="shared" si="76"/>
        <v>0.5714285714285714</v>
      </c>
      <c r="I142">
        <f t="shared" si="76"/>
        <v>0.8571428571428571</v>
      </c>
      <c r="J142">
        <f t="shared" si="76"/>
        <v>1</v>
      </c>
      <c r="AA142" s="5"/>
    </row>
    <row r="143" spans="1:49" x14ac:dyDescent="0.35">
      <c r="C143" t="s">
        <v>115</v>
      </c>
      <c r="D143">
        <f>(SUM(D133:D141)+1)/12</f>
        <v>0.25</v>
      </c>
      <c r="E143">
        <f>(SUM(E133:E141)+1)/12</f>
        <v>8.3333333333333329E-2</v>
      </c>
      <c r="F143">
        <f>(SUM(F133:F141)+3)/12</f>
        <v>0.25</v>
      </c>
      <c r="G143">
        <f>(SUM(G133:G141)+3)/12</f>
        <v>0.33333333333333331</v>
      </c>
      <c r="H143">
        <f>(SUM(H133:H141)+5)/12</f>
        <v>0.75</v>
      </c>
      <c r="I143">
        <f>(SUM(I133:I141)+5)/12</f>
        <v>0.91666666666666663</v>
      </c>
      <c r="J143">
        <f>(SUM(J133:J141)+5)/12</f>
        <v>1</v>
      </c>
    </row>
    <row r="144" spans="1:49" x14ac:dyDescent="0.35">
      <c r="B144" s="5" t="s">
        <v>152</v>
      </c>
      <c r="C144" s="5">
        <v>1</v>
      </c>
      <c r="D144" s="5">
        <v>0</v>
      </c>
      <c r="E144" s="5">
        <v>0</v>
      </c>
      <c r="F144" s="5">
        <v>0</v>
      </c>
      <c r="G144" s="5">
        <v>1</v>
      </c>
      <c r="H144" s="5">
        <v>1</v>
      </c>
      <c r="I144" s="5">
        <v>0</v>
      </c>
      <c r="J144" s="5">
        <v>0</v>
      </c>
      <c r="K144" s="5">
        <v>0</v>
      </c>
      <c r="L144" s="5">
        <v>0</v>
      </c>
      <c r="M144" s="5">
        <v>1</v>
      </c>
      <c r="N144" s="5">
        <v>0</v>
      </c>
      <c r="O144" s="5">
        <v>0</v>
      </c>
      <c r="P144" s="5">
        <v>1</v>
      </c>
      <c r="Q144" s="5">
        <v>1</v>
      </c>
      <c r="R144" s="5">
        <v>1</v>
      </c>
      <c r="S144" s="5">
        <v>0</v>
      </c>
      <c r="T144" s="5">
        <v>1</v>
      </c>
      <c r="U144" s="5">
        <v>1</v>
      </c>
      <c r="V144" s="5" t="e">
        <v>#N/A</v>
      </c>
      <c r="W144" s="5" t="e">
        <v>#N/A</v>
      </c>
      <c r="X144" s="5" t="e">
        <v>#N/A</v>
      </c>
      <c r="Y144" s="5" t="e">
        <v>#N/A</v>
      </c>
      <c r="Z144" s="5" t="e">
        <v>#N/A</v>
      </c>
      <c r="AA144" s="5" t="e">
        <v>#N/A</v>
      </c>
      <c r="AN144">
        <f>IF(ISNUMBER(AA144),COUNTIFS(D144:Z144,"0",E144:AA144,"1")+COUNTIFS(D144:Z144,"1",E144:AA144,"0"),COUNTIFS(D144:Z144,"0",E144:AA144,"1")+COUNTIFS(D144:Z144,"1",E144:AA144,"0")-1)</f>
        <v>6</v>
      </c>
      <c r="AO144">
        <f>AN144</f>
        <v>6</v>
      </c>
      <c r="AP144">
        <f>COUNTIFS(D144:Z144,"0",E144:AA144,"1",$D$153:$Z$153,"&lt;0,5")+COUNTIFS(D144:Z144,"1",E144:AA144,"0",$D$153:$Z$153,"&gt;0,5")</f>
        <v>4</v>
      </c>
      <c r="AQ144">
        <f>COUNTIFS(D144:Z144,"0",E144:AA144,"1",$D$153:$Z$153,"&gt;"&amp;$X$1)+COUNTIFS(D144:Z144,"1",E144:AA144,"0",$D$153:$Z$153,"&lt;"&amp;$Y$1)</f>
        <v>2</v>
      </c>
      <c r="AR144">
        <f>AP144</f>
        <v>4</v>
      </c>
      <c r="AS144">
        <f t="shared" ref="AR144:AS167" si="77">AQ144</f>
        <v>2</v>
      </c>
      <c r="AT144">
        <f>IF(AR144=0,-1,AO144/$N$4+$X$2*AR144-$X$3*AS144)</f>
        <v>3.333333333333333</v>
      </c>
      <c r="AU144">
        <v>3</v>
      </c>
      <c r="AV144">
        <v>4</v>
      </c>
      <c r="AW144">
        <f>AO144/$N$4</f>
        <v>0.33333333333333331</v>
      </c>
    </row>
    <row r="145" spans="2:49" x14ac:dyDescent="0.35">
      <c r="B145" s="5" t="s">
        <v>152</v>
      </c>
      <c r="C145" s="5">
        <v>2</v>
      </c>
      <c r="D145" s="5"/>
      <c r="E145" s="5">
        <v>0</v>
      </c>
      <c r="F145" s="5">
        <v>0</v>
      </c>
      <c r="G145" s="5">
        <v>0</v>
      </c>
      <c r="H145" s="5">
        <v>0</v>
      </c>
      <c r="I145" s="5">
        <v>0</v>
      </c>
      <c r="J145" s="5">
        <v>0</v>
      </c>
      <c r="K145" s="5">
        <v>0</v>
      </c>
      <c r="L145" s="5">
        <v>0</v>
      </c>
      <c r="M145" s="5">
        <v>0</v>
      </c>
      <c r="N145" s="5">
        <v>0</v>
      </c>
      <c r="O145" s="5">
        <v>0</v>
      </c>
      <c r="P145" s="5">
        <v>0</v>
      </c>
      <c r="Q145" s="5">
        <v>0</v>
      </c>
      <c r="R145" s="5">
        <v>0</v>
      </c>
      <c r="S145" s="5">
        <v>0</v>
      </c>
      <c r="T145" s="5">
        <v>0</v>
      </c>
      <c r="U145" s="5">
        <v>1</v>
      </c>
      <c r="V145" s="5" t="e">
        <v>#N/A</v>
      </c>
      <c r="W145" s="5" t="e">
        <v>#N/A</v>
      </c>
      <c r="X145" s="5" t="e">
        <v>#N/A</v>
      </c>
      <c r="Y145" s="5" t="e">
        <v>#N/A</v>
      </c>
      <c r="Z145" s="5" t="e">
        <v>#N/A</v>
      </c>
      <c r="AA145" s="5" t="e">
        <v>#N/A</v>
      </c>
      <c r="AN145">
        <f>IF(ISNUMBER(AA145),COUNTIFS(D145:Z145,"0",E145:AA145,"1")+COUNTIFS(D145:Z145,"1",E145:AA145,"0"),COUNTIFS(D145:Z145,"0",E145:AA145,"1")+COUNTIFS(D145:Z145,"1",E145:AA145,"0")-1)</f>
        <v>0</v>
      </c>
      <c r="AO145">
        <f>AN145</f>
        <v>0</v>
      </c>
      <c r="AP145">
        <f t="shared" ref="AP145:AP148" si="78">COUNTIFS(D145:Z145,"0",E145:AA145,"1",$D$153:$Z$153,"&lt;0,5")+COUNTIFS(D145:Z145,"1",E145:AA145,"0",$D$153:$Z$153,"&gt;0,5")</f>
        <v>0</v>
      </c>
      <c r="AQ145">
        <f>COUNTIFS(D145:Z145,"0",E145:AA145,"1",$D$153:$Z$153,"&gt;"&amp;$X$1)+COUNTIFS(D145:Z145,"1",E145:AA145,"0",$D$153:$Z$153,"&lt;"&amp;$Y$1)</f>
        <v>1</v>
      </c>
      <c r="AR145">
        <f>AP145</f>
        <v>0</v>
      </c>
      <c r="AS145">
        <f t="shared" si="77"/>
        <v>1</v>
      </c>
      <c r="AT145">
        <f t="shared" ref="AT145:AT148" si="79">IF(AR145=0,-1,AO145/$N$4+$X$2*AR145-$X$3*AS145)</f>
        <v>-1</v>
      </c>
      <c r="AW145">
        <f t="shared" ref="AW145:AW151" si="80">AO145/$N$4</f>
        <v>0</v>
      </c>
    </row>
    <row r="146" spans="2:49" x14ac:dyDescent="0.35">
      <c r="B146" s="5" t="s">
        <v>152</v>
      </c>
      <c r="C146" s="5">
        <v>3</v>
      </c>
      <c r="D146" s="5"/>
      <c r="E146" s="5">
        <v>0</v>
      </c>
      <c r="F146" s="5">
        <v>0</v>
      </c>
      <c r="G146" s="5">
        <v>0</v>
      </c>
      <c r="H146" s="5">
        <v>0</v>
      </c>
      <c r="I146" s="5">
        <v>0</v>
      </c>
      <c r="J146" s="5">
        <v>0</v>
      </c>
      <c r="K146" s="5">
        <v>0</v>
      </c>
      <c r="L146" s="5"/>
      <c r="M146" s="5">
        <v>0</v>
      </c>
      <c r="N146" s="5">
        <v>0</v>
      </c>
      <c r="O146" s="5">
        <v>0</v>
      </c>
      <c r="P146" s="5">
        <v>0</v>
      </c>
      <c r="Q146" s="5">
        <v>0</v>
      </c>
      <c r="R146" s="5">
        <v>0</v>
      </c>
      <c r="S146" s="5">
        <v>1</v>
      </c>
      <c r="T146" s="5">
        <v>1</v>
      </c>
      <c r="U146" s="5">
        <v>1</v>
      </c>
      <c r="V146" s="5" t="e">
        <v>#N/A</v>
      </c>
      <c r="W146" s="5" t="e">
        <v>#N/A</v>
      </c>
      <c r="X146" s="5" t="e">
        <v>#N/A</v>
      </c>
      <c r="Y146" s="5" t="e">
        <v>#N/A</v>
      </c>
      <c r="Z146" s="5" t="e">
        <v>#N/A</v>
      </c>
      <c r="AA146" s="5" t="e">
        <v>#N/A</v>
      </c>
      <c r="AN146">
        <f>IF(ISNUMBER(AA146),COUNTIFS(D146:Z146,"0",E146:AA146,"1")+COUNTIFS(D146:Z146,"1",E146:AA146,"0"),COUNTIFS(D146:Z146,"0",E146:AA146,"1")+COUNTIFS(D146:Z146,"1",E146:AA146,"0")-1)</f>
        <v>0</v>
      </c>
      <c r="AO146">
        <f>AN146</f>
        <v>0</v>
      </c>
      <c r="AP146">
        <f t="shared" si="78"/>
        <v>0</v>
      </c>
      <c r="AQ146">
        <f>COUNTIFS(D146:Z146,"0",E146:AA146,"1",$D$153:$Z$153,"&gt;"&amp;$X$1)+COUNTIFS(D146:Z146,"1",E146:AA146,"0",$D$153:$Z$153,"&lt;"&amp;$Y$1)</f>
        <v>1</v>
      </c>
      <c r="AR146">
        <f>AP146</f>
        <v>0</v>
      </c>
      <c r="AS146">
        <f t="shared" si="77"/>
        <v>1</v>
      </c>
      <c r="AT146">
        <f t="shared" si="79"/>
        <v>-1</v>
      </c>
      <c r="AW146">
        <f t="shared" si="80"/>
        <v>0</v>
      </c>
    </row>
    <row r="147" spans="2:49" x14ac:dyDescent="0.35">
      <c r="B147" s="5" t="s">
        <v>152</v>
      </c>
      <c r="C147" s="5">
        <v>4</v>
      </c>
      <c r="D147" s="5">
        <v>0</v>
      </c>
      <c r="E147" s="5">
        <v>0</v>
      </c>
      <c r="F147" s="5">
        <v>0</v>
      </c>
      <c r="G147" s="5">
        <v>0</v>
      </c>
      <c r="H147" s="5">
        <v>0</v>
      </c>
      <c r="I147" s="5">
        <v>0</v>
      </c>
      <c r="J147" s="5">
        <v>0</v>
      </c>
      <c r="K147" s="5">
        <v>0</v>
      </c>
      <c r="L147" s="5">
        <v>0</v>
      </c>
      <c r="M147" s="5">
        <v>0</v>
      </c>
      <c r="N147" s="5">
        <v>0</v>
      </c>
      <c r="O147" s="5">
        <v>0</v>
      </c>
      <c r="P147" s="5">
        <v>1</v>
      </c>
      <c r="Q147" s="5">
        <v>1</v>
      </c>
      <c r="R147" s="5">
        <v>1</v>
      </c>
      <c r="S147" s="5">
        <v>1</v>
      </c>
      <c r="T147" s="5">
        <v>1</v>
      </c>
      <c r="U147" s="5">
        <v>1</v>
      </c>
      <c r="V147" s="5" t="e">
        <v>#N/A</v>
      </c>
      <c r="W147" s="5" t="e">
        <v>#N/A</v>
      </c>
      <c r="X147" s="5" t="e">
        <v>#N/A</v>
      </c>
      <c r="Y147" s="5" t="e">
        <v>#N/A</v>
      </c>
      <c r="Z147" s="5" t="e">
        <v>#N/A</v>
      </c>
      <c r="AA147" s="5" t="e">
        <v>#N/A</v>
      </c>
      <c r="AN147">
        <f>IF(ISNUMBER(AA147),COUNTIFS(D147:Z147,"0",E147:AA147,"1")+COUNTIFS(D147:Z147,"1",E147:AA147,"0"),COUNTIFS(D147:Z147,"0",E147:AA147,"1")+COUNTIFS(D147:Z147,"1",E147:AA147,"0")-1)</f>
        <v>0</v>
      </c>
      <c r="AO147">
        <f>AN147</f>
        <v>0</v>
      </c>
      <c r="AP147">
        <f t="shared" si="78"/>
        <v>1</v>
      </c>
      <c r="AQ147">
        <f>COUNTIFS(D147:Z147,"0",E147:AA147,"1",$D$153:$Z$153,"&gt;"&amp;$X$1)+COUNTIFS(D147:Z147,"1",E147:AA147,"0",$D$153:$Z$153,"&lt;"&amp;$Y$1)</f>
        <v>0</v>
      </c>
      <c r="AR147">
        <f t="shared" si="77"/>
        <v>1</v>
      </c>
      <c r="AS147">
        <f t="shared" si="77"/>
        <v>0</v>
      </c>
      <c r="AT147">
        <f t="shared" si="79"/>
        <v>1</v>
      </c>
      <c r="AW147">
        <f t="shared" si="80"/>
        <v>0</v>
      </c>
    </row>
    <row r="148" spans="2:49" x14ac:dyDescent="0.35">
      <c r="B148" s="5" t="s">
        <v>152</v>
      </c>
      <c r="C148" s="5">
        <v>5</v>
      </c>
      <c r="D148" s="5">
        <v>0</v>
      </c>
      <c r="E148" s="5">
        <v>0</v>
      </c>
      <c r="F148" s="5">
        <v>0</v>
      </c>
      <c r="G148" s="5">
        <v>1</v>
      </c>
      <c r="H148" s="5">
        <v>1</v>
      </c>
      <c r="I148" s="5">
        <v>0</v>
      </c>
      <c r="J148" s="5">
        <v>0</v>
      </c>
      <c r="K148" s="5">
        <v>0</v>
      </c>
      <c r="L148" s="5">
        <v>0</v>
      </c>
      <c r="M148" s="5">
        <v>0</v>
      </c>
      <c r="N148" s="5">
        <v>0</v>
      </c>
      <c r="O148" s="5">
        <v>0</v>
      </c>
      <c r="P148" s="5">
        <v>0</v>
      </c>
      <c r="Q148" s="5">
        <v>1</v>
      </c>
      <c r="R148" s="5">
        <v>1</v>
      </c>
      <c r="S148" s="5">
        <v>0</v>
      </c>
      <c r="T148" s="5">
        <v>1</v>
      </c>
      <c r="U148" s="5">
        <v>1</v>
      </c>
      <c r="V148" s="5" t="e">
        <v>#N/A</v>
      </c>
      <c r="W148" s="5" t="e">
        <v>#N/A</v>
      </c>
      <c r="X148" s="5" t="e">
        <v>#N/A</v>
      </c>
      <c r="Y148" s="5" t="e">
        <v>#N/A</v>
      </c>
      <c r="Z148" s="5" t="e">
        <v>#N/A</v>
      </c>
      <c r="AA148" s="5" t="e">
        <v>#N/A</v>
      </c>
      <c r="AN148">
        <f>IF(ISNUMBER(AA148),COUNTIFS(D148:Z148,"0",E148:AA148,"1")+COUNTIFS(D148:Z148,"1",E148:AA148,"0"),COUNTIFS(D148:Z148,"0",E148:AA148,"1")+COUNTIFS(D148:Z148,"1",E148:AA148,"0")-1)</f>
        <v>4</v>
      </c>
      <c r="AO148">
        <f>AN148</f>
        <v>4</v>
      </c>
      <c r="AP148">
        <f t="shared" si="78"/>
        <v>2</v>
      </c>
      <c r="AQ148">
        <f>COUNTIFS(D148:Z148,"0",E148:AA148,"1",$D$153:$Z$153,"&gt;"&amp;$X$1)+COUNTIFS(D148:Z148,"1",E148:AA148,"0",$D$153:$Z$153,"&lt;"&amp;$Y$1)</f>
        <v>1</v>
      </c>
      <c r="AR148">
        <f t="shared" si="77"/>
        <v>2</v>
      </c>
      <c r="AS148">
        <f t="shared" si="77"/>
        <v>1</v>
      </c>
      <c r="AT148">
        <f t="shared" si="79"/>
        <v>1.7222222222222223</v>
      </c>
      <c r="AW148">
        <f t="shared" si="80"/>
        <v>0.22222222222222221</v>
      </c>
    </row>
    <row r="149" spans="2:49" x14ac:dyDescent="0.35">
      <c r="B149" s="3" t="s">
        <v>152</v>
      </c>
      <c r="C149" s="3">
        <v>6</v>
      </c>
      <c r="D149" s="5"/>
      <c r="E149" s="5"/>
      <c r="F149" s="5"/>
      <c r="G149" s="5"/>
      <c r="H149" s="5"/>
      <c r="I149" s="5"/>
      <c r="J149" s="5"/>
      <c r="K149" s="5"/>
      <c r="L149" s="5"/>
      <c r="M149" s="5"/>
      <c r="N149" s="5"/>
      <c r="O149" s="5"/>
      <c r="P149" s="5"/>
      <c r="Q149" s="5"/>
      <c r="R149" s="5"/>
      <c r="S149" s="5"/>
      <c r="T149" s="5"/>
      <c r="U149" s="5"/>
      <c r="V149" s="5" t="e">
        <v>#N/A</v>
      </c>
      <c r="W149" s="5" t="e">
        <v>#N/A</v>
      </c>
      <c r="X149" s="5" t="e">
        <v>#N/A</v>
      </c>
      <c r="Y149" s="5" t="e">
        <v>#N/A</v>
      </c>
      <c r="Z149" s="5" t="e">
        <v>#N/A</v>
      </c>
      <c r="AA149" s="5" t="e">
        <v>#N/A</v>
      </c>
    </row>
    <row r="150" spans="2:49" x14ac:dyDescent="0.35">
      <c r="B150" s="5" t="s">
        <v>152</v>
      </c>
      <c r="C150" s="5">
        <v>7</v>
      </c>
      <c r="D150" s="5">
        <v>0</v>
      </c>
      <c r="E150" s="5">
        <v>0</v>
      </c>
      <c r="F150" s="5">
        <v>0</v>
      </c>
      <c r="G150" s="5">
        <v>0</v>
      </c>
      <c r="H150" s="5">
        <v>0</v>
      </c>
      <c r="I150" s="5">
        <v>0</v>
      </c>
      <c r="J150" s="5">
        <v>0</v>
      </c>
      <c r="K150" s="5">
        <v>0</v>
      </c>
      <c r="L150" s="5">
        <v>0</v>
      </c>
      <c r="M150" s="5">
        <v>0</v>
      </c>
      <c r="N150" s="5">
        <v>0</v>
      </c>
      <c r="O150" s="5">
        <v>0</v>
      </c>
      <c r="P150" s="5">
        <v>0</v>
      </c>
      <c r="Q150" s="5">
        <v>0</v>
      </c>
      <c r="R150" s="5">
        <v>0</v>
      </c>
      <c r="S150" s="5">
        <v>1</v>
      </c>
      <c r="T150" s="5">
        <v>1</v>
      </c>
      <c r="U150" s="5">
        <v>1</v>
      </c>
      <c r="V150" s="5" t="e">
        <v>#N/A</v>
      </c>
      <c r="W150" s="5" t="e">
        <v>#N/A</v>
      </c>
      <c r="X150" s="5" t="e">
        <v>#N/A</v>
      </c>
      <c r="Y150" s="5" t="e">
        <v>#N/A</v>
      </c>
      <c r="Z150" s="5" t="e">
        <v>#N/A</v>
      </c>
      <c r="AA150" s="5" t="e">
        <v>#N/A</v>
      </c>
      <c r="AN150">
        <f>IF(ISNUMBER(AA150),COUNTIFS(D150:Z150,"0",E150:AA150,"1")+COUNTIFS(D150:Z150,"1",E150:AA150,"0"),COUNTIFS(D150:Z150,"0",E150:AA150,"1")+COUNTIFS(D150:Z150,"1",E150:AA150,"0")-1)</f>
        <v>0</v>
      </c>
      <c r="AO150">
        <f>AN150</f>
        <v>0</v>
      </c>
      <c r="AP150">
        <f>COUNTIFS(D150:Z150,"0",E150:AA150,"1",$D$153:$Z$153,"&lt;0,5")+COUNTIFS(D150:Z150,"1",E150:AA150,"0",$D$153:$Z$153,"&gt;0,5")</f>
        <v>0</v>
      </c>
      <c r="AQ150">
        <f>COUNTIFS(D150:Z150,"0",E150:AA150,"1",$D$153:$Z$153,"&gt;"&amp;$X$1)+COUNTIFS(D150:Z150,"1",E150:AA150,"0",$D$153:$Z$153,"&lt;"&amp;$Y$1)</f>
        <v>1</v>
      </c>
      <c r="AR150">
        <f t="shared" si="77"/>
        <v>0</v>
      </c>
      <c r="AS150">
        <f t="shared" si="77"/>
        <v>1</v>
      </c>
      <c r="AT150">
        <f>IF(AR150=0,-1,AO150/$N$4+$X$2*AR150-$X$3*AS150)</f>
        <v>-1</v>
      </c>
      <c r="AW150">
        <f t="shared" si="80"/>
        <v>0</v>
      </c>
    </row>
    <row r="151" spans="2:49" x14ac:dyDescent="0.35">
      <c r="B151" s="5" t="s">
        <v>152</v>
      </c>
      <c r="C151" s="5">
        <v>8</v>
      </c>
      <c r="D151" s="5">
        <v>0</v>
      </c>
      <c r="E151" s="5">
        <v>0</v>
      </c>
      <c r="F151" s="5">
        <v>0</v>
      </c>
      <c r="G151" s="5">
        <v>0</v>
      </c>
      <c r="H151" s="5">
        <v>0</v>
      </c>
      <c r="I151" s="5">
        <v>0</v>
      </c>
      <c r="J151" s="5">
        <v>0</v>
      </c>
      <c r="K151" s="5">
        <v>0</v>
      </c>
      <c r="L151" s="5">
        <v>0</v>
      </c>
      <c r="M151" s="5">
        <v>0</v>
      </c>
      <c r="N151" s="5">
        <v>0</v>
      </c>
      <c r="O151" s="5">
        <v>0</v>
      </c>
      <c r="P151" s="5">
        <v>0</v>
      </c>
      <c r="Q151" s="5">
        <v>0</v>
      </c>
      <c r="R151" s="5">
        <v>0</v>
      </c>
      <c r="S151" s="5">
        <v>1</v>
      </c>
      <c r="T151" s="5">
        <v>1</v>
      </c>
      <c r="U151" s="5">
        <v>1</v>
      </c>
      <c r="V151" s="5" t="e">
        <v>#N/A</v>
      </c>
      <c r="W151" s="5" t="e">
        <v>#N/A</v>
      </c>
      <c r="X151" s="5" t="e">
        <v>#N/A</v>
      </c>
      <c r="Y151" s="5" t="e">
        <v>#N/A</v>
      </c>
      <c r="Z151" s="5" t="e">
        <v>#N/A</v>
      </c>
      <c r="AA151" s="5" t="e">
        <v>#N/A</v>
      </c>
      <c r="AN151">
        <f>IF(ISNUMBER(AA151),COUNTIFS(D151:Z151,"0",E151:AA151,"1")+COUNTIFS(D151:Z151,"1",E151:AA151,"0"),COUNTIFS(D151:Z151,"0",E151:AA151,"1")+COUNTIFS(D151:Z151,"1",E151:AA151,"0")-1)</f>
        <v>0</v>
      </c>
      <c r="AO151">
        <f>AN151</f>
        <v>0</v>
      </c>
      <c r="AP151">
        <f t="shared" ref="AP151" si="81">COUNTIFS(D151:Z151,"0",E151:AA151,"1",$D$153:$Z$153,"&lt;0,5")+COUNTIFS(D151:Z151,"1",E151:AA151,"0",$D$153:$Z$153,"&gt;0,5")</f>
        <v>0</v>
      </c>
      <c r="AQ151">
        <f>COUNTIFS(D151:Z151,"0",E151:AA151,"1",$D$153:$Z$153,"&gt;"&amp;$X$1)+COUNTIFS(D151:Z151,"1",E151:AA151,"0",$D$153:$Z$153,"&lt;"&amp;$Y$1)</f>
        <v>1</v>
      </c>
      <c r="AR151">
        <f t="shared" si="77"/>
        <v>0</v>
      </c>
      <c r="AS151">
        <f t="shared" si="77"/>
        <v>1</v>
      </c>
      <c r="AT151">
        <f>IF(AR151=0,-1,AO151/$N$4+$X$2*AR151-$X$3*AS151)</f>
        <v>-1</v>
      </c>
      <c r="AW151">
        <f t="shared" si="80"/>
        <v>0</v>
      </c>
    </row>
    <row r="152" spans="2:49" x14ac:dyDescent="0.35">
      <c r="B152" s="5"/>
      <c r="C152" s="5"/>
      <c r="D152">
        <f>+AVERAGE(D144:D151)</f>
        <v>0</v>
      </c>
      <c r="E152">
        <f t="shared" ref="E152:U152" si="82">+AVERAGE(E144:E151)</f>
        <v>0</v>
      </c>
      <c r="F152">
        <f t="shared" si="82"/>
        <v>0</v>
      </c>
      <c r="G152">
        <f t="shared" si="82"/>
        <v>0.2857142857142857</v>
      </c>
      <c r="H152">
        <f t="shared" si="82"/>
        <v>0.2857142857142857</v>
      </c>
      <c r="I152">
        <f t="shared" si="82"/>
        <v>0</v>
      </c>
      <c r="J152">
        <f t="shared" si="82"/>
        <v>0</v>
      </c>
      <c r="K152">
        <f t="shared" si="82"/>
        <v>0</v>
      </c>
      <c r="L152">
        <f t="shared" si="82"/>
        <v>0</v>
      </c>
      <c r="M152">
        <f t="shared" si="82"/>
        <v>0.14285714285714285</v>
      </c>
      <c r="N152">
        <f t="shared" si="82"/>
        <v>0</v>
      </c>
      <c r="O152">
        <f t="shared" si="82"/>
        <v>0</v>
      </c>
      <c r="P152">
        <f t="shared" si="82"/>
        <v>0.2857142857142857</v>
      </c>
      <c r="Q152">
        <f t="shared" si="82"/>
        <v>0.42857142857142855</v>
      </c>
      <c r="R152">
        <f t="shared" si="82"/>
        <v>0.42857142857142855</v>
      </c>
      <c r="S152">
        <f t="shared" si="82"/>
        <v>0.5714285714285714</v>
      </c>
      <c r="T152">
        <f t="shared" si="82"/>
        <v>0.8571428571428571</v>
      </c>
      <c r="U152">
        <f t="shared" si="82"/>
        <v>1</v>
      </c>
      <c r="V152" s="5"/>
      <c r="W152" s="5"/>
      <c r="X152" s="5"/>
      <c r="Y152" s="5"/>
      <c r="Z152" s="5"/>
      <c r="AA152" s="5"/>
    </row>
    <row r="153" spans="2:49" x14ac:dyDescent="0.35">
      <c r="B153" s="5"/>
      <c r="C153" s="5" t="s">
        <v>115</v>
      </c>
      <c r="D153">
        <f>(SUM(D144:D151)+1)/12</f>
        <v>8.3333333333333329E-2</v>
      </c>
      <c r="E153">
        <f>(SUM(E144:E151)+4)/12</f>
        <v>0.33333333333333331</v>
      </c>
      <c r="F153">
        <f t="shared" ref="F153:P153" si="83">(SUM(F144:F151)+4)/12</f>
        <v>0.33333333333333331</v>
      </c>
      <c r="G153">
        <f t="shared" si="83"/>
        <v>0.5</v>
      </c>
      <c r="H153">
        <f t="shared" si="83"/>
        <v>0.5</v>
      </c>
      <c r="I153">
        <f t="shared" si="83"/>
        <v>0.33333333333333331</v>
      </c>
      <c r="J153">
        <f t="shared" si="83"/>
        <v>0.33333333333333331</v>
      </c>
      <c r="K153">
        <f t="shared" si="83"/>
        <v>0.33333333333333331</v>
      </c>
      <c r="L153">
        <f t="shared" si="83"/>
        <v>0.33333333333333331</v>
      </c>
      <c r="M153">
        <f t="shared" si="83"/>
        <v>0.41666666666666669</v>
      </c>
      <c r="N153">
        <f t="shared" si="83"/>
        <v>0.33333333333333331</v>
      </c>
      <c r="O153">
        <f t="shared" si="83"/>
        <v>0.33333333333333331</v>
      </c>
      <c r="P153">
        <f t="shared" si="83"/>
        <v>0.5</v>
      </c>
      <c r="Q153">
        <f>(SUM(Q144:Q151)+5)/12</f>
        <v>0.66666666666666663</v>
      </c>
      <c r="R153">
        <f>(SUM(R144:R151)+5)/12</f>
        <v>0.66666666666666663</v>
      </c>
      <c r="S153">
        <f>(SUM(S144:S151)+5)/12</f>
        <v>0.75</v>
      </c>
      <c r="T153">
        <f>(SUM(T144:T151)+5)/12</f>
        <v>0.91666666666666663</v>
      </c>
      <c r="U153">
        <f>(SUM(U144:U151)+5)/12</f>
        <v>1</v>
      </c>
      <c r="V153" s="5"/>
      <c r="W153" s="5"/>
      <c r="X153" s="5"/>
      <c r="Y153" s="5"/>
      <c r="Z153" s="5"/>
      <c r="AA153" s="5"/>
    </row>
    <row r="154" spans="2:49" x14ac:dyDescent="0.35">
      <c r="B154" s="5" t="s">
        <v>153</v>
      </c>
      <c r="C154" s="5">
        <v>1</v>
      </c>
      <c r="D154" s="5">
        <v>0</v>
      </c>
      <c r="E154" s="5">
        <v>0</v>
      </c>
      <c r="F154" s="5">
        <v>0</v>
      </c>
      <c r="G154" s="5">
        <v>0</v>
      </c>
      <c r="H154" s="5">
        <v>1</v>
      </c>
      <c r="I154" s="5">
        <v>1</v>
      </c>
      <c r="J154" s="5">
        <v>1</v>
      </c>
      <c r="K154" s="5">
        <v>1</v>
      </c>
      <c r="L154" s="5">
        <v>1</v>
      </c>
      <c r="M154" s="5">
        <v>1</v>
      </c>
      <c r="N154" s="5" t="e">
        <v>#N/A</v>
      </c>
      <c r="O154" s="5" t="e">
        <v>#N/A</v>
      </c>
      <c r="P154" s="5" t="e">
        <v>#N/A</v>
      </c>
      <c r="Q154" s="5" t="e">
        <v>#N/A</v>
      </c>
      <c r="R154" s="5" t="e">
        <v>#N/A</v>
      </c>
      <c r="S154" s="5" t="e">
        <v>#N/A</v>
      </c>
      <c r="T154" s="5" t="e">
        <v>#N/A</v>
      </c>
      <c r="U154" s="5" t="e">
        <v>#N/A</v>
      </c>
      <c r="V154" s="5" t="e">
        <v>#N/A</v>
      </c>
      <c r="W154" s="5" t="e">
        <v>#N/A</v>
      </c>
      <c r="X154" s="5" t="e">
        <v>#N/A</v>
      </c>
      <c r="Y154" s="5" t="e">
        <v>#N/A</v>
      </c>
      <c r="Z154" s="5" t="e">
        <v>#N/A</v>
      </c>
      <c r="AA154" s="5" t="e">
        <v>#N/A</v>
      </c>
      <c r="AN154">
        <f>IF(ISNUMBER(AA154),COUNTIFS(D154:Z154,"0",E154:AA154,"1")+COUNTIFS(D154:Z154,"1",E154:AA154,"0"),COUNTIFS(D154:Z154,"0",E154:AA154,"1")+COUNTIFS(D154:Z154,"1",E154:AA154,"0")-1)</f>
        <v>0</v>
      </c>
      <c r="AO154">
        <f>AN154</f>
        <v>0</v>
      </c>
      <c r="AP154">
        <f>COUNTIFS(D154:Z154,"0",E154:AA154,"1",$D$165:$Z$165,"&lt;0,5")+COUNTIFS(D154:Z154,"1",E154:AA154,"0",$D$165:$Z$165,"&gt;0,5")</f>
        <v>1</v>
      </c>
      <c r="AQ154">
        <f>COUNTIFS(D154:Z154,"0",E154:AA154,"1",$D$165:$Z$165,"&gt;"&amp;$X$1)+COUNTIFS(D154:Z154,"1",E154:AA154,"0",$D$165:$Z$165,"&lt;"&amp;$Y$1)</f>
        <v>0</v>
      </c>
      <c r="AR154">
        <f t="shared" si="77"/>
        <v>0</v>
      </c>
      <c r="AS154">
        <f t="shared" si="77"/>
        <v>0</v>
      </c>
      <c r="AT154">
        <f>IF(AR154=0,-1,AO154/$O$4+$X$2*AR154-$X$3*AS154)</f>
        <v>-1</v>
      </c>
      <c r="AU154">
        <v>5</v>
      </c>
      <c r="AV154">
        <v>4</v>
      </c>
      <c r="AW154">
        <f>AO154/$O$4</f>
        <v>0</v>
      </c>
    </row>
    <row r="155" spans="2:49" x14ac:dyDescent="0.35">
      <c r="B155" s="5" t="s">
        <v>153</v>
      </c>
      <c r="C155" s="5">
        <v>2</v>
      </c>
      <c r="D155" s="5">
        <v>0</v>
      </c>
      <c r="E155" s="5">
        <v>0</v>
      </c>
      <c r="F155" s="5">
        <v>0</v>
      </c>
      <c r="G155" s="5">
        <v>0</v>
      </c>
      <c r="H155" s="5">
        <v>0</v>
      </c>
      <c r="I155" s="5">
        <v>1</v>
      </c>
      <c r="J155" s="5">
        <v>1</v>
      </c>
      <c r="K155" s="5">
        <v>1</v>
      </c>
      <c r="L155" s="5">
        <v>1</v>
      </c>
      <c r="M155" s="5">
        <v>1</v>
      </c>
      <c r="N155" s="5" t="e">
        <v>#N/A</v>
      </c>
      <c r="O155" s="5" t="e">
        <v>#N/A</v>
      </c>
      <c r="P155" s="5" t="e">
        <v>#N/A</v>
      </c>
      <c r="Q155" s="5" t="e">
        <v>#N/A</v>
      </c>
      <c r="R155" s="5" t="e">
        <v>#N/A</v>
      </c>
      <c r="S155" s="5" t="e">
        <v>#N/A</v>
      </c>
      <c r="T155" s="5" t="e">
        <v>#N/A</v>
      </c>
      <c r="U155" s="5" t="e">
        <v>#N/A</v>
      </c>
      <c r="V155" s="5" t="e">
        <v>#N/A</v>
      </c>
      <c r="W155" s="5" t="e">
        <v>#N/A</v>
      </c>
      <c r="X155" s="5" t="e">
        <v>#N/A</v>
      </c>
      <c r="Y155" s="5" t="e">
        <v>#N/A</v>
      </c>
      <c r="Z155" s="5" t="e">
        <v>#N/A</v>
      </c>
      <c r="AA155" s="5" t="e">
        <v>#N/A</v>
      </c>
      <c r="AN155">
        <f>IF(ISNUMBER(AA155),COUNTIFS(D155:Z155,"0",E155:AA155,"1")+COUNTIFS(D155:Z155,"1",E155:AA155,"0"),COUNTIFS(D155:Z155,"0",E155:AA155,"1")+COUNTIFS(D155:Z155,"1",E155:AA155,"0")-1)</f>
        <v>0</v>
      </c>
      <c r="AO155">
        <f t="shared" ref="AO155:AO157" si="84">AN155</f>
        <v>0</v>
      </c>
      <c r="AP155">
        <f t="shared" ref="AP155:AP157" si="85">COUNTIFS(D155:Z155,"0",E155:AA155,"1",$D$165:$Z$165,"&lt;0,5")+COUNTIFS(D155:Z155,"1",E155:AA155,"0",$D$165:$Z$165,"&gt;0,5")</f>
        <v>0</v>
      </c>
      <c r="AQ155">
        <f t="shared" ref="AQ155:AQ157" si="86">COUNTIFS(D155:Z155,"0",E155:AA155,"1",$D$165:$Z$165,"&gt;"&amp;$X$1)+COUNTIFS(D155:Z155,"1",E155:AA155,"0",$D$165:$Z$165,"&lt;"&amp;$Y$1)</f>
        <v>0</v>
      </c>
      <c r="AR155">
        <f t="shared" si="77"/>
        <v>0</v>
      </c>
      <c r="AS155">
        <f t="shared" si="77"/>
        <v>0</v>
      </c>
      <c r="AT155">
        <f t="shared" ref="AT155:AT157" si="87">IF(AR155=0,-1,AO155/$O$4+$X$2*AR155-$X$3*AS155)</f>
        <v>-1</v>
      </c>
      <c r="AW155">
        <f t="shared" ref="AW155:AW163" si="88">AO155/$O$4</f>
        <v>0</v>
      </c>
    </row>
    <row r="156" spans="2:49" x14ac:dyDescent="0.35">
      <c r="B156" s="5" t="s">
        <v>153</v>
      </c>
      <c r="C156" s="5">
        <v>3</v>
      </c>
      <c r="D156" s="5">
        <v>0</v>
      </c>
      <c r="E156" s="5">
        <v>0</v>
      </c>
      <c r="F156" s="5">
        <v>0</v>
      </c>
      <c r="G156" s="5">
        <v>0</v>
      </c>
      <c r="H156" s="5">
        <v>0</v>
      </c>
      <c r="I156" s="5">
        <v>1</v>
      </c>
      <c r="J156" s="5">
        <v>1</v>
      </c>
      <c r="K156" s="5">
        <v>1</v>
      </c>
      <c r="L156" s="5">
        <v>1</v>
      </c>
      <c r="M156" s="5">
        <v>1</v>
      </c>
      <c r="N156" s="5" t="e">
        <v>#N/A</v>
      </c>
      <c r="O156" s="5" t="e">
        <v>#N/A</v>
      </c>
      <c r="P156" s="5" t="e">
        <v>#N/A</v>
      </c>
      <c r="Q156" s="5" t="e">
        <v>#N/A</v>
      </c>
      <c r="R156" s="5" t="e">
        <v>#N/A</v>
      </c>
      <c r="S156" s="5" t="e">
        <v>#N/A</v>
      </c>
      <c r="T156" s="5" t="e">
        <v>#N/A</v>
      </c>
      <c r="U156" s="5" t="e">
        <v>#N/A</v>
      </c>
      <c r="V156" s="5" t="e">
        <v>#N/A</v>
      </c>
      <c r="W156" s="5" t="e">
        <v>#N/A</v>
      </c>
      <c r="X156" s="5" t="e">
        <v>#N/A</v>
      </c>
      <c r="Y156" s="5" t="e">
        <v>#N/A</v>
      </c>
      <c r="Z156" s="5" t="e">
        <v>#N/A</v>
      </c>
      <c r="AA156" s="5" t="e">
        <v>#N/A</v>
      </c>
      <c r="AN156">
        <f>IF(ISNUMBER(AA156),COUNTIFS(D156:Z156,"0",E156:AA156,"1")+COUNTIFS(D156:Z156,"1",E156:AA156,"0"),COUNTIFS(D156:Z156,"0",E156:AA156,"1")+COUNTIFS(D156:Z156,"1",E156:AA156,"0")-1)</f>
        <v>0</v>
      </c>
      <c r="AO156">
        <f t="shared" si="84"/>
        <v>0</v>
      </c>
      <c r="AP156">
        <f t="shared" si="85"/>
        <v>0</v>
      </c>
      <c r="AQ156">
        <f t="shared" si="86"/>
        <v>0</v>
      </c>
      <c r="AR156">
        <f t="shared" si="77"/>
        <v>0</v>
      </c>
      <c r="AS156">
        <f t="shared" si="77"/>
        <v>0</v>
      </c>
      <c r="AT156">
        <f t="shared" si="87"/>
        <v>-1</v>
      </c>
      <c r="AW156">
        <f t="shared" si="88"/>
        <v>0</v>
      </c>
    </row>
    <row r="157" spans="2:49" x14ac:dyDescent="0.35">
      <c r="B157" s="5" t="s">
        <v>153</v>
      </c>
      <c r="C157" s="5">
        <v>4</v>
      </c>
      <c r="D157" s="5">
        <v>0</v>
      </c>
      <c r="E157" s="5">
        <v>1</v>
      </c>
      <c r="F157" s="5">
        <v>1</v>
      </c>
      <c r="G157" s="5">
        <v>1</v>
      </c>
      <c r="H157" s="5">
        <v>1</v>
      </c>
      <c r="I157" s="5">
        <v>1</v>
      </c>
      <c r="J157" s="5">
        <v>1</v>
      </c>
      <c r="K157" s="5">
        <v>1</v>
      </c>
      <c r="L157" s="5">
        <v>1</v>
      </c>
      <c r="M157" s="5">
        <v>1</v>
      </c>
      <c r="N157" s="5" t="e">
        <v>#N/A</v>
      </c>
      <c r="O157" s="5" t="e">
        <v>#N/A</v>
      </c>
      <c r="P157" s="5" t="e">
        <v>#N/A</v>
      </c>
      <c r="Q157" s="5" t="e">
        <v>#N/A</v>
      </c>
      <c r="R157" s="5" t="e">
        <v>#N/A</v>
      </c>
      <c r="S157" s="5" t="e">
        <v>#N/A</v>
      </c>
      <c r="T157" s="5" t="e">
        <v>#N/A</v>
      </c>
      <c r="U157" s="5" t="e">
        <v>#N/A</v>
      </c>
      <c r="V157" s="5" t="e">
        <v>#N/A</v>
      </c>
      <c r="W157" s="5" t="e">
        <v>#N/A</v>
      </c>
      <c r="X157" s="5" t="e">
        <v>#N/A</v>
      </c>
      <c r="Y157" s="5" t="e">
        <v>#N/A</v>
      </c>
      <c r="Z157" s="5" t="e">
        <v>#N/A</v>
      </c>
      <c r="AA157" s="5" t="e">
        <v>#N/A</v>
      </c>
      <c r="AN157">
        <f>IF(ISNUMBER(AA157),COUNTIFS(D157:Z157,"0",E157:AA157,"1")+COUNTIFS(D157:Z157,"1",E157:AA157,"0"),COUNTIFS(D157:Z157,"0",E157:AA157,"1")+COUNTIFS(D157:Z157,"1",E157:AA157,"0")-1)</f>
        <v>0</v>
      </c>
      <c r="AO157">
        <f t="shared" si="84"/>
        <v>0</v>
      </c>
      <c r="AP157">
        <f t="shared" si="85"/>
        <v>1</v>
      </c>
      <c r="AQ157">
        <f t="shared" si="86"/>
        <v>0</v>
      </c>
      <c r="AR157">
        <f t="shared" si="77"/>
        <v>1</v>
      </c>
      <c r="AS157">
        <f t="shared" si="77"/>
        <v>0</v>
      </c>
      <c r="AT157">
        <f t="shared" si="87"/>
        <v>1</v>
      </c>
      <c r="AW157">
        <f t="shared" si="88"/>
        <v>0</v>
      </c>
    </row>
    <row r="158" spans="2:49" x14ac:dyDescent="0.35">
      <c r="B158" s="3" t="s">
        <v>153</v>
      </c>
      <c r="C158" s="3">
        <v>5</v>
      </c>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2:49" x14ac:dyDescent="0.35">
      <c r="B159" s="5" t="s">
        <v>153</v>
      </c>
      <c r="C159" s="5">
        <v>6</v>
      </c>
      <c r="D159" s="5">
        <v>0</v>
      </c>
      <c r="E159" s="5">
        <v>0</v>
      </c>
      <c r="F159" s="5">
        <v>0</v>
      </c>
      <c r="G159" s="5">
        <v>1</v>
      </c>
      <c r="H159" s="5">
        <v>1</v>
      </c>
      <c r="I159" s="5">
        <v>0</v>
      </c>
      <c r="J159" s="5">
        <v>1</v>
      </c>
      <c r="K159" s="5">
        <v>1</v>
      </c>
      <c r="L159" s="5">
        <v>0</v>
      </c>
      <c r="M159" s="5">
        <v>1</v>
      </c>
      <c r="N159" s="5" t="e">
        <v>#N/A</v>
      </c>
      <c r="O159" s="5" t="e">
        <v>#N/A</v>
      </c>
      <c r="P159" s="5" t="e">
        <v>#N/A</v>
      </c>
      <c r="Q159" s="5" t="e">
        <v>#N/A</v>
      </c>
      <c r="R159" s="5" t="e">
        <v>#N/A</v>
      </c>
      <c r="S159" s="5" t="e">
        <v>#N/A</v>
      </c>
      <c r="T159" s="5" t="e">
        <v>#N/A</v>
      </c>
      <c r="U159" s="5" t="e">
        <v>#N/A</v>
      </c>
      <c r="V159" s="5" t="e">
        <v>#N/A</v>
      </c>
      <c r="W159" s="5" t="e">
        <v>#N/A</v>
      </c>
      <c r="X159" s="5" t="e">
        <v>#N/A</v>
      </c>
      <c r="Y159" s="5" t="e">
        <v>#N/A</v>
      </c>
      <c r="Z159" s="5" t="e">
        <v>#N/A</v>
      </c>
      <c r="AA159" s="5" t="e">
        <v>#N/A</v>
      </c>
      <c r="AN159">
        <f>IF(ISNUMBER(AA159),COUNTIFS(D159:Z159,"0",E159:AA159,"1")+COUNTIFS(D159:Z159,"1",E159:AA159,"0"),COUNTIFS(D159:Z159,"0",E159:AA159,"1")+COUNTIFS(D159:Z159,"1",E159:AA159,"0")-1)</f>
        <v>4</v>
      </c>
      <c r="AO159">
        <f>AN159</f>
        <v>4</v>
      </c>
      <c r="AP159">
        <f>COUNTIFS(D159:Z159,"0",E159:AA159,"1",$D$165:$Z$165,"&lt;0,5")+COUNTIFS(D159:Z159,"1",E159:AA159,"0",$D$165:$Z$165,"&gt;0,5")</f>
        <v>2</v>
      </c>
      <c r="AQ159">
        <f>COUNTIFS(D159:Z159,"0",E159:AA159,"1",$D$165:$Z$165,"&gt;"&amp;$X$1)+COUNTIFS(D159:Z159,"1",E159:AA159,"0",$D$165:$Z$165,"&lt;"&amp;$Y$1)</f>
        <v>2</v>
      </c>
      <c r="AR159">
        <f>AP159</f>
        <v>2</v>
      </c>
      <c r="AS159">
        <f>AQ159</f>
        <v>2</v>
      </c>
      <c r="AT159">
        <f>IF(AR159=0,-1,AO159/$O$4+$X$2*AR159-$X$3*AS159)</f>
        <v>1.4</v>
      </c>
      <c r="AW159">
        <f t="shared" si="88"/>
        <v>0.4</v>
      </c>
    </row>
    <row r="160" spans="2:49" x14ac:dyDescent="0.35">
      <c r="B160" s="5" t="s">
        <v>153</v>
      </c>
      <c r="C160" s="5">
        <v>7</v>
      </c>
      <c r="D160" s="5">
        <v>0</v>
      </c>
      <c r="E160" s="5">
        <v>0</v>
      </c>
      <c r="F160" s="5">
        <v>0</v>
      </c>
      <c r="G160" s="5">
        <v>0</v>
      </c>
      <c r="H160" s="5">
        <v>0</v>
      </c>
      <c r="I160" s="5">
        <v>1</v>
      </c>
      <c r="J160" s="5">
        <v>1</v>
      </c>
      <c r="K160" s="5">
        <v>0</v>
      </c>
      <c r="L160" s="5">
        <v>1</v>
      </c>
      <c r="M160" s="5">
        <v>1</v>
      </c>
      <c r="N160" s="5" t="e">
        <v>#N/A</v>
      </c>
      <c r="O160" s="5" t="e">
        <v>#N/A</v>
      </c>
      <c r="P160" s="5" t="e">
        <v>#N/A</v>
      </c>
      <c r="Q160" s="5" t="e">
        <v>#N/A</v>
      </c>
      <c r="R160" s="5" t="e">
        <v>#N/A</v>
      </c>
      <c r="S160" s="5" t="e">
        <v>#N/A</v>
      </c>
      <c r="T160" s="5" t="e">
        <v>#N/A</v>
      </c>
      <c r="U160" s="5" t="e">
        <v>#N/A</v>
      </c>
      <c r="V160" s="5" t="e">
        <v>#N/A</v>
      </c>
      <c r="W160" s="5" t="e">
        <v>#N/A</v>
      </c>
      <c r="X160" s="5" t="e">
        <v>#N/A</v>
      </c>
      <c r="Y160" s="5" t="e">
        <v>#N/A</v>
      </c>
      <c r="Z160" s="5" t="e">
        <v>#N/A</v>
      </c>
      <c r="AA160" s="5" t="e">
        <v>#N/A</v>
      </c>
      <c r="AN160">
        <f>IF(ISNUMBER(AA160),COUNTIFS(D160:Z160,"0",E160:AA160,"1")+COUNTIFS(D160:Z160,"1",E160:AA160,"0"),COUNTIFS(D160:Z160,"0",E160:AA160,"1")+COUNTIFS(D160:Z160,"1",E160:AA160,"0")-1)</f>
        <v>2</v>
      </c>
      <c r="AO160">
        <f t="shared" ref="AO160:AO162" si="89">AN160</f>
        <v>2</v>
      </c>
      <c r="AP160">
        <f t="shared" ref="AP160:AP162" si="90">COUNTIFS(D160:Z160,"0",E160:AA160,"1",$D$165:$Z$165,"&lt;0,5")+COUNTIFS(D160:Z160,"1",E160:AA160,"0",$D$165:$Z$165,"&gt;0,5")</f>
        <v>1</v>
      </c>
      <c r="AQ160">
        <f>COUNTIFS(D160:Z160,"0",E160:AA160,"1",$D$165:$Z$165,"&gt;"&amp;$X$1)+COUNTIFS(D160:Z160,"1",E160:AA160,"0",$D$165:$Z$165,"&lt;"&amp;$Y$1)</f>
        <v>1</v>
      </c>
      <c r="AR160">
        <f t="shared" si="77"/>
        <v>1</v>
      </c>
      <c r="AS160">
        <f t="shared" si="77"/>
        <v>1</v>
      </c>
      <c r="AT160">
        <f t="shared" ref="AT160:AT163" si="91">IF(AR160=0,-1,AO160/$O$4+$X$2*AR160-$X$3*AS160)</f>
        <v>0.7</v>
      </c>
      <c r="AW160">
        <f t="shared" si="88"/>
        <v>0.2</v>
      </c>
    </row>
    <row r="161" spans="2:49" x14ac:dyDescent="0.35">
      <c r="B161" s="5" t="s">
        <v>153</v>
      </c>
      <c r="C161" s="5">
        <v>8</v>
      </c>
      <c r="D161" s="5">
        <v>0</v>
      </c>
      <c r="E161" s="5">
        <v>0</v>
      </c>
      <c r="F161" s="5">
        <v>1</v>
      </c>
      <c r="G161" s="5">
        <v>0</v>
      </c>
      <c r="H161" s="5">
        <v>0</v>
      </c>
      <c r="I161" s="5">
        <v>1</v>
      </c>
      <c r="J161" s="5">
        <v>1</v>
      </c>
      <c r="K161" s="5">
        <v>1</v>
      </c>
      <c r="L161" s="5">
        <v>1</v>
      </c>
      <c r="M161" s="5">
        <v>1</v>
      </c>
      <c r="N161" s="5" t="e">
        <v>#N/A</v>
      </c>
      <c r="O161" s="5" t="e">
        <v>#N/A</v>
      </c>
      <c r="P161" s="5" t="e">
        <v>#N/A</v>
      </c>
      <c r="Q161" s="5" t="e">
        <v>#N/A</v>
      </c>
      <c r="R161" s="5" t="e">
        <v>#N/A</v>
      </c>
      <c r="S161" s="5" t="e">
        <v>#N/A</v>
      </c>
      <c r="T161" s="5" t="e">
        <v>#N/A</v>
      </c>
      <c r="U161" s="5" t="e">
        <v>#N/A</v>
      </c>
      <c r="V161" s="5" t="e">
        <v>#N/A</v>
      </c>
      <c r="W161" s="5" t="e">
        <v>#N/A</v>
      </c>
      <c r="X161" s="5" t="e">
        <v>#N/A</v>
      </c>
      <c r="Y161" s="5" t="e">
        <v>#N/A</v>
      </c>
      <c r="Z161" s="5" t="e">
        <v>#N/A</v>
      </c>
      <c r="AA161" s="5" t="e">
        <v>#N/A</v>
      </c>
      <c r="AN161">
        <f>IF(ISNUMBER(AA161),COUNTIFS(D161:Z161,"0",E161:AA161,"1")+COUNTIFS(D161:Z161,"1",E161:AA161,"0"),COUNTIFS(D161:Z161,"0",E161:AA161,"1")+COUNTIFS(D161:Z161,"1",E161:AA161,"0")-1)</f>
        <v>2</v>
      </c>
      <c r="AO161">
        <f t="shared" si="89"/>
        <v>2</v>
      </c>
      <c r="AP161">
        <f t="shared" si="90"/>
        <v>1</v>
      </c>
      <c r="AQ161">
        <f>COUNTIFS(D161:Z161,"0",E161:AA161,"1",$D$165:$Z$165,"&gt;"&amp;$X$1)+COUNTIFS(D161:Z161,"1",E161:AA161,"0",$D$165:$Z$165,"&lt;"&amp;$Y$1)</f>
        <v>1</v>
      </c>
      <c r="AR161">
        <f t="shared" si="77"/>
        <v>1</v>
      </c>
      <c r="AS161">
        <f t="shared" si="77"/>
        <v>1</v>
      </c>
      <c r="AT161">
        <f t="shared" si="91"/>
        <v>0.7</v>
      </c>
      <c r="AW161">
        <f t="shared" si="88"/>
        <v>0.2</v>
      </c>
    </row>
    <row r="162" spans="2:49" x14ac:dyDescent="0.35">
      <c r="B162" s="5" t="s">
        <v>153</v>
      </c>
      <c r="C162" s="5">
        <v>9</v>
      </c>
      <c r="D162" s="5">
        <v>0</v>
      </c>
      <c r="E162" s="5">
        <v>0</v>
      </c>
      <c r="F162" s="5">
        <v>0</v>
      </c>
      <c r="G162" s="5">
        <v>1</v>
      </c>
      <c r="H162" s="5">
        <v>1</v>
      </c>
      <c r="I162" s="5">
        <v>1</v>
      </c>
      <c r="J162" s="5">
        <v>1</v>
      </c>
      <c r="K162" s="5">
        <v>1</v>
      </c>
      <c r="L162" s="5">
        <v>1</v>
      </c>
      <c r="M162" s="5">
        <v>1</v>
      </c>
      <c r="N162" s="5" t="e">
        <v>#N/A</v>
      </c>
      <c r="O162" s="5" t="e">
        <v>#N/A</v>
      </c>
      <c r="P162" s="5" t="e">
        <v>#N/A</v>
      </c>
      <c r="Q162" s="5" t="e">
        <v>#N/A</v>
      </c>
      <c r="R162" s="5" t="e">
        <v>#N/A</v>
      </c>
      <c r="S162" s="5" t="e">
        <v>#N/A</v>
      </c>
      <c r="T162" s="5" t="e">
        <v>#N/A</v>
      </c>
      <c r="U162" s="5" t="e">
        <v>#N/A</v>
      </c>
      <c r="V162" s="5" t="e">
        <v>#N/A</v>
      </c>
      <c r="W162" s="5" t="e">
        <v>#N/A</v>
      </c>
      <c r="X162" s="5" t="e">
        <v>#N/A</v>
      </c>
      <c r="Y162" s="5" t="e">
        <v>#N/A</v>
      </c>
      <c r="Z162" s="5" t="e">
        <v>#N/A</v>
      </c>
      <c r="AA162" s="5" t="e">
        <v>#N/A</v>
      </c>
      <c r="AN162">
        <f>IF(ISNUMBER(AA162),COUNTIFS(D162:Z162,"0",E162:AA162,"1")+COUNTIFS(D162:Z162,"1",E162:AA162,"0"),COUNTIFS(D162:Z162,"0",E162:AA162,"1")+COUNTIFS(D162:Z162,"1",E162:AA162,"0")-1)</f>
        <v>0</v>
      </c>
      <c r="AO162">
        <f t="shared" si="89"/>
        <v>0</v>
      </c>
      <c r="AP162">
        <f t="shared" si="90"/>
        <v>1</v>
      </c>
      <c r="AQ162">
        <f>COUNTIFS(D162:Z162,"0",E162:AA162,"1",$D$165:$Z$165,"&gt;"&amp;$X$1)+COUNTIFS(D162:Z162,"1",E162:AA162,"0",$D$165:$Z$165,"&lt;"&amp;$Y$1)</f>
        <v>0</v>
      </c>
      <c r="AR162">
        <f t="shared" si="77"/>
        <v>1</v>
      </c>
      <c r="AS162">
        <f t="shared" si="77"/>
        <v>0</v>
      </c>
      <c r="AT162">
        <f t="shared" si="91"/>
        <v>1</v>
      </c>
      <c r="AW162">
        <f t="shared" si="88"/>
        <v>0</v>
      </c>
    </row>
    <row r="163" spans="2:49" s="6" customFormat="1" x14ac:dyDescent="0.35">
      <c r="B163" s="7" t="s">
        <v>153</v>
      </c>
      <c r="C163" s="7">
        <v>10</v>
      </c>
      <c r="D163" s="7"/>
      <c r="E163" s="7">
        <v>0</v>
      </c>
      <c r="F163" s="7">
        <v>0</v>
      </c>
      <c r="G163" s="7">
        <v>0</v>
      </c>
      <c r="H163" s="7">
        <v>0</v>
      </c>
      <c r="I163" s="7">
        <v>0</v>
      </c>
      <c r="J163" s="7">
        <v>0</v>
      </c>
      <c r="K163" s="7">
        <v>0</v>
      </c>
      <c r="L163" s="7">
        <v>0</v>
      </c>
      <c r="M163" s="7">
        <v>0</v>
      </c>
      <c r="N163" s="7" t="e">
        <v>#N/A</v>
      </c>
      <c r="O163" s="7" t="e">
        <v>#N/A</v>
      </c>
      <c r="P163" s="7" t="e">
        <v>#N/A</v>
      </c>
      <c r="Q163" s="7" t="e">
        <v>#N/A</v>
      </c>
      <c r="R163" s="7" t="e">
        <v>#N/A</v>
      </c>
      <c r="S163" s="7" t="e">
        <v>#N/A</v>
      </c>
      <c r="T163" s="7" t="e">
        <v>#N/A</v>
      </c>
      <c r="U163" s="7" t="e">
        <v>#N/A</v>
      </c>
      <c r="V163" s="7" t="e">
        <v>#N/A</v>
      </c>
      <c r="W163" s="7" t="e">
        <v>#N/A</v>
      </c>
      <c r="X163" s="7" t="e">
        <v>#N/A</v>
      </c>
      <c r="Y163" s="7" t="e">
        <v>#N/A</v>
      </c>
      <c r="Z163" s="7" t="e">
        <v>#N/A</v>
      </c>
      <c r="AA163" s="7" t="e">
        <v>#N/A</v>
      </c>
      <c r="AN163" s="6">
        <f>IF(ISNUMBER(AA163),COUNTIFS(D163:Z163,"0",E163:AA163,"1")+COUNTIFS(D163:Z163,"1",E163:AA163,"0"),COUNTIFS(D163:Z163,"0",E163:AA163,"1")+COUNTIFS(D163:Z163,"1",E163:AA163,"0")-1)</f>
        <v>-1</v>
      </c>
      <c r="AO163" s="6">
        <v>0</v>
      </c>
      <c r="AP163" s="6">
        <f t="shared" ref="AP163" si="92">COUNTIFS(D163:Z163,"0",E163:AA163,"1",$D$165:$Z$165,"&lt;0,5")+COUNTIFS(D163:Z163,"1",E163:AA163,"0",$D$165:$Z$165,"&gt;0,5")</f>
        <v>0</v>
      </c>
      <c r="AQ163" s="6">
        <f>COUNTIFS(D163:Z163,"0",E163:AA163,"1",$D$165:$Z$165,"&gt;"&amp;$X$1)+COUNTIFS(D163:Z163,"1",E163:AA163,"0",$D$165:$Z$165,"&lt;"&amp;$Y$1)</f>
        <v>0</v>
      </c>
      <c r="AR163" s="6">
        <f t="shared" si="77"/>
        <v>0</v>
      </c>
      <c r="AS163" s="6">
        <f t="shared" si="77"/>
        <v>0</v>
      </c>
      <c r="AT163" s="6">
        <f t="shared" si="91"/>
        <v>-1</v>
      </c>
      <c r="AW163" s="6">
        <f t="shared" si="88"/>
        <v>0</v>
      </c>
    </row>
    <row r="164" spans="2:49" x14ac:dyDescent="0.35">
      <c r="B164" s="5"/>
      <c r="C164" s="5"/>
      <c r="D164">
        <f>+AVERAGE(D154:D163)</f>
        <v>0</v>
      </c>
      <c r="E164">
        <f t="shared" ref="E164:AA164" si="93">+AVERAGE(E154:E163)</f>
        <v>0.1111111111111111</v>
      </c>
      <c r="F164">
        <f t="shared" si="93"/>
        <v>0.22222222222222221</v>
      </c>
      <c r="G164">
        <f t="shared" si="93"/>
        <v>0.33333333333333331</v>
      </c>
      <c r="H164">
        <f t="shared" si="93"/>
        <v>0.44444444444444442</v>
      </c>
      <c r="I164">
        <f t="shared" si="93"/>
        <v>0.77777777777777779</v>
      </c>
      <c r="J164">
        <f t="shared" si="93"/>
        <v>0.88888888888888884</v>
      </c>
      <c r="K164">
        <f t="shared" si="93"/>
        <v>0.77777777777777779</v>
      </c>
      <c r="L164">
        <f t="shared" si="93"/>
        <v>0.77777777777777779</v>
      </c>
      <c r="M164">
        <f t="shared" si="93"/>
        <v>0.88888888888888884</v>
      </c>
      <c r="N164" t="e">
        <f t="shared" si="93"/>
        <v>#N/A</v>
      </c>
      <c r="O164" t="e">
        <f t="shared" si="93"/>
        <v>#N/A</v>
      </c>
      <c r="P164" t="e">
        <f t="shared" si="93"/>
        <v>#N/A</v>
      </c>
      <c r="Q164" t="e">
        <f t="shared" si="93"/>
        <v>#N/A</v>
      </c>
      <c r="R164" t="e">
        <f t="shared" si="93"/>
        <v>#N/A</v>
      </c>
      <c r="S164" t="e">
        <f t="shared" si="93"/>
        <v>#N/A</v>
      </c>
      <c r="T164" t="e">
        <f t="shared" si="93"/>
        <v>#N/A</v>
      </c>
      <c r="U164" t="e">
        <f t="shared" si="93"/>
        <v>#N/A</v>
      </c>
      <c r="V164" t="e">
        <f t="shared" si="93"/>
        <v>#N/A</v>
      </c>
      <c r="W164" t="e">
        <f t="shared" si="93"/>
        <v>#N/A</v>
      </c>
      <c r="X164" t="e">
        <f t="shared" si="93"/>
        <v>#N/A</v>
      </c>
      <c r="Y164" t="e">
        <f t="shared" si="93"/>
        <v>#N/A</v>
      </c>
      <c r="Z164" t="e">
        <f t="shared" si="93"/>
        <v>#N/A</v>
      </c>
      <c r="AA164" t="e">
        <f t="shared" si="93"/>
        <v>#N/A</v>
      </c>
    </row>
    <row r="165" spans="2:49" x14ac:dyDescent="0.35">
      <c r="B165" s="5"/>
      <c r="C165" s="5" t="s">
        <v>115</v>
      </c>
      <c r="D165">
        <f>(SUM(D154:D163)+1)/12</f>
        <v>8.3333333333333329E-2</v>
      </c>
      <c r="E165">
        <f>(SUM(E154:E163)+2)/12</f>
        <v>0.25</v>
      </c>
      <c r="F165">
        <f>(SUM(F154:F163)+2)/12</f>
        <v>0.33333333333333331</v>
      </c>
      <c r="G165">
        <f>(SUM(G154:G163)+2)/12</f>
        <v>0.41666666666666669</v>
      </c>
      <c r="H165">
        <f>(SUM(H154:H163)+2)/12</f>
        <v>0.5</v>
      </c>
      <c r="I165">
        <f>(SUM(I154:I163)+3)/12</f>
        <v>0.83333333333333337</v>
      </c>
      <c r="J165">
        <f t="shared" ref="J165:AA165" si="94">(SUM(J154:J163)+3)/12</f>
        <v>0.91666666666666663</v>
      </c>
      <c r="K165">
        <f t="shared" si="94"/>
        <v>0.83333333333333337</v>
      </c>
      <c r="L165">
        <f t="shared" si="94"/>
        <v>0.83333333333333337</v>
      </c>
      <c r="M165">
        <f t="shared" si="94"/>
        <v>0.91666666666666663</v>
      </c>
      <c r="N165" t="e">
        <f t="shared" si="94"/>
        <v>#N/A</v>
      </c>
      <c r="O165" t="e">
        <f t="shared" si="94"/>
        <v>#N/A</v>
      </c>
      <c r="P165" t="e">
        <f t="shared" si="94"/>
        <v>#N/A</v>
      </c>
      <c r="Q165" t="e">
        <f t="shared" si="94"/>
        <v>#N/A</v>
      </c>
      <c r="R165" t="e">
        <f t="shared" si="94"/>
        <v>#N/A</v>
      </c>
      <c r="S165" t="e">
        <f t="shared" si="94"/>
        <v>#N/A</v>
      </c>
      <c r="T165" t="e">
        <f>(SUM(T154:T163)+4)/12</f>
        <v>#N/A</v>
      </c>
      <c r="U165" t="e">
        <f t="shared" si="94"/>
        <v>#N/A</v>
      </c>
      <c r="V165" t="e">
        <f t="shared" si="94"/>
        <v>#N/A</v>
      </c>
      <c r="W165" t="e">
        <f t="shared" si="94"/>
        <v>#N/A</v>
      </c>
      <c r="X165" t="e">
        <f t="shared" si="94"/>
        <v>#N/A</v>
      </c>
      <c r="Y165" t="e">
        <f t="shared" si="94"/>
        <v>#N/A</v>
      </c>
      <c r="Z165" t="e">
        <f t="shared" si="94"/>
        <v>#N/A</v>
      </c>
      <c r="AA165" t="e">
        <f t="shared" si="94"/>
        <v>#N/A</v>
      </c>
    </row>
    <row r="166" spans="2:49" x14ac:dyDescent="0.35">
      <c r="B166" s="3" t="s">
        <v>154</v>
      </c>
      <c r="C166" s="3">
        <v>1</v>
      </c>
      <c r="D166" s="5"/>
      <c r="E166" s="5"/>
      <c r="F166" s="5"/>
      <c r="G166" s="5"/>
      <c r="H166" s="5"/>
      <c r="I166" s="5"/>
      <c r="J166" s="5"/>
      <c r="K166" s="5" t="e">
        <v>#N/A</v>
      </c>
      <c r="L166" s="5" t="e">
        <v>#N/A</v>
      </c>
      <c r="M166" s="5" t="e">
        <v>#N/A</v>
      </c>
      <c r="N166" s="5" t="e">
        <v>#N/A</v>
      </c>
      <c r="O166" s="5" t="e">
        <v>#N/A</v>
      </c>
      <c r="P166" s="5" t="e">
        <v>#N/A</v>
      </c>
      <c r="Q166" s="5" t="e">
        <v>#N/A</v>
      </c>
      <c r="R166" s="5" t="e">
        <v>#N/A</v>
      </c>
      <c r="S166" s="5" t="e">
        <v>#N/A</v>
      </c>
      <c r="T166" s="5" t="e">
        <v>#N/A</v>
      </c>
      <c r="U166" s="5" t="e">
        <v>#N/A</v>
      </c>
      <c r="V166" s="5" t="e">
        <v>#N/A</v>
      </c>
      <c r="W166" s="5" t="e">
        <v>#N/A</v>
      </c>
      <c r="X166" s="5" t="e">
        <v>#N/A</v>
      </c>
      <c r="Y166" s="5" t="e">
        <v>#N/A</v>
      </c>
      <c r="Z166" s="5" t="e">
        <v>#N/A</v>
      </c>
      <c r="AA166" s="5" t="e">
        <v>#N/A</v>
      </c>
      <c r="AU166">
        <v>4</v>
      </c>
      <c r="AV166">
        <v>2</v>
      </c>
    </row>
    <row r="167" spans="2:49" x14ac:dyDescent="0.35">
      <c r="B167" s="5" t="s">
        <v>154</v>
      </c>
      <c r="C167" s="5">
        <v>2</v>
      </c>
      <c r="D167" s="5"/>
      <c r="E167" s="5"/>
      <c r="F167" s="5"/>
      <c r="G167" s="5"/>
      <c r="H167" s="5">
        <v>0</v>
      </c>
      <c r="I167" s="5">
        <v>0</v>
      </c>
      <c r="J167" s="5">
        <v>1</v>
      </c>
      <c r="K167" s="5" t="e">
        <v>#N/A</v>
      </c>
      <c r="L167" s="5" t="e">
        <v>#N/A</v>
      </c>
      <c r="M167" s="5" t="e">
        <v>#N/A</v>
      </c>
      <c r="N167" s="5" t="e">
        <v>#N/A</v>
      </c>
      <c r="O167" s="5" t="e">
        <v>#N/A</v>
      </c>
      <c r="P167" s="5" t="e">
        <v>#N/A</v>
      </c>
      <c r="Q167" s="5" t="e">
        <v>#N/A</v>
      </c>
      <c r="R167" s="5" t="e">
        <v>#N/A</v>
      </c>
      <c r="S167" s="5" t="e">
        <v>#N/A</v>
      </c>
      <c r="T167" s="5" t="e">
        <v>#N/A</v>
      </c>
      <c r="U167" s="5" t="e">
        <v>#N/A</v>
      </c>
      <c r="V167" s="5" t="e">
        <v>#N/A</v>
      </c>
      <c r="W167" s="5" t="e">
        <v>#N/A</v>
      </c>
      <c r="X167" s="5" t="e">
        <v>#N/A</v>
      </c>
      <c r="Y167" s="5" t="e">
        <v>#N/A</v>
      </c>
      <c r="Z167" s="5" t="e">
        <v>#N/A</v>
      </c>
      <c r="AA167" s="5" t="e">
        <v>#N/A</v>
      </c>
      <c r="AN167">
        <f>IF(ISNUMBER(AA167),COUNTIFS(D167:Z167,"0",E167:AA167,"1")+COUNTIFS(D167:Z167,"1",E167:AA167,"0"),COUNTIFS(D167:Z167,"0",E167:AA167,"1")+COUNTIFS(D167:Z167,"1",E167:AA167,"0")-1)</f>
        <v>0</v>
      </c>
      <c r="AO167">
        <f>AN167</f>
        <v>0</v>
      </c>
      <c r="AP167">
        <f>COUNTIFS(D167:Z167,"0",E167:AA167,"1",$D$176:$Z$176,"&lt;0,5")+COUNTIFS(D167:Z167,"1",E167:AA167,"0",$D$176:$Z$176,"&gt;0,5")</f>
        <v>0</v>
      </c>
      <c r="AQ167">
        <f>COUNTIFS(D167:Z167,"0",E167:AA167,"1",$D$176:$Z$176,"&gt;"&amp;$X$1)+COUNTIFS(D167:Z167,"1",E167:AA167,"0",$D$176:$Z$176,"&lt;"&amp;$Y$1)</f>
        <v>1</v>
      </c>
      <c r="AR167">
        <f>AP167</f>
        <v>0</v>
      </c>
      <c r="AS167">
        <f t="shared" si="77"/>
        <v>1</v>
      </c>
      <c r="AT167">
        <f>IF(AR167=0,-1,AO167/$P$4+$X$2*AR167-$X$3*AS167)</f>
        <v>-1</v>
      </c>
      <c r="AW167">
        <f t="shared" ref="AW167:AW174" si="95">AO167/$P$4</f>
        <v>0</v>
      </c>
    </row>
    <row r="168" spans="2:49" x14ac:dyDescent="0.35">
      <c r="B168" s="5" t="s">
        <v>154</v>
      </c>
      <c r="C168" s="5">
        <v>3</v>
      </c>
      <c r="D168" s="5">
        <v>0</v>
      </c>
      <c r="E168" s="5">
        <v>0</v>
      </c>
      <c r="F168" s="5">
        <v>0</v>
      </c>
      <c r="G168" s="5">
        <v>0</v>
      </c>
      <c r="H168" s="5">
        <v>1</v>
      </c>
      <c r="I168" s="5">
        <v>0</v>
      </c>
      <c r="J168" s="5">
        <v>1</v>
      </c>
      <c r="K168" s="5" t="e">
        <v>#N/A</v>
      </c>
      <c r="L168" s="5" t="e">
        <v>#N/A</v>
      </c>
      <c r="M168" s="5" t="e">
        <v>#N/A</v>
      </c>
      <c r="N168" s="5" t="e">
        <v>#N/A</v>
      </c>
      <c r="O168" s="5" t="e">
        <v>#N/A</v>
      </c>
      <c r="P168" s="5" t="e">
        <v>#N/A</v>
      </c>
      <c r="Q168" s="5" t="e">
        <v>#N/A</v>
      </c>
      <c r="R168" s="5" t="e">
        <v>#N/A</v>
      </c>
      <c r="S168" s="5" t="e">
        <v>#N/A</v>
      </c>
      <c r="T168" s="5" t="e">
        <v>#N/A</v>
      </c>
      <c r="U168" s="5" t="e">
        <v>#N/A</v>
      </c>
      <c r="V168" s="5" t="e">
        <v>#N/A</v>
      </c>
      <c r="W168" s="5" t="e">
        <v>#N/A</v>
      </c>
      <c r="X168" s="5" t="e">
        <v>#N/A</v>
      </c>
      <c r="Y168" s="5" t="e">
        <v>#N/A</v>
      </c>
      <c r="Z168" s="5" t="e">
        <v>#N/A</v>
      </c>
      <c r="AA168" s="5" t="e">
        <v>#N/A</v>
      </c>
      <c r="AN168">
        <f>IF(ISNUMBER(AA168),COUNTIFS(D168:Z168,"0",E168:AA168,"1")+COUNTIFS(D168:Z168,"1",E168:AA168,"0"),COUNTIFS(D168:Z168,"0",E168:AA168,"1")+COUNTIFS(D168:Z168,"1",E168:AA168,"0")-1)</f>
        <v>2</v>
      </c>
      <c r="AO168">
        <f>AN168</f>
        <v>2</v>
      </c>
      <c r="AP168">
        <f>COUNTIFS(D168:Z168,"0",E168:AA168,"1",$D$176:$Z$176,"&lt;0,5")+COUNTIFS(D168:Z168,"1",E168:AA168,"0",$D$176:$Z$176,"&gt;0,5")</f>
        <v>1</v>
      </c>
      <c r="AQ168">
        <f>COUNTIFS(D168:Z168,"0",E168:AA168,"1",$D$176:$Z$176,"&gt;"&amp;$X$1)+COUNTIFS(D168:Z168,"1",E168:AA168,"0",$D$176:$Z$176,"&lt;"&amp;$Y$1)</f>
        <v>2</v>
      </c>
      <c r="AR168">
        <f>AP168</f>
        <v>1</v>
      </c>
      <c r="AS168">
        <f t="shared" ref="AR168:AS174" si="96">AQ168</f>
        <v>2</v>
      </c>
      <c r="AT168">
        <f>IF(AR168=0,-1,AO168/$P$4+$X$2*AR168-$X$3*AS168)</f>
        <v>0.28571428571428559</v>
      </c>
      <c r="AW168">
        <f t="shared" si="95"/>
        <v>0.2857142857142857</v>
      </c>
    </row>
    <row r="169" spans="2:49" x14ac:dyDescent="0.35">
      <c r="B169" s="5" t="s">
        <v>154</v>
      </c>
      <c r="C169" s="5">
        <v>4</v>
      </c>
      <c r="D169" s="5">
        <v>0</v>
      </c>
      <c r="E169" s="5">
        <v>0</v>
      </c>
      <c r="F169" s="5">
        <v>0</v>
      </c>
      <c r="G169" s="5">
        <v>0</v>
      </c>
      <c r="H169" s="5">
        <v>0</v>
      </c>
      <c r="I169" s="5">
        <v>1</v>
      </c>
      <c r="J169" s="5">
        <v>1</v>
      </c>
      <c r="K169" s="5" t="e">
        <v>#N/A</v>
      </c>
      <c r="L169" s="5" t="e">
        <v>#N/A</v>
      </c>
      <c r="M169" s="5" t="e">
        <v>#N/A</v>
      </c>
      <c r="N169" s="5" t="e">
        <v>#N/A</v>
      </c>
      <c r="O169" s="5" t="e">
        <v>#N/A</v>
      </c>
      <c r="P169" s="5" t="e">
        <v>#N/A</v>
      </c>
      <c r="Q169" s="5" t="e">
        <v>#N/A</v>
      </c>
      <c r="R169" s="5" t="e">
        <v>#N/A</v>
      </c>
      <c r="S169" s="5" t="e">
        <v>#N/A</v>
      </c>
      <c r="T169" s="5" t="e">
        <v>#N/A</v>
      </c>
      <c r="U169" s="5" t="e">
        <v>#N/A</v>
      </c>
      <c r="V169" s="5" t="e">
        <v>#N/A</v>
      </c>
      <c r="W169" s="5" t="e">
        <v>#N/A</v>
      </c>
      <c r="X169" s="5" t="e">
        <v>#N/A</v>
      </c>
      <c r="Y169" s="5" t="e">
        <v>#N/A</v>
      </c>
      <c r="Z169" s="5" t="e">
        <v>#N/A</v>
      </c>
      <c r="AA169" s="5" t="e">
        <v>#N/A</v>
      </c>
      <c r="AN169">
        <f>IF(ISNUMBER(AA169),COUNTIFS(D169:Z169,"0",E169:AA169,"1")+COUNTIFS(D169:Z169,"1",E169:AA169,"0"),COUNTIFS(D169:Z169,"0",E169:AA169,"1")+COUNTIFS(D169:Z169,"1",E169:AA169,"0")-1)</f>
        <v>0</v>
      </c>
      <c r="AO169">
        <f>AN169</f>
        <v>0</v>
      </c>
      <c r="AP169">
        <f>COUNTIFS(D169:Z169,"0",E169:AA169,"1",$D$176:$Z$176,"&lt;0,5")+COUNTIFS(D169:Z169,"1",E169:AA169,"0",$D$176:$Z$176,"&gt;0,5")</f>
        <v>1</v>
      </c>
      <c r="AQ169">
        <f>COUNTIFS(D169:Z169,"0",E169:AA169,"1",$D$176:$Z$176,"&gt;"&amp;$X$1)+COUNTIFS(D169:Z169,"1",E169:AA169,"0",$D$176:$Z$176,"&lt;"&amp;$Y$1)</f>
        <v>0</v>
      </c>
      <c r="AR169">
        <f>AP169</f>
        <v>1</v>
      </c>
      <c r="AS169">
        <f t="shared" si="96"/>
        <v>0</v>
      </c>
      <c r="AT169">
        <f>IF(AR169=0,-1,AO169/$P$4+$X$2*AR169-$X$3*AS169)</f>
        <v>1</v>
      </c>
      <c r="AW169">
        <f t="shared" si="95"/>
        <v>0</v>
      </c>
    </row>
    <row r="170" spans="2:49" x14ac:dyDescent="0.35">
      <c r="B170" s="3" t="s">
        <v>154</v>
      </c>
      <c r="C170" s="3">
        <v>5</v>
      </c>
      <c r="D170" s="5"/>
      <c r="E170" s="5"/>
      <c r="F170" s="5"/>
      <c r="G170" s="5"/>
      <c r="H170" s="5"/>
      <c r="I170" s="5"/>
      <c r="J170" s="5"/>
      <c r="K170" s="5" t="e">
        <v>#N/A</v>
      </c>
      <c r="L170" s="5" t="e">
        <v>#N/A</v>
      </c>
      <c r="M170" s="5" t="e">
        <v>#N/A</v>
      </c>
      <c r="N170" s="5" t="e">
        <v>#N/A</v>
      </c>
      <c r="O170" s="5" t="e">
        <v>#N/A</v>
      </c>
      <c r="P170" s="5" t="e">
        <v>#N/A</v>
      </c>
      <c r="Q170" s="5" t="e">
        <v>#N/A</v>
      </c>
      <c r="R170" s="5" t="e">
        <v>#N/A</v>
      </c>
      <c r="S170" s="5" t="e">
        <v>#N/A</v>
      </c>
      <c r="T170" s="5" t="e">
        <v>#N/A</v>
      </c>
      <c r="U170" s="5" t="e">
        <v>#N/A</v>
      </c>
      <c r="V170" s="5" t="e">
        <v>#N/A</v>
      </c>
      <c r="W170" s="5" t="e">
        <v>#N/A</v>
      </c>
      <c r="X170" s="5" t="e">
        <v>#N/A</v>
      </c>
      <c r="Y170" s="5" t="e">
        <v>#N/A</v>
      </c>
      <c r="Z170" s="5" t="e">
        <v>#N/A</v>
      </c>
      <c r="AA170" s="5" t="e">
        <v>#N/A</v>
      </c>
    </row>
    <row r="171" spans="2:49" x14ac:dyDescent="0.35">
      <c r="B171" s="3" t="s">
        <v>154</v>
      </c>
      <c r="C171" s="3">
        <v>6</v>
      </c>
      <c r="D171" s="5"/>
      <c r="E171" s="5"/>
      <c r="F171" s="5"/>
      <c r="G171" s="5"/>
      <c r="H171" s="5"/>
      <c r="I171" s="5"/>
      <c r="J171" s="5"/>
      <c r="K171" s="5" t="e">
        <v>#N/A</v>
      </c>
      <c r="L171" s="5" t="e">
        <v>#N/A</v>
      </c>
      <c r="M171" s="5" t="e">
        <v>#N/A</v>
      </c>
      <c r="N171" s="5" t="e">
        <v>#N/A</v>
      </c>
      <c r="O171" s="5" t="e">
        <v>#N/A</v>
      </c>
      <c r="P171" s="5" t="e">
        <v>#N/A</v>
      </c>
      <c r="Q171" s="5" t="e">
        <v>#N/A</v>
      </c>
      <c r="R171" s="5" t="e">
        <v>#N/A</v>
      </c>
      <c r="S171" s="5" t="e">
        <v>#N/A</v>
      </c>
      <c r="T171" s="5" t="e">
        <v>#N/A</v>
      </c>
      <c r="U171" s="5" t="e">
        <v>#N/A</v>
      </c>
      <c r="V171" s="5" t="e">
        <v>#N/A</v>
      </c>
      <c r="W171" s="5" t="e">
        <v>#N/A</v>
      </c>
      <c r="X171" s="5" t="e">
        <v>#N/A</v>
      </c>
      <c r="Y171" s="5" t="e">
        <v>#N/A</v>
      </c>
      <c r="Z171" s="5" t="e">
        <v>#N/A</v>
      </c>
      <c r="AA171" s="5" t="e">
        <v>#N/A</v>
      </c>
    </row>
    <row r="172" spans="2:49" x14ac:dyDescent="0.35">
      <c r="B172" s="5" t="s">
        <v>154</v>
      </c>
      <c r="C172" s="5">
        <v>7</v>
      </c>
      <c r="D172" s="5">
        <v>0</v>
      </c>
      <c r="E172" s="5">
        <v>0</v>
      </c>
      <c r="F172" s="5">
        <v>0</v>
      </c>
      <c r="G172" s="5">
        <v>0</v>
      </c>
      <c r="H172" s="5">
        <v>0</v>
      </c>
      <c r="I172" s="5"/>
      <c r="J172" s="5">
        <v>1</v>
      </c>
      <c r="K172" s="5" t="e">
        <v>#N/A</v>
      </c>
      <c r="L172" s="5" t="e">
        <v>#N/A</v>
      </c>
      <c r="M172" s="5" t="e">
        <v>#N/A</v>
      </c>
      <c r="N172" s="5" t="e">
        <v>#N/A</v>
      </c>
      <c r="O172" s="5" t="e">
        <v>#N/A</v>
      </c>
      <c r="P172" s="5" t="e">
        <v>#N/A</v>
      </c>
      <c r="Q172" s="5" t="e">
        <v>#N/A</v>
      </c>
      <c r="R172" s="5" t="e">
        <v>#N/A</v>
      </c>
      <c r="S172" s="5" t="e">
        <v>#N/A</v>
      </c>
      <c r="T172" s="5" t="e">
        <v>#N/A</v>
      </c>
      <c r="U172" s="5" t="e">
        <v>#N/A</v>
      </c>
      <c r="V172" s="5" t="e">
        <v>#N/A</v>
      </c>
      <c r="W172" s="5" t="e">
        <v>#N/A</v>
      </c>
      <c r="X172" s="5" t="e">
        <v>#N/A</v>
      </c>
      <c r="Y172" s="5" t="e">
        <v>#N/A</v>
      </c>
      <c r="Z172" s="5" t="e">
        <v>#N/A</v>
      </c>
      <c r="AA172" s="5" t="e">
        <v>#N/A</v>
      </c>
      <c r="AN172">
        <f>IF(ISNUMBER(AA172),COUNTIFS(D172:Z172,"0",E172:AA172,"1")+COUNTIFS(D172:Z172,"1",E172:AA172,"0"),COUNTIFS(D172:Z172,"0",E172:AA172,"1")+COUNTIFS(D172:Z172,"1",E172:AA172,"0")-1)</f>
        <v>-1</v>
      </c>
      <c r="AO172">
        <v>0</v>
      </c>
      <c r="AP172">
        <f t="shared" ref="AP172" si="97">COUNTIFS(D172:Z172,"0",E172:AA172,"1",$D$176:$Z$176,"&lt;0,5")+COUNTIFS(D172:Z172,"1",E172:AA172,"0",$D$176:$Z$176,"&gt;0,5")</f>
        <v>0</v>
      </c>
      <c r="AQ172">
        <f>COUNTIFS(D172:Z172,"0",E172:AA172,"1",$D$176:$Z$176,"&gt;"&amp;$X$1)+COUNTIFS(D172:Z172,"1",E172:AA172,"0",$D$176:$Z$176,"&lt;"&amp;$Y$1)</f>
        <v>0</v>
      </c>
      <c r="AR172">
        <f t="shared" si="96"/>
        <v>0</v>
      </c>
      <c r="AS172">
        <v>1</v>
      </c>
      <c r="AT172">
        <f>IF(AR172=0,-1,AO172/$P$4+$X$2*AR172-$X$3*AS172)</f>
        <v>-1</v>
      </c>
      <c r="AW172">
        <f t="shared" si="95"/>
        <v>0</v>
      </c>
    </row>
    <row r="173" spans="2:49" x14ac:dyDescent="0.35">
      <c r="B173" s="5" t="s">
        <v>154</v>
      </c>
      <c r="C173" s="5">
        <v>8</v>
      </c>
      <c r="D173" s="5">
        <v>0</v>
      </c>
      <c r="E173" s="5">
        <v>0</v>
      </c>
      <c r="F173" s="5">
        <v>0</v>
      </c>
      <c r="G173" s="5">
        <v>0</v>
      </c>
      <c r="H173" s="5">
        <v>0</v>
      </c>
      <c r="I173" s="5">
        <v>1</v>
      </c>
      <c r="J173" s="5">
        <v>1</v>
      </c>
      <c r="K173" s="5" t="e">
        <v>#N/A</v>
      </c>
      <c r="L173" s="5" t="e">
        <v>#N/A</v>
      </c>
      <c r="M173" s="5" t="e">
        <v>#N/A</v>
      </c>
      <c r="N173" s="5" t="e">
        <v>#N/A</v>
      </c>
      <c r="O173" s="5" t="e">
        <v>#N/A</v>
      </c>
      <c r="P173" s="5" t="e">
        <v>#N/A</v>
      </c>
      <c r="Q173" s="5" t="e">
        <v>#N/A</v>
      </c>
      <c r="R173" s="5" t="e">
        <v>#N/A</v>
      </c>
      <c r="S173" s="5" t="e">
        <v>#N/A</v>
      </c>
      <c r="T173" s="5" t="e">
        <v>#N/A</v>
      </c>
      <c r="U173" s="5" t="e">
        <v>#N/A</v>
      </c>
      <c r="V173" s="5" t="e">
        <v>#N/A</v>
      </c>
      <c r="W173" s="5" t="e">
        <v>#N/A</v>
      </c>
      <c r="X173" s="5" t="e">
        <v>#N/A</v>
      </c>
      <c r="Y173" s="5" t="e">
        <v>#N/A</v>
      </c>
      <c r="Z173" s="5" t="e">
        <v>#N/A</v>
      </c>
      <c r="AA173" s="5" t="e">
        <v>#N/A</v>
      </c>
      <c r="AN173">
        <f>IF(ISNUMBER(AA173),COUNTIFS(D173:Z173,"0",E173:AA173,"1")+COUNTIFS(D173:Z173,"1",E173:AA173,"0"),COUNTIFS(D173:Z173,"0",E173:AA173,"1")+COUNTIFS(D173:Z173,"1",E173:AA173,"0")-1)</f>
        <v>0</v>
      </c>
      <c r="AO173">
        <f>AN173</f>
        <v>0</v>
      </c>
      <c r="AP173">
        <f>COUNTIFS(D173:Z173,"0",E173:AA173,"1",$D$176:$Z$176,"&lt;0,5")+COUNTIFS(D173:Z173,"1",E173:AA173,"0",$D$176:$Z$176,"&gt;0,5")</f>
        <v>1</v>
      </c>
      <c r="AQ173">
        <f>COUNTIFS(D173:Z173,"0",E173:AA173,"1",$D$176:$Z$176,"&gt;"&amp;$X$1)+COUNTIFS(D173:Z173,"1",E173:AA173,"0",$D$176:$Z$176,"&lt;"&amp;$Y$1)</f>
        <v>0</v>
      </c>
      <c r="AR173">
        <f>AP173</f>
        <v>1</v>
      </c>
      <c r="AS173">
        <f t="shared" si="96"/>
        <v>0</v>
      </c>
      <c r="AT173">
        <f>IF(AR173=0,-1,AO173/$P$4+$X$2*AR173-$X$3*AS173)</f>
        <v>1</v>
      </c>
      <c r="AW173">
        <f t="shared" si="95"/>
        <v>0</v>
      </c>
    </row>
    <row r="174" spans="2:49" x14ac:dyDescent="0.35">
      <c r="B174" s="5" t="s">
        <v>154</v>
      </c>
      <c r="C174" s="5">
        <v>9</v>
      </c>
      <c r="D174" s="5">
        <v>0</v>
      </c>
      <c r="E174" s="5">
        <v>0</v>
      </c>
      <c r="F174" s="5">
        <v>0</v>
      </c>
      <c r="G174" s="5">
        <v>0</v>
      </c>
      <c r="H174" s="5">
        <v>0</v>
      </c>
      <c r="I174" s="5">
        <v>1</v>
      </c>
      <c r="J174" s="5">
        <v>1</v>
      </c>
      <c r="K174" s="5" t="e">
        <v>#N/A</v>
      </c>
      <c r="L174" s="5" t="e">
        <v>#N/A</v>
      </c>
      <c r="M174" s="5" t="e">
        <v>#N/A</v>
      </c>
      <c r="N174" s="5" t="e">
        <v>#N/A</v>
      </c>
      <c r="O174" s="5" t="e">
        <v>#N/A</v>
      </c>
      <c r="P174" s="5" t="e">
        <v>#N/A</v>
      </c>
      <c r="Q174" s="5" t="e">
        <v>#N/A</v>
      </c>
      <c r="R174" s="5" t="e">
        <v>#N/A</v>
      </c>
      <c r="S174" s="5" t="e">
        <v>#N/A</v>
      </c>
      <c r="T174" s="5" t="e">
        <v>#N/A</v>
      </c>
      <c r="U174" s="5" t="e">
        <v>#N/A</v>
      </c>
      <c r="V174" s="5" t="e">
        <v>#N/A</v>
      </c>
      <c r="W174" s="5" t="e">
        <v>#N/A</v>
      </c>
      <c r="X174" s="5" t="e">
        <v>#N/A</v>
      </c>
      <c r="Y174" s="5" t="e">
        <v>#N/A</v>
      </c>
      <c r="Z174" s="5" t="e">
        <v>#N/A</v>
      </c>
      <c r="AA174" s="5" t="e">
        <v>#N/A</v>
      </c>
      <c r="AN174">
        <f>IF(ISNUMBER(AA174),COUNTIFS(D174:Z174,"0",E174:AA174,"1")+COUNTIFS(D174:Z174,"1",E174:AA174,"0"),COUNTIFS(D174:Z174,"0",E174:AA174,"1")+COUNTIFS(D174:Z174,"1",E174:AA174,"0")-1)</f>
        <v>0</v>
      </c>
      <c r="AO174">
        <f>AN174</f>
        <v>0</v>
      </c>
      <c r="AP174">
        <f>COUNTIFS(D174:Z174,"0",E174:AA174,"1",$D$176:$Z$176,"&lt;0,5")+COUNTIFS(D174:Z174,"1",E174:AA174,"0",$D$176:$Z$176,"&gt;0,5")</f>
        <v>1</v>
      </c>
      <c r="AQ174">
        <f>COUNTIFS(D174:Z174,"0",E174:AA174,"1",$D$176:$Z$176,"&gt;"&amp;$X$1)+COUNTIFS(D174:Z174,"1",E174:AA174,"0",$D$176:$Z$176,"&lt;"&amp;$Y$1)</f>
        <v>0</v>
      </c>
      <c r="AR174">
        <f>AP174</f>
        <v>1</v>
      </c>
      <c r="AS174">
        <f t="shared" si="96"/>
        <v>0</v>
      </c>
      <c r="AT174">
        <f>IF(AR174=0,-1,AO174/$P$4+$X$2*AR174-$X$3*AS174)</f>
        <v>1</v>
      </c>
      <c r="AW174">
        <f t="shared" si="95"/>
        <v>0</v>
      </c>
    </row>
    <row r="175" spans="2:49" x14ac:dyDescent="0.35">
      <c r="B175" s="5"/>
      <c r="C175" s="5"/>
      <c r="D175">
        <f>+AVERAGE(D166:D174)</f>
        <v>0</v>
      </c>
      <c r="E175">
        <f t="shared" ref="E175:J175" si="98">+AVERAGE(E166:E174)</f>
        <v>0</v>
      </c>
      <c r="F175">
        <f t="shared" si="98"/>
        <v>0</v>
      </c>
      <c r="G175">
        <f t="shared" si="98"/>
        <v>0</v>
      </c>
      <c r="H175">
        <f t="shared" si="98"/>
        <v>0.16666666666666666</v>
      </c>
      <c r="I175">
        <f>AVERAGE(I166:I174)</f>
        <v>0.6</v>
      </c>
      <c r="J175">
        <f t="shared" si="98"/>
        <v>1</v>
      </c>
      <c r="K175" s="5"/>
      <c r="L175" s="5"/>
      <c r="M175" s="5"/>
      <c r="N175" s="5"/>
      <c r="O175" s="5"/>
      <c r="P175" s="5"/>
      <c r="Q175" s="5"/>
      <c r="R175" s="5"/>
      <c r="S175" s="5"/>
      <c r="T175" s="5"/>
      <c r="U175" s="5"/>
      <c r="V175" s="5"/>
      <c r="W175" s="5"/>
      <c r="X175" s="5"/>
      <c r="Y175" s="5"/>
      <c r="Z175" s="5"/>
      <c r="AA175" s="5"/>
    </row>
    <row r="176" spans="2:49" x14ac:dyDescent="0.35">
      <c r="B176" s="5"/>
      <c r="C176" s="5" t="s">
        <v>115</v>
      </c>
      <c r="D176">
        <f>(SUM(D166:D174)+1)/12</f>
        <v>8.3333333333333329E-2</v>
      </c>
      <c r="E176">
        <f>(SUM(E166:E174)+3)/12</f>
        <v>0.25</v>
      </c>
      <c r="F176">
        <f>(SUM(F166:F174)+3)/12</f>
        <v>0.25</v>
      </c>
      <c r="G176">
        <f>(SUM(G166:G174)+3)/12</f>
        <v>0.25</v>
      </c>
      <c r="H176">
        <f>(SUM(H166:H174)+3)/12</f>
        <v>0.33333333333333331</v>
      </c>
      <c r="I176">
        <f>(SUM(I166:I174)+6)/12</f>
        <v>0.75</v>
      </c>
      <c r="J176">
        <f>(SUM(J166:J174)+6)/12</f>
        <v>1</v>
      </c>
      <c r="K176" s="5"/>
      <c r="L176" s="5"/>
      <c r="M176" s="5"/>
      <c r="N176" s="5"/>
      <c r="O176" s="5"/>
      <c r="P176" s="5"/>
      <c r="Q176" s="5"/>
      <c r="R176" s="5"/>
      <c r="S176" s="5"/>
      <c r="T176" s="5"/>
      <c r="U176" s="5"/>
      <c r="V176" s="5"/>
      <c r="W176" s="5"/>
      <c r="X176" s="5"/>
      <c r="Y176" s="5"/>
      <c r="Z176" s="5"/>
      <c r="AA176" s="5"/>
    </row>
    <row r="177" spans="2:49" x14ac:dyDescent="0.35">
      <c r="B177" s="3" t="s">
        <v>155</v>
      </c>
      <c r="C177" s="3">
        <v>1</v>
      </c>
      <c r="D177" s="5"/>
      <c r="E177" s="5"/>
      <c r="F177" s="5"/>
      <c r="G177" s="5"/>
      <c r="H177" s="5"/>
      <c r="I177" s="5"/>
      <c r="J177" s="5"/>
      <c r="K177" s="5"/>
      <c r="L177" s="5"/>
      <c r="M177" s="5"/>
      <c r="N177" s="5"/>
      <c r="O177" s="5"/>
      <c r="P177" s="5"/>
      <c r="Q177" s="5"/>
      <c r="R177" s="5"/>
      <c r="S177" s="5"/>
      <c r="T177" s="5"/>
      <c r="U177" s="5"/>
      <c r="V177" s="5"/>
      <c r="W177" s="5"/>
      <c r="X177" s="5"/>
      <c r="Y177" s="5"/>
      <c r="Z177" s="5"/>
      <c r="AA177" s="5"/>
      <c r="AU177">
        <v>3</v>
      </c>
      <c r="AV177">
        <v>2</v>
      </c>
    </row>
    <row r="178" spans="2:49" x14ac:dyDescent="0.35">
      <c r="B178" s="5" t="s">
        <v>155</v>
      </c>
      <c r="C178" s="5">
        <v>2</v>
      </c>
      <c r="D178" s="5">
        <v>0</v>
      </c>
      <c r="E178" s="5">
        <v>0</v>
      </c>
      <c r="F178" s="5">
        <v>0</v>
      </c>
      <c r="G178" s="5">
        <v>0</v>
      </c>
      <c r="H178" s="5">
        <v>0</v>
      </c>
      <c r="I178" s="5">
        <v>0</v>
      </c>
      <c r="J178" s="5">
        <v>1</v>
      </c>
      <c r="K178" s="5">
        <v>1</v>
      </c>
      <c r="L178" s="5">
        <v>0</v>
      </c>
      <c r="M178" s="5">
        <v>0</v>
      </c>
      <c r="N178" s="5">
        <v>0</v>
      </c>
      <c r="O178" s="5">
        <v>0</v>
      </c>
      <c r="P178" s="5">
        <v>1</v>
      </c>
      <c r="Q178" s="5">
        <v>1</v>
      </c>
      <c r="R178" s="5">
        <v>1</v>
      </c>
      <c r="S178" s="5">
        <v>0</v>
      </c>
      <c r="T178" s="5">
        <v>0</v>
      </c>
      <c r="U178" s="5">
        <v>0</v>
      </c>
      <c r="V178" s="5">
        <v>0</v>
      </c>
      <c r="W178" s="5">
        <v>0</v>
      </c>
      <c r="X178" s="5">
        <v>0</v>
      </c>
      <c r="Y178" s="5">
        <v>0</v>
      </c>
      <c r="Z178" s="5">
        <v>0</v>
      </c>
      <c r="AA178" s="5">
        <v>0</v>
      </c>
      <c r="AN178">
        <f>IF(ISNUMBER(AA178),COUNTIFS(D178:Z178,"0",E178:AA178,"1")+COUNTIFS(D178:Z178,"1",E178:AA178,"0"),COUNTIFS(D178:Z178,"0",E178:AA178,"1")+COUNTIFS(D178:Z178,"1",E178:AA178,"0")-1)</f>
        <v>4</v>
      </c>
      <c r="AO178">
        <f>AN178</f>
        <v>4</v>
      </c>
      <c r="AP178">
        <f>COUNTIFS(D178:Z178,"0",E178:AA178,"1",$D$186:$Z$186,"&lt;0,5")+COUNTIFS(D178:Z178,"1",E178:AA178,"0",$D$186:$Z$186,"&gt;0,5")</f>
        <v>2</v>
      </c>
      <c r="AQ178">
        <f>COUNTIFS(D178:Z178,"0",E178:AA178,"1",$D$186:$Z$186,"&gt;"&amp;$X$1)+COUNTIFS(D178:Z178,"1",E178:AA178,"0",$D$186:$Z$186,"&lt;"&amp;$Y$1)</f>
        <v>2</v>
      </c>
      <c r="AR178">
        <f>AP178</f>
        <v>2</v>
      </c>
      <c r="AS178">
        <f t="shared" ref="AS178" si="99">AQ178</f>
        <v>2</v>
      </c>
      <c r="AT178">
        <f>IF(AR178=0,-1,AO178/$Q$4+$X$2*AR178-$X$3*AS178)</f>
        <v>1.1666666666666665</v>
      </c>
      <c r="AW178">
        <f>AO178/$Q$4</f>
        <v>0.16666666666666666</v>
      </c>
    </row>
    <row r="179" spans="2:49" x14ac:dyDescent="0.35">
      <c r="B179" s="3" t="s">
        <v>155</v>
      </c>
      <c r="C179" s="3">
        <v>3</v>
      </c>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2:49" x14ac:dyDescent="0.35">
      <c r="B180" s="3" t="s">
        <v>155</v>
      </c>
      <c r="C180" s="3">
        <v>4</v>
      </c>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2:49" x14ac:dyDescent="0.35">
      <c r="B181" s="5" t="s">
        <v>155</v>
      </c>
      <c r="C181" s="5">
        <v>5</v>
      </c>
      <c r="D181" s="5">
        <v>0</v>
      </c>
      <c r="E181" s="5">
        <v>0</v>
      </c>
      <c r="F181" s="5">
        <v>1</v>
      </c>
      <c r="G181" s="5">
        <v>0</v>
      </c>
      <c r="H181" s="5">
        <v>0</v>
      </c>
      <c r="I181" s="5">
        <v>0</v>
      </c>
      <c r="J181" s="5">
        <v>0</v>
      </c>
      <c r="K181" s="5">
        <v>0</v>
      </c>
      <c r="L181" s="5">
        <v>0</v>
      </c>
      <c r="M181" s="5">
        <v>0</v>
      </c>
      <c r="N181" s="5">
        <v>0</v>
      </c>
      <c r="O181" s="5">
        <v>0</v>
      </c>
      <c r="P181" s="5">
        <v>1</v>
      </c>
      <c r="Q181" s="5">
        <v>1</v>
      </c>
      <c r="R181" s="5">
        <v>0</v>
      </c>
      <c r="S181" s="5">
        <v>0</v>
      </c>
      <c r="T181" s="5">
        <v>0</v>
      </c>
      <c r="U181" s="5">
        <v>0</v>
      </c>
      <c r="V181" s="5">
        <v>0</v>
      </c>
      <c r="W181" s="5">
        <v>0</v>
      </c>
      <c r="X181" s="5">
        <v>0</v>
      </c>
      <c r="Y181" s="5">
        <v>0</v>
      </c>
      <c r="Z181" s="5">
        <v>0</v>
      </c>
      <c r="AA181" s="5">
        <v>0</v>
      </c>
      <c r="AN181">
        <f>IF(ISNUMBER(AA181),COUNTIFS(D181:Z181,"0",E181:AA181,"1")+COUNTIFS(D181:Z181,"1",E181:AA181,"0"),COUNTIFS(D181:Z181,"0",E181:AA181,"1")+COUNTIFS(D181:Z181,"1",E181:AA181,"0")-1)</f>
        <v>4</v>
      </c>
      <c r="AO181">
        <f>AN181</f>
        <v>4</v>
      </c>
      <c r="AP181">
        <f>COUNTIFS(D181:Z181,"0",E181:AA181,"1",$D$186:$Z$186,"&lt;0,5")+COUNTIFS(D181:Z181,"1",E181:AA181,"0",$D$186:$Z$186,"&gt;0,5")</f>
        <v>2</v>
      </c>
      <c r="AQ181">
        <f>COUNTIFS(D181:Z181,"0",E181:AA181,"1",$D$186:$Z$186,"&gt;"&amp;$X$1)+COUNTIFS(D181:Z181,"1",E181:AA181,"0",$D$186:$Z$186,"&lt;"&amp;$Y$1)</f>
        <v>1</v>
      </c>
      <c r="AR181">
        <f>AP181</f>
        <v>2</v>
      </c>
      <c r="AS181">
        <f t="shared" ref="AR181:AS184" si="100">AQ181</f>
        <v>1</v>
      </c>
      <c r="AT181">
        <f>IF(AR181=0,-1,AO181/$Q$4+$X$2*AR181-$X$3*AS181)</f>
        <v>1.6666666666666665</v>
      </c>
      <c r="AW181">
        <f t="shared" ref="AW181:AW184" si="101">AO181/$Q$4</f>
        <v>0.16666666666666666</v>
      </c>
    </row>
    <row r="182" spans="2:49" x14ac:dyDescent="0.35">
      <c r="B182" s="5" t="s">
        <v>155</v>
      </c>
      <c r="C182" s="5">
        <v>6</v>
      </c>
      <c r="D182" s="5"/>
      <c r="E182" s="5"/>
      <c r="F182" s="5"/>
      <c r="G182" s="5">
        <v>0</v>
      </c>
      <c r="H182" s="5">
        <v>1</v>
      </c>
      <c r="I182" s="5">
        <v>1</v>
      </c>
      <c r="J182" s="5"/>
      <c r="K182" s="5"/>
      <c r="L182" s="5">
        <v>0</v>
      </c>
      <c r="M182" s="5">
        <v>0</v>
      </c>
      <c r="N182" s="5">
        <v>0</v>
      </c>
      <c r="O182" s="5">
        <v>0</v>
      </c>
      <c r="P182" s="5">
        <v>0</v>
      </c>
      <c r="Q182" s="5"/>
      <c r="R182" s="5"/>
      <c r="S182" s="5"/>
      <c r="T182" s="5"/>
      <c r="U182" s="5">
        <v>1</v>
      </c>
      <c r="V182" s="5"/>
      <c r="W182" s="5"/>
      <c r="X182" s="5"/>
      <c r="Y182" s="5"/>
      <c r="Z182" s="5"/>
      <c r="AA182" s="5"/>
      <c r="AN182">
        <f>IF(ISNUMBER(AA182),COUNTIFS(D182:Z182,"0",E182:AA182,"1")+COUNTIFS(D182:Z182,"1",E182:AA182,"0"),COUNTIFS(D182:Z182,"0",E182:AA182,"1")+COUNTIFS(D182:Z182,"1",E182:AA182,"0")-1)</f>
        <v>0</v>
      </c>
      <c r="AO182">
        <v>3</v>
      </c>
      <c r="AP182">
        <f>COUNTIFS(D182:Z182,"0",E182:AA182,"1",$D$186:$Z$186,"&lt;0,5")+COUNTIFS(D182:Z182,"1",E182:AA182,"0",$D$186:$Z$186,"&gt;0,5")</f>
        <v>1</v>
      </c>
      <c r="AQ182">
        <f>COUNTIFS(D182:Z182,"0",E182:AA182,"1",$D$186:$Z$186,"&gt;"&amp;$X$1)+COUNTIFS(D182:Z182,"1",E182:AA182,"0",$D$186:$Z$186,"&lt;"&amp;$Y$1)</f>
        <v>0</v>
      </c>
      <c r="AR182">
        <v>2</v>
      </c>
      <c r="AS182">
        <v>1</v>
      </c>
      <c r="AT182">
        <f t="shared" ref="AT182:AT184" si="102">IF(AR182=0,-1,AO182/$Q$4+$X$2*AR182-$X$3*AS182)</f>
        <v>1.625</v>
      </c>
      <c r="AW182">
        <f t="shared" si="101"/>
        <v>0.125</v>
      </c>
    </row>
    <row r="183" spans="2:49" x14ac:dyDescent="0.35">
      <c r="B183" s="5" t="s">
        <v>155</v>
      </c>
      <c r="C183" s="5">
        <v>7</v>
      </c>
      <c r="D183" s="5"/>
      <c r="E183" s="5">
        <v>1</v>
      </c>
      <c r="F183" s="5">
        <v>0</v>
      </c>
      <c r="G183" s="5">
        <v>0</v>
      </c>
      <c r="H183" s="5">
        <v>0</v>
      </c>
      <c r="I183" s="5">
        <v>0</v>
      </c>
      <c r="J183" s="5">
        <v>0</v>
      </c>
      <c r="K183" s="5">
        <v>0</v>
      </c>
      <c r="L183" s="5">
        <v>0</v>
      </c>
      <c r="M183" s="5">
        <v>0</v>
      </c>
      <c r="N183" s="5">
        <v>0</v>
      </c>
      <c r="O183" s="5">
        <v>0</v>
      </c>
      <c r="P183" s="5"/>
      <c r="Q183" s="5">
        <v>0</v>
      </c>
      <c r="R183" s="5">
        <v>0</v>
      </c>
      <c r="S183" s="5">
        <v>0</v>
      </c>
      <c r="T183" s="5">
        <v>0</v>
      </c>
      <c r="U183" s="5">
        <v>0</v>
      </c>
      <c r="V183" s="5">
        <v>0</v>
      </c>
      <c r="W183" s="5">
        <v>0</v>
      </c>
      <c r="X183" s="5">
        <v>0</v>
      </c>
      <c r="Y183" s="5">
        <v>0</v>
      </c>
      <c r="Z183" s="5">
        <v>0</v>
      </c>
      <c r="AA183" s="5">
        <v>0</v>
      </c>
      <c r="AN183">
        <f>IF(ISNUMBER(AA183),COUNTIFS(D183:Z183,"0",E183:AA183,"1")+COUNTIFS(D183:Z183,"1",E183:AA183,"0"),COUNTIFS(D183:Z183,"0",E183:AA183,"1")+COUNTIFS(D183:Z183,"1",E183:AA183,"0")-1)</f>
        <v>1</v>
      </c>
      <c r="AO183">
        <f>AN183</f>
        <v>1</v>
      </c>
      <c r="AP183">
        <f t="shared" ref="AP183" si="103">COUNTIFS(D183:Z183,"0",E183:AA183,"1",$D$186:$Z$186,"&lt;0,5")+COUNTIFS(D183:Z183,"1",E183:AA183,"0",$D$186:$Z$186,"&gt;0,5")</f>
        <v>0</v>
      </c>
      <c r="AQ183">
        <f>COUNTIFS(D183:Z183,"0",E183:AA183,"1",$D$186:$Z$186,"&gt;"&amp;$X$1)+COUNTIFS(D183:Z183,"1",E183:AA183,"0",$D$186:$Z$186,"&lt;"&amp;$Y$1)</f>
        <v>1</v>
      </c>
      <c r="AR183">
        <f t="shared" si="100"/>
        <v>0</v>
      </c>
      <c r="AS183">
        <f t="shared" si="100"/>
        <v>1</v>
      </c>
      <c r="AT183">
        <f t="shared" si="102"/>
        <v>-1</v>
      </c>
      <c r="AW183">
        <f t="shared" si="101"/>
        <v>4.1666666666666664E-2</v>
      </c>
    </row>
    <row r="184" spans="2:49" x14ac:dyDescent="0.35">
      <c r="B184" s="5" t="s">
        <v>155</v>
      </c>
      <c r="C184" s="5">
        <v>8</v>
      </c>
      <c r="D184" s="5">
        <v>0</v>
      </c>
      <c r="E184" s="5">
        <v>0</v>
      </c>
      <c r="F184" s="5"/>
      <c r="G184" s="5"/>
      <c r="H184" s="5"/>
      <c r="I184" s="5"/>
      <c r="J184" s="5"/>
      <c r="K184" s="5"/>
      <c r="L184" s="5"/>
      <c r="M184" s="5">
        <v>0</v>
      </c>
      <c r="N184" s="5"/>
      <c r="O184" s="5"/>
      <c r="P184" s="5">
        <v>0</v>
      </c>
      <c r="Q184" s="5">
        <v>0</v>
      </c>
      <c r="R184" s="5">
        <v>0</v>
      </c>
      <c r="S184" s="5">
        <v>0</v>
      </c>
      <c r="T184" s="5">
        <v>0</v>
      </c>
      <c r="U184" s="5">
        <v>0</v>
      </c>
      <c r="V184" s="5">
        <v>0</v>
      </c>
      <c r="W184" s="5">
        <v>0</v>
      </c>
      <c r="X184" s="5">
        <v>0</v>
      </c>
      <c r="Y184" s="5">
        <v>0</v>
      </c>
      <c r="Z184" s="5">
        <v>0</v>
      </c>
      <c r="AA184" s="5">
        <v>0</v>
      </c>
      <c r="AN184">
        <f>IF(ISNUMBER(AA184),COUNTIFS(D184:Z184,"0",E184:AA184,"1")+COUNTIFS(D184:Z184,"1",E184:AA184,"0"),COUNTIFS(D184:Z184,"0",E184:AA184,"1")+COUNTIFS(D184:Z184,"1",E184:AA184,"0")-1)</f>
        <v>0</v>
      </c>
      <c r="AO184">
        <f>AN184</f>
        <v>0</v>
      </c>
      <c r="AP184">
        <f>COUNTIFS(D184:Z184,"0",E184:AA184,"1",$D$186:$Z$186,"&lt;0,5")+COUNTIFS(D184:Z184,"1",E184:AA184,"0",$D$186:$Z$186,"&gt;0,5")</f>
        <v>0</v>
      </c>
      <c r="AQ184">
        <f>COUNTIFS(D184:Z184,"0",E184:AA184,"1",$D$186:$Z$186,"&gt;"&amp;$X$1)+COUNTIFS(D184:Z184,"1",E184:AA184,"0",$D$186:$Z$186,"&lt;"&amp;$Y$1)</f>
        <v>0</v>
      </c>
      <c r="AR184">
        <f>AP184</f>
        <v>0</v>
      </c>
      <c r="AS184">
        <f t="shared" si="100"/>
        <v>0</v>
      </c>
      <c r="AT184">
        <f t="shared" si="102"/>
        <v>-1</v>
      </c>
      <c r="AW184">
        <f t="shared" si="101"/>
        <v>0</v>
      </c>
    </row>
    <row r="185" spans="2:49" x14ac:dyDescent="0.35">
      <c r="B185" s="5"/>
      <c r="C185" s="5"/>
      <c r="D185">
        <f>+AVERAGE(D177:D184)</f>
        <v>0</v>
      </c>
      <c r="E185">
        <f t="shared" ref="E185:AA185" si="104">+AVERAGE(E177:E184)</f>
        <v>0.25</v>
      </c>
      <c r="F185">
        <f t="shared" si="104"/>
        <v>0.33333333333333331</v>
      </c>
      <c r="G185">
        <f t="shared" si="104"/>
        <v>0</v>
      </c>
      <c r="H185">
        <f t="shared" si="104"/>
        <v>0.25</v>
      </c>
      <c r="I185">
        <f t="shared" si="104"/>
        <v>0.25</v>
      </c>
      <c r="J185">
        <f t="shared" si="104"/>
        <v>0.33333333333333331</v>
      </c>
      <c r="K185">
        <f t="shared" si="104"/>
        <v>0.33333333333333331</v>
      </c>
      <c r="L185">
        <f t="shared" si="104"/>
        <v>0</v>
      </c>
      <c r="M185">
        <f t="shared" si="104"/>
        <v>0</v>
      </c>
      <c r="N185">
        <f t="shared" si="104"/>
        <v>0</v>
      </c>
      <c r="O185">
        <f t="shared" si="104"/>
        <v>0</v>
      </c>
      <c r="P185">
        <f t="shared" si="104"/>
        <v>0.5</v>
      </c>
      <c r="Q185">
        <f t="shared" si="104"/>
        <v>0.5</v>
      </c>
      <c r="R185">
        <f t="shared" si="104"/>
        <v>0.25</v>
      </c>
      <c r="S185">
        <f t="shared" si="104"/>
        <v>0</v>
      </c>
      <c r="T185">
        <f t="shared" si="104"/>
        <v>0</v>
      </c>
      <c r="U185">
        <f t="shared" si="104"/>
        <v>0.2</v>
      </c>
      <c r="V185">
        <f t="shared" si="104"/>
        <v>0</v>
      </c>
      <c r="W185">
        <f t="shared" si="104"/>
        <v>0</v>
      </c>
      <c r="X185">
        <f t="shared" si="104"/>
        <v>0</v>
      </c>
      <c r="Y185">
        <f t="shared" si="104"/>
        <v>0</v>
      </c>
      <c r="Z185">
        <f t="shared" si="104"/>
        <v>0</v>
      </c>
      <c r="AA185">
        <f t="shared" si="104"/>
        <v>0</v>
      </c>
    </row>
    <row r="186" spans="2:49" x14ac:dyDescent="0.35">
      <c r="B186" s="5"/>
      <c r="C186" s="5" t="s">
        <v>115</v>
      </c>
      <c r="D186">
        <f>(SUM(D177:D184)+1)/12</f>
        <v>8.3333333333333329E-2</v>
      </c>
      <c r="E186">
        <f>(SUM(E177:E184)+4)/12</f>
        <v>0.41666666666666669</v>
      </c>
      <c r="F186">
        <f t="shared" ref="F186:AA186" si="105">(SUM(F177:F184)+4)/12</f>
        <v>0.41666666666666669</v>
      </c>
      <c r="G186">
        <f t="shared" si="105"/>
        <v>0.33333333333333331</v>
      </c>
      <c r="H186">
        <f t="shared" si="105"/>
        <v>0.41666666666666669</v>
      </c>
      <c r="I186">
        <f t="shared" si="105"/>
        <v>0.41666666666666669</v>
      </c>
      <c r="J186">
        <f t="shared" si="105"/>
        <v>0.41666666666666669</v>
      </c>
      <c r="K186">
        <f t="shared" si="105"/>
        <v>0.41666666666666669</v>
      </c>
      <c r="L186">
        <f t="shared" si="105"/>
        <v>0.33333333333333331</v>
      </c>
      <c r="M186">
        <f t="shared" si="105"/>
        <v>0.33333333333333331</v>
      </c>
      <c r="N186">
        <f t="shared" si="105"/>
        <v>0.33333333333333331</v>
      </c>
      <c r="O186">
        <f t="shared" si="105"/>
        <v>0.33333333333333331</v>
      </c>
      <c r="P186">
        <f t="shared" si="105"/>
        <v>0.5</v>
      </c>
      <c r="Q186">
        <f t="shared" si="105"/>
        <v>0.5</v>
      </c>
      <c r="R186">
        <f t="shared" si="105"/>
        <v>0.41666666666666669</v>
      </c>
      <c r="S186">
        <f t="shared" si="105"/>
        <v>0.33333333333333331</v>
      </c>
      <c r="T186">
        <f t="shared" si="105"/>
        <v>0.33333333333333331</v>
      </c>
      <c r="U186">
        <f t="shared" si="105"/>
        <v>0.41666666666666669</v>
      </c>
      <c r="V186">
        <f t="shared" si="105"/>
        <v>0.33333333333333331</v>
      </c>
      <c r="W186">
        <f t="shared" si="105"/>
        <v>0.33333333333333331</v>
      </c>
      <c r="X186">
        <f t="shared" si="105"/>
        <v>0.33333333333333331</v>
      </c>
      <c r="Y186">
        <f t="shared" si="105"/>
        <v>0.33333333333333331</v>
      </c>
      <c r="Z186">
        <f t="shared" si="105"/>
        <v>0.33333333333333331</v>
      </c>
      <c r="AA186">
        <f t="shared" si="105"/>
        <v>0.33333333333333331</v>
      </c>
    </row>
    <row r="187" spans="2:49" x14ac:dyDescent="0.35">
      <c r="B187" s="5" t="s">
        <v>156</v>
      </c>
      <c r="C187" s="5">
        <v>1</v>
      </c>
      <c r="D187" s="5">
        <v>0</v>
      </c>
      <c r="E187" s="5">
        <v>1</v>
      </c>
      <c r="F187" s="5">
        <v>0</v>
      </c>
      <c r="G187" s="5">
        <v>0</v>
      </c>
      <c r="H187" s="5">
        <v>0</v>
      </c>
      <c r="I187" s="5">
        <v>0</v>
      </c>
      <c r="J187" s="5">
        <v>0</v>
      </c>
      <c r="K187" s="5">
        <v>0</v>
      </c>
      <c r="L187" s="5">
        <v>1</v>
      </c>
      <c r="M187" s="5">
        <v>1</v>
      </c>
      <c r="N187" s="5">
        <v>1</v>
      </c>
      <c r="O187" s="5">
        <v>1</v>
      </c>
      <c r="P187" s="5">
        <v>1</v>
      </c>
      <c r="Q187" s="5">
        <v>1</v>
      </c>
      <c r="R187" s="5">
        <v>1</v>
      </c>
      <c r="S187" s="5">
        <v>1</v>
      </c>
      <c r="T187" s="5">
        <v>1</v>
      </c>
      <c r="U187" s="5">
        <v>1</v>
      </c>
      <c r="V187" s="5">
        <v>1</v>
      </c>
      <c r="W187" s="5">
        <v>1</v>
      </c>
      <c r="X187" s="5">
        <v>1</v>
      </c>
      <c r="Y187" s="5" t="e">
        <v>#N/A</v>
      </c>
      <c r="Z187" s="5" t="e">
        <v>#N/A</v>
      </c>
      <c r="AA187" s="5" t="e">
        <v>#N/A</v>
      </c>
      <c r="AN187">
        <f>IF(ISNUMBER(AA187),COUNTIFS(D187:Z187,"0",E187:AA187,"1")+COUNTIFS(D187:Z187,"1",E187:AA187,"0"),COUNTIFS(D187:Z187,"0",E187:AA187,"1")+COUNTIFS(D187:Z187,"1",E187:AA187,"0")-1)</f>
        <v>2</v>
      </c>
      <c r="AO187">
        <f>AN187</f>
        <v>2</v>
      </c>
      <c r="AP187">
        <f>COUNTIFS(D187:Z187,"0",E187:AA187,"1",$D$198:$Z$198,"&lt;0,5")+COUNTIFS(D187:Z187,"1",E187:AA187,"0",$D$198:$Z$198,"&gt;0,5")</f>
        <v>2</v>
      </c>
      <c r="AQ187">
        <f>COUNTIFS(D187:Z187,"0",E187:AA187,"1",$D$198:$Z$198,"&gt;"&amp;$X$1)+COUNTIFS(D187:Z187,"1",E187:AA187,"0",$D$198:$Z$198,"&lt;"&amp;$Y$1)</f>
        <v>1</v>
      </c>
      <c r="AR187">
        <f>AP187</f>
        <v>2</v>
      </c>
      <c r="AS187">
        <f t="shared" ref="AS187:AS196" si="106">AQ187</f>
        <v>1</v>
      </c>
      <c r="AT187">
        <f>IF(AR187=0,-1,AO187/$R$4+$X$2*AR187-$X$3*AS187)</f>
        <v>1.5952380952380953</v>
      </c>
      <c r="AU187">
        <v>7</v>
      </c>
      <c r="AV187">
        <v>2</v>
      </c>
      <c r="AW187">
        <f>AO187/$R$4</f>
        <v>9.5238095238095233E-2</v>
      </c>
    </row>
    <row r="188" spans="2:49" x14ac:dyDescent="0.35">
      <c r="B188" s="5" t="s">
        <v>156</v>
      </c>
      <c r="C188" s="5">
        <v>2</v>
      </c>
      <c r="D188" s="5">
        <v>0</v>
      </c>
      <c r="E188" s="5">
        <v>0</v>
      </c>
      <c r="F188" s="5">
        <v>0</v>
      </c>
      <c r="G188" s="5">
        <v>0</v>
      </c>
      <c r="H188" s="5">
        <v>1</v>
      </c>
      <c r="I188" s="5">
        <v>0</v>
      </c>
      <c r="J188" s="5">
        <v>0</v>
      </c>
      <c r="K188" s="5">
        <v>0</v>
      </c>
      <c r="L188" s="5">
        <v>0</v>
      </c>
      <c r="M188" s="5">
        <v>0</v>
      </c>
      <c r="N188" s="5">
        <v>0</v>
      </c>
      <c r="O188" s="5">
        <v>0</v>
      </c>
      <c r="P188" s="5">
        <v>0</v>
      </c>
      <c r="Q188" s="5">
        <v>0</v>
      </c>
      <c r="R188" s="5">
        <v>1</v>
      </c>
      <c r="S188" s="5">
        <v>1</v>
      </c>
      <c r="T188" s="5">
        <v>1</v>
      </c>
      <c r="U188" s="5">
        <v>1</v>
      </c>
      <c r="V188" s="5">
        <v>1</v>
      </c>
      <c r="W188" s="5">
        <v>1</v>
      </c>
      <c r="X188" s="5">
        <v>1</v>
      </c>
      <c r="Y188" s="5" t="e">
        <v>#N/A</v>
      </c>
      <c r="Z188" s="5" t="e">
        <v>#N/A</v>
      </c>
      <c r="AA188" s="5" t="e">
        <v>#N/A</v>
      </c>
      <c r="AN188">
        <f>IF(ISNUMBER(AA188),COUNTIFS(D188:Z188,"0",E188:AA188,"1")+COUNTIFS(D188:Z188,"1",E188:AA188,"0"),COUNTIFS(D188:Z188,"0",E188:AA188,"1")+COUNTIFS(D188:Z188,"1",E188:AA188,"0")-1)</f>
        <v>2</v>
      </c>
      <c r="AO188">
        <f>AN188</f>
        <v>2</v>
      </c>
      <c r="AP188">
        <f>COUNTIFS(D188:Z188,"0",E188:AA188,"1",$D$198:$Z$198,"&lt;0,5")+COUNTIFS(D188:Z188,"1",E188:AA188,"0",$D$198:$Z$198,"&gt;0,5")</f>
        <v>1</v>
      </c>
      <c r="AQ188">
        <f>COUNTIFS(D188:Z188,"0",E188:AA188,"1",$D$198:$Z$198,"&gt;"&amp;$X$1)+COUNTIFS(D188:Z188,"1",E188:AA188,"0",$D$198:$Z$198,"&lt;"&amp;$Y$1)</f>
        <v>1</v>
      </c>
      <c r="AR188">
        <f>AP188</f>
        <v>1</v>
      </c>
      <c r="AS188">
        <f t="shared" si="106"/>
        <v>1</v>
      </c>
      <c r="AT188">
        <f>IF(AR188=0,-1,AO188/$R$4+$X$2*AR188-$X$3*AS188)</f>
        <v>0.59523809523809534</v>
      </c>
      <c r="AW188">
        <f t="shared" ref="AW188:AW196" si="107">AO188/$R$4</f>
        <v>9.5238095238095233E-2</v>
      </c>
    </row>
    <row r="189" spans="2:49" x14ac:dyDescent="0.35">
      <c r="B189" s="5" t="s">
        <v>156</v>
      </c>
      <c r="C189" s="5">
        <v>3</v>
      </c>
      <c r="D189" s="5"/>
      <c r="E189" s="5"/>
      <c r="F189" s="5"/>
      <c r="G189" s="5"/>
      <c r="H189" s="5">
        <v>0</v>
      </c>
      <c r="I189" s="5">
        <v>0</v>
      </c>
      <c r="J189" s="5">
        <v>0</v>
      </c>
      <c r="K189" s="5">
        <v>0</v>
      </c>
      <c r="L189" s="5">
        <v>0</v>
      </c>
      <c r="M189" s="5">
        <v>0</v>
      </c>
      <c r="N189" s="5">
        <v>0</v>
      </c>
      <c r="O189" s="5">
        <v>0</v>
      </c>
      <c r="P189" s="5">
        <v>0</v>
      </c>
      <c r="Q189" s="5">
        <v>0</v>
      </c>
      <c r="R189" s="5">
        <v>0</v>
      </c>
      <c r="S189" s="5">
        <v>1</v>
      </c>
      <c r="T189" s="5">
        <v>1</v>
      </c>
      <c r="U189" s="5">
        <v>1</v>
      </c>
      <c r="V189" s="5">
        <v>1</v>
      </c>
      <c r="W189" s="5">
        <v>1</v>
      </c>
      <c r="X189" s="5">
        <v>1</v>
      </c>
      <c r="Y189" s="5" t="e">
        <v>#N/A</v>
      </c>
      <c r="Z189" s="5" t="e">
        <v>#N/A</v>
      </c>
      <c r="AA189" s="5" t="e">
        <v>#N/A</v>
      </c>
      <c r="AN189">
        <f>IF(ISNUMBER(AA189),COUNTIFS(D189:Z189,"0",E189:AA189,"1")+COUNTIFS(D189:Z189,"1",E189:AA189,"0"),COUNTIFS(D189:Z189,"0",E189:AA189,"1")+COUNTIFS(D189:Z189,"1",E189:AA189,"0")-1)</f>
        <v>0</v>
      </c>
      <c r="AO189">
        <f>AN189</f>
        <v>0</v>
      </c>
      <c r="AP189">
        <f>COUNTIFS(D189:Z189,"0",E189:AA189,"1",$D$198:$Z$198,"&lt;0,5")+COUNTIFS(D189:Z189,"1",E189:AA189,"0",$D$198:$Z$198,"&gt;0,5")</f>
        <v>0</v>
      </c>
      <c r="AQ189">
        <f>COUNTIFS(D189:Z189,"0",E189:AA189,"1",$D$198:$Z$198,"&gt;"&amp;$X$1)+COUNTIFS(D189:Z189,"1",E189:AA189,"0",$D$198:$Z$198,"&lt;"&amp;$Y$1)</f>
        <v>1</v>
      </c>
      <c r="AR189">
        <f>AP189</f>
        <v>0</v>
      </c>
      <c r="AS189">
        <f t="shared" si="106"/>
        <v>1</v>
      </c>
      <c r="AT189">
        <f>IF(AR189=0,-1,AO189/$R$4+$X$2*AR189-$X$3*AS189)</f>
        <v>-1</v>
      </c>
      <c r="AW189">
        <f t="shared" si="107"/>
        <v>0</v>
      </c>
    </row>
    <row r="190" spans="2:49" x14ac:dyDescent="0.35">
      <c r="B190" s="3" t="s">
        <v>156</v>
      </c>
      <c r="C190" s="3">
        <v>4</v>
      </c>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2:49" x14ac:dyDescent="0.35">
      <c r="B191" s="5" t="s">
        <v>156</v>
      </c>
      <c r="C191" s="5">
        <v>5</v>
      </c>
      <c r="D191" s="5">
        <v>0</v>
      </c>
      <c r="E191" s="5">
        <v>0</v>
      </c>
      <c r="F191" s="5">
        <v>1</v>
      </c>
      <c r="G191" s="5">
        <v>0</v>
      </c>
      <c r="H191" s="5">
        <v>0</v>
      </c>
      <c r="I191" s="5">
        <v>0</v>
      </c>
      <c r="J191" s="5">
        <v>0</v>
      </c>
      <c r="K191" s="5">
        <v>0</v>
      </c>
      <c r="L191" s="5">
        <v>0</v>
      </c>
      <c r="M191" s="5">
        <v>0</v>
      </c>
      <c r="N191" s="5">
        <v>0</v>
      </c>
      <c r="O191" s="5">
        <v>1</v>
      </c>
      <c r="P191" s="5">
        <v>1</v>
      </c>
      <c r="Q191" s="5">
        <v>0</v>
      </c>
      <c r="R191" s="5">
        <v>1</v>
      </c>
      <c r="S191" s="5">
        <v>0</v>
      </c>
      <c r="T191" s="5">
        <v>0</v>
      </c>
      <c r="U191" s="5">
        <v>0</v>
      </c>
      <c r="V191" s="5">
        <v>1</v>
      </c>
      <c r="W191" s="5">
        <v>0</v>
      </c>
      <c r="X191" s="5">
        <v>1</v>
      </c>
      <c r="Y191" s="5" t="e">
        <v>#N/A</v>
      </c>
      <c r="Z191" s="5" t="e">
        <v>#N/A</v>
      </c>
      <c r="AA191" s="5" t="e">
        <v>#N/A</v>
      </c>
      <c r="AN191">
        <f t="shared" ref="AN191:AN196" si="108">IF(ISNUMBER(AA191),COUNTIFS(D191:Z191,"0",E191:AA191,"1")+COUNTIFS(D191:Z191,"1",E191:AA191,"0"),COUNTIFS(D191:Z191,"0",E191:AA191,"1")+COUNTIFS(D191:Z191,"1",E191:AA191,"0")-1)</f>
        <v>8</v>
      </c>
      <c r="AO191">
        <f t="shared" ref="AO191:AO196" si="109">AN191</f>
        <v>8</v>
      </c>
      <c r="AP191">
        <f>COUNTIFS(D191:Z191,"0",E191:AA191,"1",$D$198:$Z$198,"&lt;0,5")+COUNTIFS(D191:Z191,"1",E191:AA191,"0",$D$198:$Z$198,"&gt;0,5")</f>
        <v>4</v>
      </c>
      <c r="AQ191">
        <f t="shared" ref="AQ191:AQ196" si="110">COUNTIFS(D191:Z191,"0",E191:AA191,"1",$D$198:$Z$198,"&gt;"&amp;$X$1)+COUNTIFS(D191:Z191,"1",E191:AA191,"0",$D$198:$Z$198,"&lt;"&amp;$Y$1)</f>
        <v>3</v>
      </c>
      <c r="AR191">
        <f>AP191</f>
        <v>4</v>
      </c>
      <c r="AS191">
        <f t="shared" si="106"/>
        <v>3</v>
      </c>
      <c r="AT191">
        <f>IF(AR191=0,-1,AO191/$R$4+$X$2*AR191-$X$3*AS191)</f>
        <v>2.8809523809523814</v>
      </c>
      <c r="AW191">
        <f t="shared" si="107"/>
        <v>0.38095238095238093</v>
      </c>
    </row>
    <row r="192" spans="2:49" x14ac:dyDescent="0.35">
      <c r="B192" s="5" t="s">
        <v>156</v>
      </c>
      <c r="C192" s="5">
        <v>6</v>
      </c>
      <c r="D192" s="5">
        <v>0</v>
      </c>
      <c r="E192" s="5">
        <v>0</v>
      </c>
      <c r="F192" s="5">
        <v>0</v>
      </c>
      <c r="G192" s="5">
        <v>1</v>
      </c>
      <c r="H192" s="5">
        <v>0</v>
      </c>
      <c r="I192" s="5">
        <v>0</v>
      </c>
      <c r="J192" s="5">
        <v>0</v>
      </c>
      <c r="K192" s="5">
        <v>0</v>
      </c>
      <c r="L192" s="5">
        <v>0</v>
      </c>
      <c r="M192" s="5">
        <v>0</v>
      </c>
      <c r="N192" s="5">
        <v>0</v>
      </c>
      <c r="O192" s="5">
        <v>0</v>
      </c>
      <c r="P192" s="5">
        <v>1</v>
      </c>
      <c r="Q192" s="5">
        <v>1</v>
      </c>
      <c r="R192" s="5">
        <v>1</v>
      </c>
      <c r="S192" s="5">
        <v>1</v>
      </c>
      <c r="T192" s="5">
        <v>1</v>
      </c>
      <c r="U192" s="5">
        <v>1</v>
      </c>
      <c r="V192" s="5">
        <v>1</v>
      </c>
      <c r="W192" s="5">
        <v>1</v>
      </c>
      <c r="X192" s="5">
        <v>1</v>
      </c>
      <c r="Y192" s="5" t="e">
        <v>#N/A</v>
      </c>
      <c r="Z192" s="5" t="e">
        <v>#N/A</v>
      </c>
      <c r="AA192" s="5" t="e">
        <v>#N/A</v>
      </c>
      <c r="AN192">
        <f t="shared" si="108"/>
        <v>2</v>
      </c>
      <c r="AO192">
        <f t="shared" si="109"/>
        <v>2</v>
      </c>
      <c r="AP192">
        <f t="shared" ref="AP192:AP196" si="111">COUNTIFS(D192:Z192,"0",E192:AA192,"1",$D$198:$Z$198,"&lt;0,5")+COUNTIFS(D192:Z192,"1",E192:AA192,"0",$D$198:$Z$198,"&gt;0,5")</f>
        <v>2</v>
      </c>
      <c r="AQ192">
        <f t="shared" si="110"/>
        <v>1</v>
      </c>
      <c r="AR192">
        <f t="shared" ref="AR192:AR196" si="112">AP192</f>
        <v>2</v>
      </c>
      <c r="AS192">
        <f t="shared" si="106"/>
        <v>1</v>
      </c>
      <c r="AT192">
        <f>IF(AR192=0,-1,AO192/$R$4+$X$2*AR192-$X$3*AS192)</f>
        <v>1.5952380952380953</v>
      </c>
      <c r="AW192">
        <f t="shared" si="107"/>
        <v>9.5238095238095233E-2</v>
      </c>
    </row>
    <row r="193" spans="2:49" x14ac:dyDescent="0.35">
      <c r="B193" s="5" t="s">
        <v>156</v>
      </c>
      <c r="C193" s="5">
        <v>7</v>
      </c>
      <c r="D193" s="5">
        <v>0</v>
      </c>
      <c r="E193" s="5">
        <v>0</v>
      </c>
      <c r="F193" s="5">
        <v>0</v>
      </c>
      <c r="G193" s="5">
        <v>0</v>
      </c>
      <c r="H193" s="5">
        <v>0</v>
      </c>
      <c r="I193" s="5">
        <v>0</v>
      </c>
      <c r="J193" s="5">
        <v>0</v>
      </c>
      <c r="K193" s="5">
        <v>0</v>
      </c>
      <c r="L193" s="5">
        <v>0</v>
      </c>
      <c r="M193" s="5">
        <v>0</v>
      </c>
      <c r="N193" s="5">
        <v>0</v>
      </c>
      <c r="O193" s="5">
        <v>0</v>
      </c>
      <c r="P193" s="5">
        <v>0</v>
      </c>
      <c r="Q193" s="5">
        <v>0</v>
      </c>
      <c r="R193" s="5">
        <v>0</v>
      </c>
      <c r="S193" s="5">
        <v>0</v>
      </c>
      <c r="T193" s="5">
        <v>1</v>
      </c>
      <c r="U193" s="5">
        <v>0</v>
      </c>
      <c r="V193" s="5">
        <v>0</v>
      </c>
      <c r="W193" s="5">
        <v>1</v>
      </c>
      <c r="X193" s="5">
        <v>1</v>
      </c>
      <c r="Y193" s="5" t="e">
        <v>#N/A</v>
      </c>
      <c r="Z193" s="5" t="e">
        <v>#N/A</v>
      </c>
      <c r="AA193" s="5" t="e">
        <v>#N/A</v>
      </c>
      <c r="AN193">
        <f t="shared" si="108"/>
        <v>2</v>
      </c>
      <c r="AO193">
        <f t="shared" si="109"/>
        <v>2</v>
      </c>
      <c r="AP193">
        <f t="shared" si="111"/>
        <v>1</v>
      </c>
      <c r="AQ193">
        <f t="shared" si="110"/>
        <v>2</v>
      </c>
      <c r="AR193">
        <f t="shared" si="112"/>
        <v>1</v>
      </c>
      <c r="AS193">
        <f t="shared" si="106"/>
        <v>2</v>
      </c>
      <c r="AT193">
        <f t="shared" ref="AT193" si="113">IF(AR193=0,-1,AO193/$R$4+$X$2*AR193-$X$3*AS193)</f>
        <v>9.5238095238095344E-2</v>
      </c>
      <c r="AW193">
        <f t="shared" si="107"/>
        <v>9.5238095238095233E-2</v>
      </c>
    </row>
    <row r="194" spans="2:49" x14ac:dyDescent="0.35">
      <c r="B194" s="5" t="s">
        <v>156</v>
      </c>
      <c r="C194" s="5">
        <v>8</v>
      </c>
      <c r="D194" s="5">
        <v>1</v>
      </c>
      <c r="E194" s="5">
        <v>1</v>
      </c>
      <c r="F194" s="5">
        <v>0</v>
      </c>
      <c r="G194" s="5">
        <v>0</v>
      </c>
      <c r="H194" s="5">
        <v>0</v>
      </c>
      <c r="I194" s="5">
        <v>1</v>
      </c>
      <c r="J194" s="5">
        <v>0</v>
      </c>
      <c r="K194" s="5">
        <v>0</v>
      </c>
      <c r="L194" s="5">
        <v>0</v>
      </c>
      <c r="M194" s="5">
        <v>0</v>
      </c>
      <c r="N194" s="5">
        <v>0</v>
      </c>
      <c r="O194" s="5">
        <v>0</v>
      </c>
      <c r="P194" s="5">
        <v>0</v>
      </c>
      <c r="Q194" s="5">
        <v>0</v>
      </c>
      <c r="R194" s="5">
        <v>1</v>
      </c>
      <c r="S194" s="5">
        <v>1</v>
      </c>
      <c r="T194" s="5">
        <v>1</v>
      </c>
      <c r="U194" s="5">
        <v>1</v>
      </c>
      <c r="V194" s="5">
        <v>1</v>
      </c>
      <c r="W194" s="5">
        <v>1</v>
      </c>
      <c r="X194" s="5">
        <v>1</v>
      </c>
      <c r="Y194" s="5" t="e">
        <v>#N/A</v>
      </c>
      <c r="Z194" s="5" t="e">
        <v>#N/A</v>
      </c>
      <c r="AA194" s="5" t="e">
        <v>#N/A</v>
      </c>
      <c r="AN194">
        <f t="shared" si="108"/>
        <v>3</v>
      </c>
      <c r="AO194">
        <f t="shared" si="109"/>
        <v>3</v>
      </c>
      <c r="AP194">
        <f t="shared" si="111"/>
        <v>1</v>
      </c>
      <c r="AQ194">
        <f t="shared" si="110"/>
        <v>2</v>
      </c>
      <c r="AR194">
        <f t="shared" si="112"/>
        <v>1</v>
      </c>
      <c r="AS194">
        <f t="shared" si="106"/>
        <v>2</v>
      </c>
      <c r="AT194">
        <f>IF(AR194=0,-1,AO194/$R$4+$X$2*AR194-$X$3*AS194)</f>
        <v>0.14285714285714279</v>
      </c>
      <c r="AW194">
        <f t="shared" si="107"/>
        <v>0.14285714285714285</v>
      </c>
    </row>
    <row r="195" spans="2:49" x14ac:dyDescent="0.35">
      <c r="B195" s="5" t="s">
        <v>156</v>
      </c>
      <c r="C195" s="5">
        <v>9</v>
      </c>
      <c r="D195" s="5">
        <v>0</v>
      </c>
      <c r="E195" s="5">
        <v>0</v>
      </c>
      <c r="F195" s="5">
        <v>0</v>
      </c>
      <c r="G195" s="5">
        <v>0</v>
      </c>
      <c r="H195" s="5">
        <v>0</v>
      </c>
      <c r="I195" s="5">
        <v>0</v>
      </c>
      <c r="J195" s="5">
        <v>0</v>
      </c>
      <c r="K195" s="5">
        <v>0</v>
      </c>
      <c r="L195" s="5">
        <v>0</v>
      </c>
      <c r="M195" s="5">
        <v>0</v>
      </c>
      <c r="N195" s="5">
        <v>0</v>
      </c>
      <c r="O195" s="5">
        <v>0</v>
      </c>
      <c r="P195" s="5">
        <v>1</v>
      </c>
      <c r="Q195" s="5">
        <v>1</v>
      </c>
      <c r="R195" s="5">
        <v>1</v>
      </c>
      <c r="S195" s="5">
        <v>1</v>
      </c>
      <c r="T195" s="5">
        <v>1</v>
      </c>
      <c r="U195" s="5">
        <v>1</v>
      </c>
      <c r="V195" s="5">
        <v>1</v>
      </c>
      <c r="W195" s="5">
        <v>1</v>
      </c>
      <c r="X195" s="5">
        <v>1</v>
      </c>
      <c r="Y195" s="5" t="e">
        <v>#N/A</v>
      </c>
      <c r="Z195" s="5" t="e">
        <v>#N/A</v>
      </c>
      <c r="AA195" s="5" t="e">
        <v>#N/A</v>
      </c>
      <c r="AN195">
        <f t="shared" si="108"/>
        <v>0</v>
      </c>
      <c r="AO195">
        <f t="shared" si="109"/>
        <v>0</v>
      </c>
      <c r="AP195">
        <f t="shared" si="111"/>
        <v>1</v>
      </c>
      <c r="AQ195">
        <f t="shared" si="110"/>
        <v>0</v>
      </c>
      <c r="AR195">
        <f t="shared" si="112"/>
        <v>1</v>
      </c>
      <c r="AS195">
        <f t="shared" si="106"/>
        <v>0</v>
      </c>
      <c r="AT195">
        <f>IF(AR195=0,-1,AO195/$R$4+$X$2*AR195-$X$3*AS195)</f>
        <v>1</v>
      </c>
      <c r="AW195">
        <f t="shared" si="107"/>
        <v>0</v>
      </c>
    </row>
    <row r="196" spans="2:49" x14ac:dyDescent="0.35">
      <c r="B196" s="5" t="s">
        <v>156</v>
      </c>
      <c r="C196" s="5">
        <v>10</v>
      </c>
      <c r="D196" s="5">
        <v>1</v>
      </c>
      <c r="E196" s="5">
        <v>0</v>
      </c>
      <c r="F196" s="5">
        <v>0</v>
      </c>
      <c r="G196" s="5">
        <v>0</v>
      </c>
      <c r="H196" s="5">
        <v>0</v>
      </c>
      <c r="I196" s="5">
        <v>0</v>
      </c>
      <c r="J196" s="5">
        <v>0</v>
      </c>
      <c r="K196" s="5">
        <v>0</v>
      </c>
      <c r="L196" s="5">
        <v>0</v>
      </c>
      <c r="M196" s="5">
        <v>0</v>
      </c>
      <c r="N196" s="5">
        <v>0</v>
      </c>
      <c r="O196" s="5">
        <v>0</v>
      </c>
      <c r="P196" s="5">
        <v>0</v>
      </c>
      <c r="Q196" s="5">
        <v>1</v>
      </c>
      <c r="R196" s="5">
        <v>1</v>
      </c>
      <c r="S196" s="5">
        <v>1</v>
      </c>
      <c r="T196" s="5">
        <v>1</v>
      </c>
      <c r="U196" s="5">
        <v>1</v>
      </c>
      <c r="V196" s="5">
        <v>1</v>
      </c>
      <c r="W196" s="5">
        <v>1</v>
      </c>
      <c r="X196" s="5">
        <v>1</v>
      </c>
      <c r="Y196" s="5" t="e">
        <v>#N/A</v>
      </c>
      <c r="Z196" s="5" t="e">
        <v>#N/A</v>
      </c>
      <c r="AA196" s="5" t="e">
        <v>#N/A</v>
      </c>
      <c r="AN196">
        <f t="shared" si="108"/>
        <v>1</v>
      </c>
      <c r="AO196">
        <f t="shared" si="109"/>
        <v>1</v>
      </c>
      <c r="AP196">
        <f t="shared" si="111"/>
        <v>0</v>
      </c>
      <c r="AQ196">
        <f t="shared" si="110"/>
        <v>1</v>
      </c>
      <c r="AR196">
        <f t="shared" si="112"/>
        <v>0</v>
      </c>
      <c r="AS196">
        <f t="shared" si="106"/>
        <v>1</v>
      </c>
      <c r="AT196">
        <f>IF(AR196=0,-1,AO196/$R$4+$X$2*AR196-$X$3*AS196)</f>
        <v>-1</v>
      </c>
      <c r="AW196">
        <f t="shared" si="107"/>
        <v>4.7619047619047616E-2</v>
      </c>
    </row>
    <row r="197" spans="2:49" x14ac:dyDescent="0.35">
      <c r="B197" s="5"/>
      <c r="C197" s="5"/>
      <c r="D197">
        <f>+AVERAGE(D187:D196)</f>
        <v>0.25</v>
      </c>
      <c r="E197">
        <f t="shared" ref="E197:X197" si="114">+AVERAGE(E187:E196)</f>
        <v>0.25</v>
      </c>
      <c r="F197">
        <f t="shared" si="114"/>
        <v>0.125</v>
      </c>
      <c r="G197">
        <f t="shared" si="114"/>
        <v>0.125</v>
      </c>
      <c r="H197">
        <f t="shared" si="114"/>
        <v>0.1111111111111111</v>
      </c>
      <c r="I197">
        <f t="shared" si="114"/>
        <v>0.1111111111111111</v>
      </c>
      <c r="J197">
        <f t="shared" si="114"/>
        <v>0</v>
      </c>
      <c r="K197">
        <f t="shared" si="114"/>
        <v>0</v>
      </c>
      <c r="L197">
        <f t="shared" si="114"/>
        <v>0.1111111111111111</v>
      </c>
      <c r="M197">
        <f t="shared" si="114"/>
        <v>0.1111111111111111</v>
      </c>
      <c r="N197">
        <f t="shared" si="114"/>
        <v>0.1111111111111111</v>
      </c>
      <c r="O197">
        <f t="shared" si="114"/>
        <v>0.22222222222222221</v>
      </c>
      <c r="P197">
        <f t="shared" si="114"/>
        <v>0.44444444444444442</v>
      </c>
      <c r="Q197">
        <f t="shared" si="114"/>
        <v>0.44444444444444442</v>
      </c>
      <c r="R197">
        <f t="shared" si="114"/>
        <v>0.77777777777777779</v>
      </c>
      <c r="S197">
        <f t="shared" si="114"/>
        <v>0.77777777777777779</v>
      </c>
      <c r="T197">
        <f t="shared" si="114"/>
        <v>0.88888888888888884</v>
      </c>
      <c r="U197">
        <f t="shared" si="114"/>
        <v>0.77777777777777779</v>
      </c>
      <c r="V197">
        <f t="shared" si="114"/>
        <v>0.88888888888888884</v>
      </c>
      <c r="W197">
        <f t="shared" si="114"/>
        <v>0.88888888888888884</v>
      </c>
      <c r="X197">
        <f t="shared" si="114"/>
        <v>1</v>
      </c>
      <c r="Y197" s="5"/>
      <c r="Z197" s="5"/>
      <c r="AA197" s="5"/>
    </row>
    <row r="198" spans="2:49" x14ac:dyDescent="0.35">
      <c r="B198" s="5"/>
      <c r="C198" s="5" t="s">
        <v>115</v>
      </c>
      <c r="D198">
        <f>(SUM(D187:D196)+1)/12</f>
        <v>0.25</v>
      </c>
      <c r="E198">
        <f t="shared" ref="E198:J198" si="115">(SUM(E187:E196)+1)/12</f>
        <v>0.25</v>
      </c>
      <c r="F198">
        <f t="shared" si="115"/>
        <v>0.16666666666666666</v>
      </c>
      <c r="G198">
        <f t="shared" si="115"/>
        <v>0.16666666666666666</v>
      </c>
      <c r="H198">
        <f t="shared" si="115"/>
        <v>0.16666666666666666</v>
      </c>
      <c r="I198">
        <f t="shared" si="115"/>
        <v>0.16666666666666666</v>
      </c>
      <c r="J198">
        <f t="shared" si="115"/>
        <v>8.3333333333333329E-2</v>
      </c>
      <c r="K198">
        <f>(SUM(K187:K196)+2)/12</f>
        <v>0.16666666666666666</v>
      </c>
      <c r="L198">
        <f t="shared" ref="L198:Q198" si="116">(SUM(L187:L196)+2)/12</f>
        <v>0.25</v>
      </c>
      <c r="M198">
        <f t="shared" si="116"/>
        <v>0.25</v>
      </c>
      <c r="N198">
        <f t="shared" si="116"/>
        <v>0.25</v>
      </c>
      <c r="O198">
        <f t="shared" si="116"/>
        <v>0.33333333333333331</v>
      </c>
      <c r="P198">
        <f t="shared" si="116"/>
        <v>0.5</v>
      </c>
      <c r="Q198">
        <f t="shared" si="116"/>
        <v>0.5</v>
      </c>
      <c r="R198">
        <f>(SUM(R187:R196)+3)/12</f>
        <v>0.83333333333333337</v>
      </c>
      <c r="S198">
        <f t="shared" ref="S198:X198" si="117">(SUM(S187:S196)+3)/12</f>
        <v>0.83333333333333337</v>
      </c>
      <c r="T198">
        <f t="shared" si="117"/>
        <v>0.91666666666666663</v>
      </c>
      <c r="U198">
        <f t="shared" si="117"/>
        <v>0.83333333333333337</v>
      </c>
      <c r="V198">
        <f t="shared" si="117"/>
        <v>0.91666666666666663</v>
      </c>
      <c r="W198">
        <f t="shared" si="117"/>
        <v>0.91666666666666663</v>
      </c>
      <c r="X198">
        <f t="shared" si="117"/>
        <v>1</v>
      </c>
      <c r="Y198" s="5"/>
      <c r="Z198" s="5"/>
      <c r="AA198" s="5"/>
    </row>
    <row r="199" spans="2:49" x14ac:dyDescent="0.35">
      <c r="B199" s="5" t="s">
        <v>157</v>
      </c>
      <c r="C199" s="5">
        <v>1</v>
      </c>
      <c r="D199" s="5">
        <v>0</v>
      </c>
      <c r="E199" s="5">
        <v>0</v>
      </c>
      <c r="F199" s="5">
        <v>0</v>
      </c>
      <c r="G199" s="5">
        <v>0</v>
      </c>
      <c r="H199" s="5">
        <v>0</v>
      </c>
      <c r="I199" s="5">
        <v>0</v>
      </c>
      <c r="J199" s="5">
        <v>0</v>
      </c>
      <c r="K199" s="5">
        <v>0</v>
      </c>
      <c r="L199" s="5">
        <v>0</v>
      </c>
      <c r="M199" s="5">
        <v>0</v>
      </c>
      <c r="N199" s="5">
        <v>1</v>
      </c>
      <c r="O199" s="5">
        <v>1</v>
      </c>
      <c r="P199" s="5">
        <v>1</v>
      </c>
      <c r="Q199" s="5">
        <v>1</v>
      </c>
      <c r="R199" s="5">
        <v>1</v>
      </c>
      <c r="S199" s="5">
        <v>1</v>
      </c>
      <c r="T199" s="5" t="e">
        <v>#N/A</v>
      </c>
      <c r="U199" s="5" t="e">
        <v>#N/A</v>
      </c>
      <c r="V199" s="5" t="e">
        <v>#N/A</v>
      </c>
      <c r="W199" s="5" t="e">
        <v>#N/A</v>
      </c>
      <c r="X199" s="5" t="e">
        <v>#N/A</v>
      </c>
      <c r="Y199" s="5" t="e">
        <v>#N/A</v>
      </c>
      <c r="Z199" s="5" t="e">
        <v>#N/A</v>
      </c>
      <c r="AA199" s="5" t="e">
        <v>#N/A</v>
      </c>
      <c r="AN199">
        <f t="shared" ref="AN199:AN205" si="118">IF(ISNUMBER(AA199),COUNTIFS(D199:Z199,"0",E199:AA199,"1")+COUNTIFS(D199:Z199,"1",E199:AA199,"0"),COUNTIFS(D199:Z199,"0",E199:AA199,"1")+COUNTIFS(D199:Z199,"1",E199:AA199,"0")-1)</f>
        <v>0</v>
      </c>
      <c r="AO199">
        <f t="shared" ref="AO199:AO205" si="119">AN199</f>
        <v>0</v>
      </c>
      <c r="AP199">
        <f>COUNTIFS(D199:Z199,"0",E199:AA199,"1",$D$209:$Z$209,"&lt;0,5")+COUNTIFS(D199:Z199,"1",E199:AA199,"0",$D$209:$Z$209,"&gt;0,5")</f>
        <v>1</v>
      </c>
      <c r="AQ199">
        <f t="shared" ref="AQ199:AQ205" si="120">COUNTIFS(D199:Z199,"0",E199:AA199,"1",$D$209:$Z$209,"&gt;"&amp;$X$1)+COUNTIFS(D199:Z199,"1",E199:AA199,"0",$D$209:$Z$209,"&lt;"&amp;$Y$1)</f>
        <v>0</v>
      </c>
      <c r="AR199">
        <f t="shared" ref="AR199:AS207" si="121">AP199</f>
        <v>1</v>
      </c>
      <c r="AS199">
        <f t="shared" si="121"/>
        <v>0</v>
      </c>
      <c r="AT199">
        <f>IF(AR199=0,-1,AO199/$S$4+$X$2*AR199-$X$3*AS199)</f>
        <v>1</v>
      </c>
      <c r="AU199">
        <v>4</v>
      </c>
      <c r="AV199">
        <v>4</v>
      </c>
      <c r="AW199">
        <f>AO199/$S$4</f>
        <v>0</v>
      </c>
    </row>
    <row r="200" spans="2:49" x14ac:dyDescent="0.35">
      <c r="B200" s="5" t="s">
        <v>157</v>
      </c>
      <c r="C200" s="5">
        <v>2</v>
      </c>
      <c r="D200" s="5">
        <v>1</v>
      </c>
      <c r="E200" s="5">
        <v>1</v>
      </c>
      <c r="F200" s="5">
        <v>1</v>
      </c>
      <c r="G200" s="5">
        <v>1</v>
      </c>
      <c r="H200" s="5">
        <v>0</v>
      </c>
      <c r="I200" s="5">
        <v>0</v>
      </c>
      <c r="J200" s="5">
        <v>0</v>
      </c>
      <c r="K200" s="5">
        <v>0</v>
      </c>
      <c r="L200" s="5">
        <v>0</v>
      </c>
      <c r="M200" s="5">
        <v>0</v>
      </c>
      <c r="N200" s="5">
        <v>0</v>
      </c>
      <c r="O200" s="5">
        <v>0</v>
      </c>
      <c r="P200" s="5">
        <v>1</v>
      </c>
      <c r="Q200" s="5">
        <v>1</v>
      </c>
      <c r="R200" s="5">
        <v>1</v>
      </c>
      <c r="S200" s="5">
        <v>1</v>
      </c>
      <c r="T200" s="5" t="e">
        <v>#N/A</v>
      </c>
      <c r="U200" s="5" t="e">
        <v>#N/A</v>
      </c>
      <c r="V200" s="5" t="e">
        <v>#N/A</v>
      </c>
      <c r="W200" s="5" t="e">
        <v>#N/A</v>
      </c>
      <c r="X200" s="5" t="e">
        <v>#N/A</v>
      </c>
      <c r="Y200" s="5" t="e">
        <v>#N/A</v>
      </c>
      <c r="Z200" s="5" t="e">
        <v>#N/A</v>
      </c>
      <c r="AA200" s="5" t="e">
        <v>#N/A</v>
      </c>
      <c r="AN200">
        <f t="shared" si="118"/>
        <v>1</v>
      </c>
      <c r="AO200">
        <f t="shared" si="119"/>
        <v>1</v>
      </c>
      <c r="AP200">
        <f t="shared" ref="AP200:AP204" si="122">COUNTIFS(D200:Z200,"0",E200:AA200,"1",$D$209:$Z$209,"&lt;0,5")+COUNTIFS(D200:Z200,"1",E200:AA200,"0",$D$209:$Z$209,"&gt;0,5")</f>
        <v>0</v>
      </c>
      <c r="AQ200">
        <f t="shared" si="120"/>
        <v>2</v>
      </c>
      <c r="AR200">
        <f t="shared" si="121"/>
        <v>0</v>
      </c>
      <c r="AS200">
        <f t="shared" si="121"/>
        <v>2</v>
      </c>
      <c r="AT200">
        <f>IF(AR200=0,-1,AO200/$S$4+$X$2*AR200-$X$3*AS200)</f>
        <v>-1</v>
      </c>
      <c r="AW200">
        <f t="shared" ref="AW200:AW207" si="123">AO200/$S$4</f>
        <v>6.25E-2</v>
      </c>
    </row>
    <row r="201" spans="2:49" x14ac:dyDescent="0.35">
      <c r="B201" s="5" t="s">
        <v>157</v>
      </c>
      <c r="C201" s="5">
        <v>3</v>
      </c>
      <c r="D201" s="5">
        <v>0</v>
      </c>
      <c r="E201" s="5">
        <v>1</v>
      </c>
      <c r="F201" s="5">
        <v>1</v>
      </c>
      <c r="G201" s="5">
        <v>0</v>
      </c>
      <c r="H201" s="5">
        <v>1</v>
      </c>
      <c r="I201" s="5">
        <v>0</v>
      </c>
      <c r="J201" s="5">
        <v>0</v>
      </c>
      <c r="K201" s="5">
        <v>0</v>
      </c>
      <c r="L201" s="5">
        <v>0</v>
      </c>
      <c r="M201" s="5">
        <v>0</v>
      </c>
      <c r="N201" s="5">
        <v>1</v>
      </c>
      <c r="O201" s="5">
        <v>1</v>
      </c>
      <c r="P201" s="5">
        <v>0</v>
      </c>
      <c r="Q201" s="5">
        <v>1</v>
      </c>
      <c r="R201" s="5">
        <v>1</v>
      </c>
      <c r="S201" s="5">
        <v>1</v>
      </c>
      <c r="T201" s="5" t="e">
        <v>#N/A</v>
      </c>
      <c r="U201" s="5" t="e">
        <v>#N/A</v>
      </c>
      <c r="V201" s="5" t="e">
        <v>#N/A</v>
      </c>
      <c r="W201" s="5" t="e">
        <v>#N/A</v>
      </c>
      <c r="X201" s="5" t="e">
        <v>#N/A</v>
      </c>
      <c r="Y201" s="5" t="e">
        <v>#N/A</v>
      </c>
      <c r="Z201" s="5" t="e">
        <v>#N/A</v>
      </c>
      <c r="AA201" s="5" t="e">
        <v>#N/A</v>
      </c>
      <c r="AN201">
        <f t="shared" si="118"/>
        <v>6</v>
      </c>
      <c r="AO201">
        <f t="shared" si="119"/>
        <v>6</v>
      </c>
      <c r="AP201">
        <f t="shared" si="122"/>
        <v>4</v>
      </c>
      <c r="AQ201">
        <f t="shared" si="120"/>
        <v>3</v>
      </c>
      <c r="AR201">
        <f t="shared" si="121"/>
        <v>4</v>
      </c>
      <c r="AS201">
        <f t="shared" si="121"/>
        <v>3</v>
      </c>
      <c r="AT201">
        <f t="shared" ref="AT201:AT205" si="124">IF(AR201=0,-1,AO201/$S$4+$X$2*AR201-$X$3*AS201)</f>
        <v>2.875</v>
      </c>
      <c r="AW201">
        <f t="shared" si="123"/>
        <v>0.375</v>
      </c>
    </row>
    <row r="202" spans="2:49" x14ac:dyDescent="0.35">
      <c r="B202" s="5" t="s">
        <v>157</v>
      </c>
      <c r="C202" s="5">
        <v>4</v>
      </c>
      <c r="D202" s="5">
        <v>0</v>
      </c>
      <c r="E202" s="5">
        <v>0</v>
      </c>
      <c r="F202" s="5">
        <v>0</v>
      </c>
      <c r="G202" s="5">
        <v>0</v>
      </c>
      <c r="H202" s="5">
        <v>0</v>
      </c>
      <c r="I202" s="5">
        <v>0</v>
      </c>
      <c r="J202" s="5">
        <v>0</v>
      </c>
      <c r="K202" s="5">
        <v>0</v>
      </c>
      <c r="L202" s="5">
        <v>0</v>
      </c>
      <c r="M202" s="5">
        <v>0</v>
      </c>
      <c r="N202" s="5">
        <v>0</v>
      </c>
      <c r="O202" s="5">
        <v>0</v>
      </c>
      <c r="P202" s="5">
        <v>1</v>
      </c>
      <c r="Q202" s="5">
        <v>1</v>
      </c>
      <c r="R202" s="5">
        <v>1</v>
      </c>
      <c r="S202" s="5">
        <v>1</v>
      </c>
      <c r="T202" s="5" t="e">
        <v>#N/A</v>
      </c>
      <c r="U202" s="5" t="e">
        <v>#N/A</v>
      </c>
      <c r="V202" s="5" t="e">
        <v>#N/A</v>
      </c>
      <c r="W202" s="5" t="e">
        <v>#N/A</v>
      </c>
      <c r="X202" s="5" t="e">
        <v>#N/A</v>
      </c>
      <c r="Y202" s="5" t="e">
        <v>#N/A</v>
      </c>
      <c r="Z202" s="5" t="e">
        <v>#N/A</v>
      </c>
      <c r="AA202" s="5" t="e">
        <v>#N/A</v>
      </c>
      <c r="AN202">
        <f t="shared" si="118"/>
        <v>0</v>
      </c>
      <c r="AO202">
        <f t="shared" si="119"/>
        <v>0</v>
      </c>
      <c r="AP202">
        <f t="shared" si="122"/>
        <v>0</v>
      </c>
      <c r="AQ202">
        <f t="shared" si="120"/>
        <v>1</v>
      </c>
      <c r="AR202">
        <f t="shared" si="121"/>
        <v>0</v>
      </c>
      <c r="AS202">
        <f t="shared" si="121"/>
        <v>1</v>
      </c>
      <c r="AT202">
        <f t="shared" si="124"/>
        <v>-1</v>
      </c>
      <c r="AW202">
        <f t="shared" si="123"/>
        <v>0</v>
      </c>
    </row>
    <row r="203" spans="2:49" x14ac:dyDescent="0.35">
      <c r="B203" s="5" t="s">
        <v>157</v>
      </c>
      <c r="C203" s="5">
        <v>5</v>
      </c>
      <c r="D203" s="5">
        <v>0</v>
      </c>
      <c r="E203" s="5">
        <v>0</v>
      </c>
      <c r="F203" s="5">
        <v>0</v>
      </c>
      <c r="G203" s="5">
        <v>0</v>
      </c>
      <c r="H203" s="5">
        <v>0</v>
      </c>
      <c r="I203" s="5">
        <v>0</v>
      </c>
      <c r="J203" s="5">
        <v>0</v>
      </c>
      <c r="K203" s="5">
        <v>0</v>
      </c>
      <c r="L203" s="5">
        <v>0</v>
      </c>
      <c r="M203" s="5">
        <v>0</v>
      </c>
      <c r="N203" s="5">
        <v>0</v>
      </c>
      <c r="O203" s="5">
        <v>0</v>
      </c>
      <c r="P203" s="5">
        <v>0</v>
      </c>
      <c r="Q203" s="5">
        <v>0</v>
      </c>
      <c r="R203" s="5">
        <v>0</v>
      </c>
      <c r="S203" s="5">
        <v>1</v>
      </c>
      <c r="T203" s="5" t="e">
        <v>#N/A</v>
      </c>
      <c r="U203" s="5" t="e">
        <v>#N/A</v>
      </c>
      <c r="V203" s="5" t="e">
        <v>#N/A</v>
      </c>
      <c r="W203" s="5" t="e">
        <v>#N/A</v>
      </c>
      <c r="X203" s="5" t="e">
        <v>#N/A</v>
      </c>
      <c r="Y203" s="5" t="e">
        <v>#N/A</v>
      </c>
      <c r="Z203" s="5" t="e">
        <v>#N/A</v>
      </c>
      <c r="AA203" s="5" t="e">
        <v>#N/A</v>
      </c>
      <c r="AN203">
        <f t="shared" si="118"/>
        <v>0</v>
      </c>
      <c r="AO203">
        <f t="shared" si="119"/>
        <v>0</v>
      </c>
      <c r="AP203">
        <f t="shared" si="122"/>
        <v>0</v>
      </c>
      <c r="AQ203">
        <f t="shared" si="120"/>
        <v>1</v>
      </c>
      <c r="AR203">
        <f t="shared" si="121"/>
        <v>0</v>
      </c>
      <c r="AS203">
        <f t="shared" si="121"/>
        <v>1</v>
      </c>
      <c r="AT203">
        <f t="shared" si="124"/>
        <v>-1</v>
      </c>
      <c r="AW203">
        <f t="shared" si="123"/>
        <v>0</v>
      </c>
    </row>
    <row r="204" spans="2:49" x14ac:dyDescent="0.35">
      <c r="B204" s="5" t="s">
        <v>157</v>
      </c>
      <c r="C204" s="5">
        <v>6</v>
      </c>
      <c r="D204" s="5">
        <v>0</v>
      </c>
      <c r="E204" s="5">
        <v>0</v>
      </c>
      <c r="F204" s="5">
        <v>0</v>
      </c>
      <c r="G204" s="5">
        <v>0</v>
      </c>
      <c r="H204" s="5">
        <v>0</v>
      </c>
      <c r="I204" s="5">
        <v>0</v>
      </c>
      <c r="J204" s="5">
        <v>0</v>
      </c>
      <c r="K204" s="5">
        <v>0</v>
      </c>
      <c r="L204" s="5">
        <v>0</v>
      </c>
      <c r="M204" s="5">
        <v>0</v>
      </c>
      <c r="N204" s="5">
        <v>0</v>
      </c>
      <c r="O204" s="5">
        <v>0</v>
      </c>
      <c r="P204" s="5">
        <v>0</v>
      </c>
      <c r="Q204" s="5">
        <v>0</v>
      </c>
      <c r="R204" s="5">
        <v>0</v>
      </c>
      <c r="S204" s="5">
        <v>1</v>
      </c>
      <c r="T204" s="5" t="e">
        <v>#N/A</v>
      </c>
      <c r="U204" s="5" t="e">
        <v>#N/A</v>
      </c>
      <c r="V204" s="5" t="e">
        <v>#N/A</v>
      </c>
      <c r="W204" s="5" t="e">
        <v>#N/A</v>
      </c>
      <c r="X204" s="5" t="e">
        <v>#N/A</v>
      </c>
      <c r="Y204" s="5" t="e">
        <v>#N/A</v>
      </c>
      <c r="Z204" s="5" t="e">
        <v>#N/A</v>
      </c>
      <c r="AA204" s="5" t="e">
        <v>#N/A</v>
      </c>
      <c r="AN204">
        <f t="shared" si="118"/>
        <v>0</v>
      </c>
      <c r="AO204">
        <f t="shared" si="119"/>
        <v>0</v>
      </c>
      <c r="AP204">
        <f t="shared" si="122"/>
        <v>0</v>
      </c>
      <c r="AQ204">
        <f t="shared" si="120"/>
        <v>1</v>
      </c>
      <c r="AR204">
        <f t="shared" si="121"/>
        <v>0</v>
      </c>
      <c r="AS204">
        <f t="shared" si="121"/>
        <v>1</v>
      </c>
      <c r="AT204">
        <f t="shared" si="124"/>
        <v>-1</v>
      </c>
      <c r="AW204">
        <f t="shared" si="123"/>
        <v>0</v>
      </c>
    </row>
    <row r="205" spans="2:49" x14ac:dyDescent="0.35">
      <c r="B205" s="5" t="s">
        <v>157</v>
      </c>
      <c r="C205" s="5">
        <v>7</v>
      </c>
      <c r="D205" s="5">
        <v>0</v>
      </c>
      <c r="E205" s="5">
        <v>0</v>
      </c>
      <c r="F205" s="5">
        <v>0</v>
      </c>
      <c r="G205" s="5">
        <v>0</v>
      </c>
      <c r="H205" s="5">
        <v>0</v>
      </c>
      <c r="I205" s="5">
        <v>0</v>
      </c>
      <c r="J205" s="5">
        <v>0</v>
      </c>
      <c r="K205" s="5">
        <v>0</v>
      </c>
      <c r="L205" s="5">
        <v>0</v>
      </c>
      <c r="M205" s="5">
        <v>1</v>
      </c>
      <c r="N205" s="5">
        <v>0</v>
      </c>
      <c r="O205" s="5">
        <v>1</v>
      </c>
      <c r="P205" s="5">
        <v>1</v>
      </c>
      <c r="Q205" s="5">
        <v>1</v>
      </c>
      <c r="R205" s="5">
        <v>1</v>
      </c>
      <c r="S205" s="5">
        <v>1</v>
      </c>
      <c r="T205" s="5" t="e">
        <v>#N/A</v>
      </c>
      <c r="U205" s="5" t="e">
        <v>#N/A</v>
      </c>
      <c r="V205" s="5" t="e">
        <v>#N/A</v>
      </c>
      <c r="W205" s="5" t="e">
        <v>#N/A</v>
      </c>
      <c r="X205" s="5" t="e">
        <v>#N/A</v>
      </c>
      <c r="Y205" s="5" t="e">
        <v>#N/A</v>
      </c>
      <c r="Z205" s="5" t="e">
        <v>#N/A</v>
      </c>
      <c r="AA205" s="5" t="e">
        <v>#N/A</v>
      </c>
      <c r="AN205">
        <f t="shared" si="118"/>
        <v>2</v>
      </c>
      <c r="AO205">
        <f t="shared" si="119"/>
        <v>2</v>
      </c>
      <c r="AP205">
        <f>COUNTIFS(D205:Z205,"0",E205:AA205,"1",$D$209:$Z$209,"&lt;0,5")+COUNTIFS(D205:Z205,"1",E205:AA205,"0",$D$209:$Z$209,"&gt;0,5")</f>
        <v>2</v>
      </c>
      <c r="AQ205">
        <f t="shared" si="120"/>
        <v>1</v>
      </c>
      <c r="AR205">
        <f t="shared" si="121"/>
        <v>2</v>
      </c>
      <c r="AS205">
        <f t="shared" si="121"/>
        <v>1</v>
      </c>
      <c r="AT205">
        <f t="shared" si="124"/>
        <v>1.625</v>
      </c>
      <c r="AW205">
        <f t="shared" si="123"/>
        <v>0.125</v>
      </c>
    </row>
    <row r="206" spans="2:49" x14ac:dyDescent="0.35">
      <c r="B206" s="3" t="s">
        <v>157</v>
      </c>
      <c r="C206" s="3">
        <v>8</v>
      </c>
      <c r="D206" s="5"/>
      <c r="E206" s="5"/>
      <c r="F206" s="5"/>
      <c r="G206" s="5"/>
      <c r="H206" s="5"/>
      <c r="I206" s="5"/>
      <c r="J206" s="5"/>
      <c r="K206" s="5"/>
      <c r="L206" s="5"/>
      <c r="M206" s="5"/>
      <c r="N206" s="5"/>
      <c r="O206" s="5"/>
      <c r="P206" s="5"/>
      <c r="Q206" s="5"/>
      <c r="R206" s="5"/>
      <c r="S206" s="5"/>
      <c r="T206" s="5" t="e">
        <v>#N/A</v>
      </c>
      <c r="U206" s="5" t="e">
        <v>#N/A</v>
      </c>
      <c r="V206" s="5" t="e">
        <v>#N/A</v>
      </c>
      <c r="W206" s="5" t="e">
        <v>#N/A</v>
      </c>
      <c r="X206" s="5" t="e">
        <v>#N/A</v>
      </c>
      <c r="Y206" s="5" t="e">
        <v>#N/A</v>
      </c>
      <c r="Z206" s="5" t="e">
        <v>#N/A</v>
      </c>
      <c r="AA206" s="5" t="e">
        <v>#N/A</v>
      </c>
    </row>
    <row r="207" spans="2:49" x14ac:dyDescent="0.35">
      <c r="B207" s="5" t="s">
        <v>157</v>
      </c>
      <c r="C207" s="5">
        <v>9</v>
      </c>
      <c r="D207" s="5"/>
      <c r="E207" s="5">
        <v>0</v>
      </c>
      <c r="F207" s="5">
        <v>0</v>
      </c>
      <c r="G207" s="5">
        <v>0</v>
      </c>
      <c r="H207" s="5">
        <v>0</v>
      </c>
      <c r="I207" s="5">
        <v>0</v>
      </c>
      <c r="J207" s="5">
        <v>0</v>
      </c>
      <c r="K207" s="5">
        <v>0</v>
      </c>
      <c r="L207" s="5">
        <v>0</v>
      </c>
      <c r="M207" s="5">
        <v>0</v>
      </c>
      <c r="N207" s="5">
        <v>0</v>
      </c>
      <c r="O207" s="5">
        <v>1</v>
      </c>
      <c r="P207" s="5">
        <v>1</v>
      </c>
      <c r="Q207" s="5">
        <v>1</v>
      </c>
      <c r="R207" s="5">
        <v>1</v>
      </c>
      <c r="S207" s="5">
        <v>1</v>
      </c>
      <c r="T207" s="5" t="e">
        <v>#N/A</v>
      </c>
      <c r="U207" s="5" t="e">
        <v>#N/A</v>
      </c>
      <c r="V207" s="5" t="e">
        <v>#N/A</v>
      </c>
      <c r="W207" s="5" t="e">
        <v>#N/A</v>
      </c>
      <c r="X207" s="5" t="e">
        <v>#N/A</v>
      </c>
      <c r="Y207" s="5" t="e">
        <v>#N/A</v>
      </c>
      <c r="Z207" s="5" t="e">
        <v>#N/A</v>
      </c>
      <c r="AA207" s="5" t="e">
        <v>#N/A</v>
      </c>
      <c r="AN207">
        <f>IF(ISNUMBER(AA207),COUNTIFS(D207:Z207,"0",E207:AA207,"1")+COUNTIFS(D207:Z207,"1",E207:AA207,"0"),COUNTIFS(D207:Z207,"0",E207:AA207,"1")+COUNTIFS(D207:Z207,"1",E207:AA207,"0")-1)</f>
        <v>0</v>
      </c>
      <c r="AO207">
        <f>AN207</f>
        <v>0</v>
      </c>
      <c r="AP207">
        <f>COUNTIFS(D207:Z207,"0",E207:AA207,"1",$D$209:$Z$209,"&lt;0,5")+COUNTIFS(D207:Z207,"1",E207:AA207,"0",$D$209:$Z$209,"&gt;0,5")</f>
        <v>1</v>
      </c>
      <c r="AQ207">
        <f>COUNTIFS(D207:Z207,"0",E207:AA207,"1",$D$209:$Z$209,"&gt;"&amp;$X$1)+COUNTIFS(D207:Z207,"1",E207:AA207,"0",$D$209:$Z$209,"&lt;"&amp;$Y$1)</f>
        <v>0</v>
      </c>
      <c r="AR207">
        <f>AP207</f>
        <v>1</v>
      </c>
      <c r="AS207">
        <f t="shared" si="121"/>
        <v>0</v>
      </c>
      <c r="AT207">
        <f>IF(AR207=0,-1,AO207/$S$4+$X$2*AR207-$X$3*AS207)</f>
        <v>1</v>
      </c>
      <c r="AW207">
        <f t="shared" si="123"/>
        <v>0</v>
      </c>
    </row>
    <row r="208" spans="2:49" x14ac:dyDescent="0.35">
      <c r="C208" s="5"/>
      <c r="D208">
        <f>+AVERAGE(D199:D207)</f>
        <v>0.14285714285714285</v>
      </c>
      <c r="E208">
        <f t="shared" ref="E208:S208" si="125">+AVERAGE(E199:E207)</f>
        <v>0.25</v>
      </c>
      <c r="F208">
        <f t="shared" si="125"/>
        <v>0.25</v>
      </c>
      <c r="G208">
        <f t="shared" si="125"/>
        <v>0.125</v>
      </c>
      <c r="H208">
        <f t="shared" si="125"/>
        <v>0.125</v>
      </c>
      <c r="I208">
        <f t="shared" si="125"/>
        <v>0</v>
      </c>
      <c r="J208">
        <f t="shared" si="125"/>
        <v>0</v>
      </c>
      <c r="K208">
        <f t="shared" si="125"/>
        <v>0</v>
      </c>
      <c r="L208">
        <f t="shared" si="125"/>
        <v>0</v>
      </c>
      <c r="M208">
        <f t="shared" si="125"/>
        <v>0.125</v>
      </c>
      <c r="N208">
        <f t="shared" si="125"/>
        <v>0.25</v>
      </c>
      <c r="O208">
        <f t="shared" si="125"/>
        <v>0.5</v>
      </c>
      <c r="P208">
        <f t="shared" si="125"/>
        <v>0.625</v>
      </c>
      <c r="Q208">
        <f t="shared" si="125"/>
        <v>0.75</v>
      </c>
      <c r="R208">
        <f t="shared" si="125"/>
        <v>0.75</v>
      </c>
      <c r="S208">
        <f t="shared" si="125"/>
        <v>1</v>
      </c>
    </row>
    <row r="209" spans="2:49" x14ac:dyDescent="0.35">
      <c r="C209" s="5" t="s">
        <v>115</v>
      </c>
      <c r="D209">
        <f t="shared" ref="D209:I209" si="126">(SUM(D199:D207)+1)/12</f>
        <v>0.16666666666666666</v>
      </c>
      <c r="E209">
        <f t="shared" si="126"/>
        <v>0.25</v>
      </c>
      <c r="F209">
        <f t="shared" si="126"/>
        <v>0.25</v>
      </c>
      <c r="G209">
        <f t="shared" si="126"/>
        <v>0.16666666666666666</v>
      </c>
      <c r="H209">
        <f t="shared" si="126"/>
        <v>0.16666666666666666</v>
      </c>
      <c r="I209">
        <f t="shared" si="126"/>
        <v>8.3333333333333329E-2</v>
      </c>
      <c r="J209">
        <f t="shared" ref="J209:O209" si="127">(SUM(J199:J207)+3)/12</f>
        <v>0.25</v>
      </c>
      <c r="K209">
        <f t="shared" si="127"/>
        <v>0.25</v>
      </c>
      <c r="L209">
        <f t="shared" si="127"/>
        <v>0.25</v>
      </c>
      <c r="M209">
        <f t="shared" si="127"/>
        <v>0.33333333333333331</v>
      </c>
      <c r="N209">
        <f t="shared" si="127"/>
        <v>0.41666666666666669</v>
      </c>
      <c r="O209">
        <f t="shared" si="127"/>
        <v>0.58333333333333337</v>
      </c>
      <c r="P209">
        <f>(SUM(P199:P207)+4)/12</f>
        <v>0.75</v>
      </c>
      <c r="Q209">
        <f>(SUM(Q199:Q207)+4)/12</f>
        <v>0.83333333333333337</v>
      </c>
      <c r="R209">
        <f>(SUM(R199:R207)+4)/12</f>
        <v>0.83333333333333337</v>
      </c>
      <c r="S209">
        <f>(SUM(S199:S207)+4)/12</f>
        <v>1</v>
      </c>
    </row>
    <row r="210" spans="2:49" x14ac:dyDescent="0.35">
      <c r="B210" s="5" t="s">
        <v>162</v>
      </c>
      <c r="C210" s="5">
        <v>1</v>
      </c>
      <c r="D210" s="5">
        <v>0</v>
      </c>
      <c r="E210" s="5">
        <v>0</v>
      </c>
      <c r="F210" s="5">
        <v>1</v>
      </c>
      <c r="G210" s="5">
        <v>1</v>
      </c>
      <c r="H210" s="5">
        <v>1</v>
      </c>
      <c r="I210" s="5" t="e">
        <v>#N/A</v>
      </c>
      <c r="J210" s="5" t="e">
        <v>#N/A</v>
      </c>
      <c r="K210" s="5" t="e">
        <v>#N/A</v>
      </c>
      <c r="L210" s="5" t="e">
        <v>#N/A</v>
      </c>
      <c r="M210" s="5" t="e">
        <v>#N/A</v>
      </c>
      <c r="N210" s="5" t="e">
        <v>#N/A</v>
      </c>
      <c r="O210" s="5" t="e">
        <v>#N/A</v>
      </c>
      <c r="P210" s="5" t="e">
        <v>#N/A</v>
      </c>
      <c r="Q210" s="5" t="e">
        <v>#N/A</v>
      </c>
      <c r="R210" s="5" t="e">
        <v>#N/A</v>
      </c>
      <c r="S210" s="5" t="e">
        <v>#N/A</v>
      </c>
      <c r="T210" s="5" t="e">
        <v>#N/A</v>
      </c>
      <c r="U210" s="5" t="e">
        <v>#N/A</v>
      </c>
      <c r="V210" s="5" t="e">
        <v>#N/A</v>
      </c>
      <c r="W210" s="5" t="e">
        <v>#N/A</v>
      </c>
      <c r="X210" s="5" t="e">
        <v>#N/A</v>
      </c>
      <c r="Y210" s="5" t="e">
        <v>#N/A</v>
      </c>
      <c r="Z210" s="5" t="e">
        <v>#N/A</v>
      </c>
      <c r="AA210" s="5" t="e">
        <v>#N/A</v>
      </c>
      <c r="AN210">
        <f>IF(ISNUMBER(AA210),COUNTIFS(D210:Z210,"0",E210:AA210,"1")+COUNTIFS(D210:Z210,"1",E210:AA210,"0"),COUNTIFS(D210:Z210,"0",E210:AA210,"1")+COUNTIFS(D210:Z210,"1",E210:AA210,"0")-1)</f>
        <v>0</v>
      </c>
      <c r="AO210">
        <f t="shared" ref="AO210:AO228" si="128">AN210</f>
        <v>0</v>
      </c>
      <c r="AP210">
        <f>COUNTIFS(D210:Z210,"0",E210:AA210,"1",$D$218:$Z$218,"&lt;=0,5")+COUNTIFS(D210:Z210,"1",E210:AA210,"0",$D$218:$Z$218,"&gt;0,5")</f>
        <v>1</v>
      </c>
      <c r="AQ210">
        <f>COUNTIFS(D210:Z210,"0",E210:AA210,"1",$D$218:$Z$218,"&gt;"&amp;$X$1)+COUNTIFS(D210:Z210,"1",E210:AA210,"0",$D$218:$Z$218,"&lt;"&amp;$Y$1)</f>
        <v>0</v>
      </c>
      <c r="AR210">
        <f t="shared" ref="AR210:AS229" si="129">AP210</f>
        <v>0</v>
      </c>
      <c r="AS210">
        <f t="shared" si="129"/>
        <v>0</v>
      </c>
      <c r="AT210">
        <f>IF(AR210=0,-1,AO210/$T$4+$X$2*AR210-$X$3*AS210)</f>
        <v>-1</v>
      </c>
      <c r="AU210">
        <v>5</v>
      </c>
      <c r="AV210">
        <v>3</v>
      </c>
      <c r="AW210">
        <f>AO210/$T$4</f>
        <v>0</v>
      </c>
    </row>
    <row r="211" spans="2:49" x14ac:dyDescent="0.35">
      <c r="B211" s="5" t="s">
        <v>162</v>
      </c>
      <c r="C211" s="5">
        <v>2</v>
      </c>
      <c r="D211" s="5">
        <v>0</v>
      </c>
      <c r="E211" s="5">
        <v>0</v>
      </c>
      <c r="F211" s="5">
        <v>0</v>
      </c>
      <c r="G211" s="5">
        <v>1</v>
      </c>
      <c r="H211" s="5">
        <v>1</v>
      </c>
      <c r="I211" s="5" t="e">
        <v>#N/A</v>
      </c>
      <c r="J211" s="5" t="e">
        <v>#N/A</v>
      </c>
      <c r="K211" s="5" t="e">
        <v>#N/A</v>
      </c>
      <c r="L211" s="5" t="e">
        <v>#N/A</v>
      </c>
      <c r="M211" s="5" t="e">
        <v>#N/A</v>
      </c>
      <c r="N211" s="5" t="e">
        <v>#N/A</v>
      </c>
      <c r="O211" s="5" t="e">
        <v>#N/A</v>
      </c>
      <c r="P211" s="5" t="e">
        <v>#N/A</v>
      </c>
      <c r="Q211" s="5" t="e">
        <v>#N/A</v>
      </c>
      <c r="R211" s="5" t="e">
        <v>#N/A</v>
      </c>
      <c r="S211" s="5" t="e">
        <v>#N/A</v>
      </c>
      <c r="T211" s="5" t="e">
        <v>#N/A</v>
      </c>
      <c r="U211" s="5" t="e">
        <v>#N/A</v>
      </c>
      <c r="V211" s="5" t="e">
        <v>#N/A</v>
      </c>
      <c r="W211" s="5" t="e">
        <v>#N/A</v>
      </c>
      <c r="X211" s="5" t="e">
        <v>#N/A</v>
      </c>
      <c r="Y211" s="5" t="e">
        <v>#N/A</v>
      </c>
      <c r="Z211" s="5" t="e">
        <v>#N/A</v>
      </c>
      <c r="AA211" s="5" t="e">
        <v>#N/A</v>
      </c>
      <c r="AN211">
        <f t="shared" ref="AN211:AN229" si="130">IF(ISNUMBER(AA211),COUNTIFS(D211:Z211,"0",E211:AA211,"1")+COUNTIFS(D211:Z211,"1",E211:AA211,"0"),COUNTIFS(D211:Z211,"0",E211:AA211,"1")+COUNTIFS(D211:Z211,"1",E211:AA211,"0")-1)</f>
        <v>0</v>
      </c>
      <c r="AO211">
        <f t="shared" si="128"/>
        <v>0</v>
      </c>
      <c r="AP211">
        <f t="shared" ref="AP211:AP217" si="131">COUNTIFS(D211:Z211,"0",E211:AA211,"1",$D$218:$Z$218,"&lt;=0,5")+COUNTIFS(D211:Z211,"1",E211:AA211,"0",$D$218:$Z$218,"&gt;0,5")</f>
        <v>1</v>
      </c>
      <c r="AQ211">
        <f t="shared" ref="AQ211:AQ217" si="132">COUNTIFS(D211:Z211,"0",E211:AA211,"1",$D$218:$Z$218,"&gt;"&amp;$X$1)+COUNTIFS(D211:Z211,"1",E211:AA211,"0",$D$218:$Z$218,"&lt;"&amp;$Y$1)</f>
        <v>0</v>
      </c>
      <c r="AR211">
        <f t="shared" si="129"/>
        <v>1</v>
      </c>
      <c r="AS211">
        <f t="shared" si="129"/>
        <v>0</v>
      </c>
      <c r="AT211">
        <f t="shared" ref="AT211:AT217" si="133">IF(AR211=0,-1,AO211/$T$4+$X$2*AR211-$X$3*AS211)</f>
        <v>1</v>
      </c>
      <c r="AW211">
        <f t="shared" ref="AW211:AW217" si="134">AO211/$T$4</f>
        <v>0</v>
      </c>
    </row>
    <row r="212" spans="2:49" x14ac:dyDescent="0.35">
      <c r="B212" s="5" t="s">
        <v>162</v>
      </c>
      <c r="C212" s="5">
        <v>3</v>
      </c>
      <c r="D212" s="5">
        <v>0</v>
      </c>
      <c r="E212" s="5">
        <v>0</v>
      </c>
      <c r="F212" s="5">
        <v>1</v>
      </c>
      <c r="G212" s="5">
        <v>1</v>
      </c>
      <c r="H212" s="5">
        <v>1</v>
      </c>
      <c r="I212" s="5" t="e">
        <v>#N/A</v>
      </c>
      <c r="J212" s="5" t="e">
        <v>#N/A</v>
      </c>
      <c r="K212" s="5" t="e">
        <v>#N/A</v>
      </c>
      <c r="L212" s="5" t="e">
        <v>#N/A</v>
      </c>
      <c r="M212" s="5" t="e">
        <v>#N/A</v>
      </c>
      <c r="N212" s="5" t="e">
        <v>#N/A</v>
      </c>
      <c r="O212" s="5" t="e">
        <v>#N/A</v>
      </c>
      <c r="P212" s="5" t="e">
        <v>#N/A</v>
      </c>
      <c r="Q212" s="5" t="e">
        <v>#N/A</v>
      </c>
      <c r="R212" s="5" t="e">
        <v>#N/A</v>
      </c>
      <c r="S212" s="5" t="e">
        <v>#N/A</v>
      </c>
      <c r="T212" s="5" t="e">
        <v>#N/A</v>
      </c>
      <c r="U212" s="5" t="e">
        <v>#N/A</v>
      </c>
      <c r="V212" s="5" t="e">
        <v>#N/A</v>
      </c>
      <c r="W212" s="5" t="e">
        <v>#N/A</v>
      </c>
      <c r="X212" s="5" t="e">
        <v>#N/A</v>
      </c>
      <c r="Y212" s="5" t="e">
        <v>#N/A</v>
      </c>
      <c r="Z212" s="5" t="e">
        <v>#N/A</v>
      </c>
      <c r="AA212" s="5" t="e">
        <v>#N/A</v>
      </c>
      <c r="AN212">
        <f t="shared" si="130"/>
        <v>0</v>
      </c>
      <c r="AO212">
        <f t="shared" si="128"/>
        <v>0</v>
      </c>
      <c r="AP212">
        <f t="shared" si="131"/>
        <v>1</v>
      </c>
      <c r="AQ212">
        <f t="shared" si="132"/>
        <v>0</v>
      </c>
      <c r="AR212">
        <f t="shared" si="129"/>
        <v>1</v>
      </c>
      <c r="AS212">
        <f t="shared" si="129"/>
        <v>0</v>
      </c>
      <c r="AT212">
        <f t="shared" si="133"/>
        <v>1</v>
      </c>
      <c r="AW212">
        <f t="shared" si="134"/>
        <v>0</v>
      </c>
    </row>
    <row r="213" spans="2:49" x14ac:dyDescent="0.35">
      <c r="B213" s="5" t="s">
        <v>162</v>
      </c>
      <c r="C213" s="5">
        <v>4</v>
      </c>
      <c r="D213" s="5">
        <v>0</v>
      </c>
      <c r="E213" s="5">
        <v>0</v>
      </c>
      <c r="F213" s="5">
        <v>0</v>
      </c>
      <c r="G213" s="5">
        <v>0</v>
      </c>
      <c r="H213" s="5">
        <v>1</v>
      </c>
      <c r="I213" s="5" t="e">
        <v>#N/A</v>
      </c>
      <c r="J213" s="5" t="e">
        <v>#N/A</v>
      </c>
      <c r="K213" s="5" t="e">
        <v>#N/A</v>
      </c>
      <c r="L213" s="5" t="e">
        <v>#N/A</v>
      </c>
      <c r="M213" s="5" t="e">
        <v>#N/A</v>
      </c>
      <c r="N213" s="5" t="e">
        <v>#N/A</v>
      </c>
      <c r="O213" s="5" t="e">
        <v>#N/A</v>
      </c>
      <c r="P213" s="5" t="e">
        <v>#N/A</v>
      </c>
      <c r="Q213" s="5" t="e">
        <v>#N/A</v>
      </c>
      <c r="R213" s="5" t="e">
        <v>#N/A</v>
      </c>
      <c r="S213" s="5" t="e">
        <v>#N/A</v>
      </c>
      <c r="T213" s="5" t="e">
        <v>#N/A</v>
      </c>
      <c r="U213" s="5" t="e">
        <v>#N/A</v>
      </c>
      <c r="V213" s="5" t="e">
        <v>#N/A</v>
      </c>
      <c r="W213" s="5" t="e">
        <v>#N/A</v>
      </c>
      <c r="X213" s="5" t="e">
        <v>#N/A</v>
      </c>
      <c r="Y213" s="5" t="e">
        <v>#N/A</v>
      </c>
      <c r="Z213" s="5" t="e">
        <v>#N/A</v>
      </c>
      <c r="AA213" s="5" t="e">
        <v>#N/A</v>
      </c>
      <c r="AN213">
        <f t="shared" si="130"/>
        <v>0</v>
      </c>
      <c r="AO213">
        <f t="shared" si="128"/>
        <v>0</v>
      </c>
      <c r="AP213">
        <f t="shared" si="131"/>
        <v>0</v>
      </c>
      <c r="AQ213">
        <f t="shared" si="132"/>
        <v>1</v>
      </c>
      <c r="AR213">
        <f t="shared" si="129"/>
        <v>0</v>
      </c>
      <c r="AS213">
        <f t="shared" si="129"/>
        <v>1</v>
      </c>
      <c r="AT213">
        <f t="shared" si="133"/>
        <v>-1</v>
      </c>
      <c r="AW213">
        <f t="shared" si="134"/>
        <v>0</v>
      </c>
    </row>
    <row r="214" spans="2:49" x14ac:dyDescent="0.35">
      <c r="B214" s="5" t="s">
        <v>162</v>
      </c>
      <c r="C214" s="5">
        <v>5</v>
      </c>
      <c r="D214" s="5">
        <v>1</v>
      </c>
      <c r="E214" s="5">
        <v>1</v>
      </c>
      <c r="F214" s="5">
        <v>1</v>
      </c>
      <c r="G214" s="5">
        <v>1</v>
      </c>
      <c r="H214" s="5">
        <v>1</v>
      </c>
      <c r="I214" s="5" t="e">
        <v>#N/A</v>
      </c>
      <c r="J214" s="5" t="e">
        <v>#N/A</v>
      </c>
      <c r="K214" s="5" t="e">
        <v>#N/A</v>
      </c>
      <c r="L214" s="5" t="e">
        <v>#N/A</v>
      </c>
      <c r="M214" s="5" t="e">
        <v>#N/A</v>
      </c>
      <c r="N214" s="5" t="e">
        <v>#N/A</v>
      </c>
      <c r="O214" s="5" t="e">
        <v>#N/A</v>
      </c>
      <c r="P214" s="5" t="e">
        <v>#N/A</v>
      </c>
      <c r="Q214" s="5" t="e">
        <v>#N/A</v>
      </c>
      <c r="R214" s="5" t="e">
        <v>#N/A</v>
      </c>
      <c r="S214" s="5" t="e">
        <v>#N/A</v>
      </c>
      <c r="T214" s="5" t="e">
        <v>#N/A</v>
      </c>
      <c r="U214" s="5" t="e">
        <v>#N/A</v>
      </c>
      <c r="V214" s="5" t="e">
        <v>#N/A</v>
      </c>
      <c r="W214" s="5" t="e">
        <v>#N/A</v>
      </c>
      <c r="X214" s="5" t="e">
        <v>#N/A</v>
      </c>
      <c r="Y214" s="5" t="e">
        <v>#N/A</v>
      </c>
      <c r="Z214" s="5" t="e">
        <v>#N/A</v>
      </c>
      <c r="AA214" s="5" t="e">
        <v>#N/A</v>
      </c>
      <c r="AN214">
        <f t="shared" si="130"/>
        <v>-1</v>
      </c>
      <c r="AO214">
        <v>0</v>
      </c>
      <c r="AP214">
        <f t="shared" si="131"/>
        <v>0</v>
      </c>
      <c r="AQ214">
        <f t="shared" si="132"/>
        <v>0</v>
      </c>
      <c r="AR214">
        <f t="shared" si="129"/>
        <v>0</v>
      </c>
      <c r="AS214">
        <f t="shared" si="129"/>
        <v>0</v>
      </c>
      <c r="AT214">
        <f t="shared" si="133"/>
        <v>-1</v>
      </c>
      <c r="AW214">
        <f t="shared" si="134"/>
        <v>0</v>
      </c>
    </row>
    <row r="215" spans="2:49" x14ac:dyDescent="0.35">
      <c r="B215" s="5" t="s">
        <v>162</v>
      </c>
      <c r="C215" s="5">
        <v>6</v>
      </c>
      <c r="D215" s="5"/>
      <c r="E215" s="5">
        <v>0</v>
      </c>
      <c r="F215" s="5">
        <v>1</v>
      </c>
      <c r="G215" s="5">
        <v>1</v>
      </c>
      <c r="H215" s="5">
        <v>1</v>
      </c>
      <c r="I215" s="5" t="e">
        <v>#N/A</v>
      </c>
      <c r="J215" s="5" t="e">
        <v>#N/A</v>
      </c>
      <c r="K215" s="5" t="e">
        <v>#N/A</v>
      </c>
      <c r="L215" s="5" t="e">
        <v>#N/A</v>
      </c>
      <c r="M215" s="5" t="e">
        <v>#N/A</v>
      </c>
      <c r="N215" s="5" t="e">
        <v>#N/A</v>
      </c>
      <c r="O215" s="5" t="e">
        <v>#N/A</v>
      </c>
      <c r="P215" s="5" t="e">
        <v>#N/A</v>
      </c>
      <c r="Q215" s="5" t="e">
        <v>#N/A</v>
      </c>
      <c r="R215" s="5" t="e">
        <v>#N/A</v>
      </c>
      <c r="S215" s="5" t="e">
        <v>#N/A</v>
      </c>
      <c r="T215" s="5" t="e">
        <v>#N/A</v>
      </c>
      <c r="U215" s="5" t="e">
        <v>#N/A</v>
      </c>
      <c r="V215" s="5" t="e">
        <v>#N/A</v>
      </c>
      <c r="W215" s="5" t="e">
        <v>#N/A</v>
      </c>
      <c r="X215" s="5" t="e">
        <v>#N/A</v>
      </c>
      <c r="Y215" s="5" t="e">
        <v>#N/A</v>
      </c>
      <c r="Z215" s="5" t="e">
        <v>#N/A</v>
      </c>
      <c r="AA215" s="5" t="e">
        <v>#N/A</v>
      </c>
      <c r="AN215">
        <f t="shared" si="130"/>
        <v>0</v>
      </c>
      <c r="AO215">
        <f t="shared" si="128"/>
        <v>0</v>
      </c>
      <c r="AP215">
        <f t="shared" si="131"/>
        <v>1</v>
      </c>
      <c r="AQ215">
        <f t="shared" si="132"/>
        <v>0</v>
      </c>
      <c r="AR215">
        <f t="shared" si="129"/>
        <v>1</v>
      </c>
      <c r="AS215">
        <f t="shared" si="129"/>
        <v>0</v>
      </c>
      <c r="AT215">
        <f t="shared" si="133"/>
        <v>1</v>
      </c>
      <c r="AW215">
        <f t="shared" si="134"/>
        <v>0</v>
      </c>
    </row>
    <row r="216" spans="2:49" x14ac:dyDescent="0.35">
      <c r="B216" s="5" t="s">
        <v>162</v>
      </c>
      <c r="C216" s="5">
        <v>7</v>
      </c>
      <c r="D216" s="5">
        <v>0</v>
      </c>
      <c r="E216" s="5">
        <v>0</v>
      </c>
      <c r="F216" s="5">
        <v>0</v>
      </c>
      <c r="G216" s="5">
        <v>1</v>
      </c>
      <c r="H216" s="5">
        <v>1</v>
      </c>
      <c r="I216" s="5" t="e">
        <v>#N/A</v>
      </c>
      <c r="J216" s="5" t="e">
        <v>#N/A</v>
      </c>
      <c r="K216" s="5" t="e">
        <v>#N/A</v>
      </c>
      <c r="L216" s="5" t="e">
        <v>#N/A</v>
      </c>
      <c r="M216" s="5" t="e">
        <v>#N/A</v>
      </c>
      <c r="N216" s="5" t="e">
        <v>#N/A</v>
      </c>
      <c r="O216" s="5" t="e">
        <v>#N/A</v>
      </c>
      <c r="P216" s="5" t="e">
        <v>#N/A</v>
      </c>
      <c r="Q216" s="5" t="e">
        <v>#N/A</v>
      </c>
      <c r="R216" s="5" t="e">
        <v>#N/A</v>
      </c>
      <c r="S216" s="5" t="e">
        <v>#N/A</v>
      </c>
      <c r="T216" s="5" t="e">
        <v>#N/A</v>
      </c>
      <c r="U216" s="5" t="e">
        <v>#N/A</v>
      </c>
      <c r="V216" s="5" t="e">
        <v>#N/A</v>
      </c>
      <c r="W216" s="5" t="e">
        <v>#N/A</v>
      </c>
      <c r="X216" s="5" t="e">
        <v>#N/A</v>
      </c>
      <c r="Y216" s="5" t="e">
        <v>#N/A</v>
      </c>
      <c r="Z216" s="5" t="e">
        <v>#N/A</v>
      </c>
      <c r="AA216" s="5" t="e">
        <v>#N/A</v>
      </c>
      <c r="AN216">
        <f t="shared" si="130"/>
        <v>0</v>
      </c>
      <c r="AO216">
        <f t="shared" si="128"/>
        <v>0</v>
      </c>
      <c r="AP216">
        <f t="shared" si="131"/>
        <v>1</v>
      </c>
      <c r="AQ216">
        <f t="shared" si="132"/>
        <v>0</v>
      </c>
      <c r="AR216">
        <f t="shared" si="129"/>
        <v>1</v>
      </c>
      <c r="AS216">
        <f t="shared" si="129"/>
        <v>0</v>
      </c>
      <c r="AT216">
        <f t="shared" si="133"/>
        <v>1</v>
      </c>
      <c r="AW216">
        <f t="shared" si="134"/>
        <v>0</v>
      </c>
    </row>
    <row r="217" spans="2:49" x14ac:dyDescent="0.35">
      <c r="B217" s="5" t="s">
        <v>162</v>
      </c>
      <c r="C217" s="5">
        <v>8</v>
      </c>
      <c r="D217" s="5">
        <v>1</v>
      </c>
      <c r="E217" s="5">
        <v>0</v>
      </c>
      <c r="F217" s="5">
        <v>0</v>
      </c>
      <c r="G217" s="5">
        <v>1</v>
      </c>
      <c r="H217" s="5">
        <v>1</v>
      </c>
      <c r="I217" s="5" t="e">
        <v>#N/A</v>
      </c>
      <c r="J217" s="5" t="e">
        <v>#N/A</v>
      </c>
      <c r="K217" s="5" t="e">
        <v>#N/A</v>
      </c>
      <c r="L217" s="5" t="e">
        <v>#N/A</v>
      </c>
      <c r="M217" s="5" t="e">
        <v>#N/A</v>
      </c>
      <c r="N217" s="5" t="e">
        <v>#N/A</v>
      </c>
      <c r="O217" s="5" t="e">
        <v>#N/A</v>
      </c>
      <c r="P217" s="5" t="e">
        <v>#N/A</v>
      </c>
      <c r="Q217" s="5" t="e">
        <v>#N/A</v>
      </c>
      <c r="R217" s="5" t="e">
        <v>#N/A</v>
      </c>
      <c r="S217" s="5" t="e">
        <v>#N/A</v>
      </c>
      <c r="T217" s="5" t="e">
        <v>#N/A</v>
      </c>
      <c r="U217" s="5" t="e">
        <v>#N/A</v>
      </c>
      <c r="V217" s="5" t="e">
        <v>#N/A</v>
      </c>
      <c r="W217" s="5" t="e">
        <v>#N/A</v>
      </c>
      <c r="X217" s="5" t="e">
        <v>#N/A</v>
      </c>
      <c r="Y217" s="5" t="e">
        <v>#N/A</v>
      </c>
      <c r="Z217" s="5" t="e">
        <v>#N/A</v>
      </c>
      <c r="AA217" s="5" t="e">
        <v>#N/A</v>
      </c>
      <c r="AN217">
        <f t="shared" si="130"/>
        <v>1</v>
      </c>
      <c r="AO217">
        <f t="shared" si="128"/>
        <v>1</v>
      </c>
      <c r="AP217">
        <f t="shared" si="131"/>
        <v>1</v>
      </c>
      <c r="AQ217">
        <f t="shared" si="132"/>
        <v>1</v>
      </c>
      <c r="AR217">
        <f t="shared" si="129"/>
        <v>1</v>
      </c>
      <c r="AS217">
        <f t="shared" si="129"/>
        <v>1</v>
      </c>
      <c r="AT217">
        <f t="shared" si="133"/>
        <v>0.7</v>
      </c>
      <c r="AW217">
        <f t="shared" si="134"/>
        <v>0.2</v>
      </c>
    </row>
    <row r="218" spans="2:49" x14ac:dyDescent="0.35">
      <c r="D218">
        <f>+AVERAGE(D210:D217)</f>
        <v>0.2857142857142857</v>
      </c>
      <c r="E218">
        <f t="shared" ref="E218:H218" si="135">+AVERAGE(E210:E217)</f>
        <v>0.125</v>
      </c>
      <c r="F218">
        <f t="shared" si="135"/>
        <v>0.5</v>
      </c>
      <c r="G218">
        <f t="shared" si="135"/>
        <v>0.875</v>
      </c>
      <c r="H218">
        <f t="shared" si="135"/>
        <v>1</v>
      </c>
    </row>
    <row r="219" spans="2:49" x14ac:dyDescent="0.35">
      <c r="C219" t="s">
        <v>115</v>
      </c>
      <c r="D219">
        <f>(SUM(D210:D217)+1)/12</f>
        <v>0.25</v>
      </c>
      <c r="E219">
        <f t="shared" ref="E219" si="136">(SUM(E210:E217)+1)/12</f>
        <v>0.16666666666666666</v>
      </c>
      <c r="F219">
        <f>(SUM(F210:F217)+4)/12</f>
        <v>0.66666666666666663</v>
      </c>
      <c r="G219">
        <f t="shared" ref="G219:H219" si="137">(SUM(G210:G217)+4)/12</f>
        <v>0.91666666666666663</v>
      </c>
      <c r="H219">
        <f t="shared" si="137"/>
        <v>1</v>
      </c>
    </row>
    <row r="220" spans="2:49" x14ac:dyDescent="0.35">
      <c r="B220" s="5" t="s">
        <v>163</v>
      </c>
      <c r="C220" s="5">
        <v>1</v>
      </c>
      <c r="D220" s="5">
        <v>0</v>
      </c>
      <c r="E220" s="5">
        <v>0</v>
      </c>
      <c r="F220" s="5">
        <v>0</v>
      </c>
      <c r="G220" s="5">
        <v>0</v>
      </c>
      <c r="H220" s="5">
        <v>0</v>
      </c>
      <c r="I220" s="5">
        <v>0</v>
      </c>
      <c r="J220" s="5">
        <v>0</v>
      </c>
      <c r="K220" s="5">
        <v>1</v>
      </c>
      <c r="L220" s="5">
        <v>0</v>
      </c>
      <c r="M220" s="5">
        <v>0</v>
      </c>
      <c r="N220" s="5">
        <v>0</v>
      </c>
      <c r="O220" s="5">
        <v>1</v>
      </c>
      <c r="P220" s="5">
        <v>0</v>
      </c>
      <c r="Q220" s="5">
        <v>0</v>
      </c>
      <c r="R220" s="5">
        <v>0</v>
      </c>
      <c r="S220" s="5">
        <v>1</v>
      </c>
      <c r="T220" s="5">
        <v>1</v>
      </c>
      <c r="U220" s="5">
        <v>0</v>
      </c>
      <c r="V220" s="5">
        <v>0</v>
      </c>
      <c r="W220" s="5">
        <v>0</v>
      </c>
      <c r="X220" s="5">
        <v>0</v>
      </c>
      <c r="Y220" s="5">
        <v>0</v>
      </c>
      <c r="Z220" s="5">
        <v>0</v>
      </c>
      <c r="AA220" s="5">
        <v>1</v>
      </c>
      <c r="AN220">
        <f t="shared" si="130"/>
        <v>7</v>
      </c>
      <c r="AO220">
        <f t="shared" si="128"/>
        <v>7</v>
      </c>
      <c r="AP220">
        <f>COUNTIFS(D220:Z220,"0",E220:AA220,"1",$D$231:$Z$231,"&lt;0,5")+COUNTIFS(D220:Z220,"1",E220:AA220,"0",$D$231:$Z$231,"&gt;0,5")</f>
        <v>3</v>
      </c>
      <c r="AQ220">
        <f>COUNTIFS(D220:Z220,"0",E220:AA220,"1",$D$231:$Z$231,"&gt;"&amp;$X$1)+COUNTIFS(D220:Z220,"1",E220:AA220,"0",$D$231:$Z$231,"&lt;"&amp;$Y$1)</f>
        <v>3</v>
      </c>
      <c r="AR220">
        <f>AP220</f>
        <v>3</v>
      </c>
      <c r="AS220">
        <f t="shared" si="129"/>
        <v>3</v>
      </c>
      <c r="AT220">
        <f>IF(AR220=0,-1,AO220/$U$4+$X$2*AR220-$X$3*AS220)</f>
        <v>1.7916666666666665</v>
      </c>
      <c r="AU220">
        <v>7</v>
      </c>
      <c r="AV220">
        <v>3</v>
      </c>
      <c r="AW220">
        <f>AO220/$U$4</f>
        <v>0.29166666666666669</v>
      </c>
    </row>
    <row r="221" spans="2:49" x14ac:dyDescent="0.35">
      <c r="B221" s="5" t="s">
        <v>163</v>
      </c>
      <c r="C221" s="5">
        <v>2</v>
      </c>
      <c r="D221" s="5">
        <v>0</v>
      </c>
      <c r="E221" s="5">
        <v>0</v>
      </c>
      <c r="F221" s="5">
        <v>0</v>
      </c>
      <c r="G221" s="5">
        <v>0</v>
      </c>
      <c r="H221" s="5">
        <v>0</v>
      </c>
      <c r="I221" s="5">
        <v>0</v>
      </c>
      <c r="J221" s="5">
        <v>0</v>
      </c>
      <c r="K221" s="5">
        <v>0</v>
      </c>
      <c r="L221" s="5">
        <v>1</v>
      </c>
      <c r="M221" s="5">
        <v>0</v>
      </c>
      <c r="N221" s="5">
        <v>0</v>
      </c>
      <c r="O221" s="5">
        <v>0</v>
      </c>
      <c r="P221" s="5">
        <v>0</v>
      </c>
      <c r="Q221" s="5">
        <v>0</v>
      </c>
      <c r="R221" s="5">
        <v>0</v>
      </c>
      <c r="S221" s="5">
        <v>0</v>
      </c>
      <c r="T221" s="5">
        <v>0</v>
      </c>
      <c r="U221" s="5">
        <v>0</v>
      </c>
      <c r="V221" s="5">
        <v>0</v>
      </c>
      <c r="W221" s="5">
        <v>0</v>
      </c>
      <c r="X221" s="5">
        <v>1</v>
      </c>
      <c r="Y221" s="5">
        <v>1</v>
      </c>
      <c r="Z221" s="5">
        <v>1</v>
      </c>
      <c r="AA221" s="5">
        <v>1</v>
      </c>
      <c r="AN221">
        <f t="shared" si="130"/>
        <v>3</v>
      </c>
      <c r="AO221">
        <f t="shared" si="128"/>
        <v>3</v>
      </c>
      <c r="AP221">
        <f t="shared" ref="AP221:AP229" si="138">COUNTIFS(D221:Z221,"0",E221:AA221,"1",$D$231:$Z$231,"&lt;0,5")+COUNTIFS(D221:Z221,"1",E221:AA221,"0",$D$231:$Z$231,"&gt;0,5")</f>
        <v>2</v>
      </c>
      <c r="AQ221">
        <f t="shared" ref="AQ221:AQ229" si="139">COUNTIFS(D221:Z221,"0",E221:AA221,"1",$D$231:$Z$231,"&gt;"&amp;$X$1)+COUNTIFS(D221:Z221,"1",E221:AA221,"0",$D$231:$Z$231,"&lt;"&amp;$Y$1)</f>
        <v>1</v>
      </c>
      <c r="AR221">
        <f t="shared" si="129"/>
        <v>2</v>
      </c>
      <c r="AS221">
        <f t="shared" si="129"/>
        <v>1</v>
      </c>
      <c r="AT221">
        <f t="shared" ref="AT221:AT229" si="140">IF(AR221=0,-1,AO221/$U$4+$X$2*AR221-$X$3*AS221)</f>
        <v>1.625</v>
      </c>
      <c r="AW221">
        <f t="shared" ref="AW221:AW229" si="141">AO221/$U$4</f>
        <v>0.125</v>
      </c>
    </row>
    <row r="222" spans="2:49" x14ac:dyDescent="0.35">
      <c r="B222" s="5" t="s">
        <v>163</v>
      </c>
      <c r="C222" s="5">
        <v>3</v>
      </c>
      <c r="D222" s="5">
        <v>0</v>
      </c>
      <c r="E222" s="5">
        <v>0</v>
      </c>
      <c r="F222" s="5">
        <v>0</v>
      </c>
      <c r="G222" s="5">
        <v>0</v>
      </c>
      <c r="H222" s="5">
        <v>0</v>
      </c>
      <c r="I222" s="5">
        <v>0</v>
      </c>
      <c r="J222" s="5">
        <v>0</v>
      </c>
      <c r="K222" s="5">
        <v>1</v>
      </c>
      <c r="L222" s="5">
        <v>1</v>
      </c>
      <c r="M222" s="5">
        <v>0</v>
      </c>
      <c r="N222" s="5">
        <v>0</v>
      </c>
      <c r="O222" s="5">
        <v>0</v>
      </c>
      <c r="P222" s="5">
        <v>0</v>
      </c>
      <c r="Q222" s="5">
        <v>0</v>
      </c>
      <c r="R222" s="5">
        <v>0</v>
      </c>
      <c r="S222" s="5">
        <v>0</v>
      </c>
      <c r="T222" s="5">
        <v>0</v>
      </c>
      <c r="U222" s="5">
        <v>0</v>
      </c>
      <c r="V222" s="5">
        <v>0</v>
      </c>
      <c r="W222" s="5">
        <v>0</v>
      </c>
      <c r="X222" s="5">
        <v>0</v>
      </c>
      <c r="Y222" s="5">
        <v>0</v>
      </c>
      <c r="Z222" s="5">
        <v>0</v>
      </c>
      <c r="AA222" s="5">
        <v>0</v>
      </c>
      <c r="AN222">
        <f t="shared" si="130"/>
        <v>2</v>
      </c>
      <c r="AO222">
        <f t="shared" si="128"/>
        <v>2</v>
      </c>
      <c r="AP222">
        <f t="shared" si="138"/>
        <v>1</v>
      </c>
      <c r="AQ222">
        <f t="shared" si="139"/>
        <v>0</v>
      </c>
      <c r="AR222">
        <f t="shared" si="129"/>
        <v>1</v>
      </c>
      <c r="AS222">
        <f t="shared" si="129"/>
        <v>0</v>
      </c>
      <c r="AT222">
        <f t="shared" si="140"/>
        <v>1.0833333333333333</v>
      </c>
      <c r="AW222">
        <f t="shared" si="141"/>
        <v>8.3333333333333329E-2</v>
      </c>
    </row>
    <row r="223" spans="2:49" x14ac:dyDescent="0.35">
      <c r="B223" s="5" t="s">
        <v>163</v>
      </c>
      <c r="C223" s="5">
        <v>4</v>
      </c>
      <c r="D223" s="5">
        <v>0</v>
      </c>
      <c r="E223" s="5">
        <v>0</v>
      </c>
      <c r="F223" s="5">
        <v>0</v>
      </c>
      <c r="G223" s="5">
        <v>0</v>
      </c>
      <c r="H223" s="5">
        <v>0</v>
      </c>
      <c r="I223" s="5">
        <v>0</v>
      </c>
      <c r="J223" s="5">
        <v>0</v>
      </c>
      <c r="K223" s="5">
        <v>0</v>
      </c>
      <c r="L223" s="5">
        <v>0</v>
      </c>
      <c r="M223" s="5">
        <v>0</v>
      </c>
      <c r="N223" s="5">
        <v>0</v>
      </c>
      <c r="O223" s="5">
        <v>0</v>
      </c>
      <c r="P223" s="5">
        <v>0</v>
      </c>
      <c r="Q223" s="5">
        <v>0</v>
      </c>
      <c r="R223" s="5">
        <v>0</v>
      </c>
      <c r="S223" s="5">
        <v>0</v>
      </c>
      <c r="T223" s="5">
        <v>0</v>
      </c>
      <c r="U223" s="5">
        <v>0</v>
      </c>
      <c r="V223" s="5">
        <v>0</v>
      </c>
      <c r="W223" s="5">
        <v>0</v>
      </c>
      <c r="X223" s="5">
        <v>0</v>
      </c>
      <c r="Y223" s="5">
        <v>0</v>
      </c>
      <c r="Z223" s="5">
        <v>0</v>
      </c>
      <c r="AA223" s="5">
        <v>0</v>
      </c>
      <c r="AN223">
        <f t="shared" si="130"/>
        <v>0</v>
      </c>
      <c r="AO223">
        <f t="shared" si="128"/>
        <v>0</v>
      </c>
      <c r="AP223">
        <f t="shared" si="138"/>
        <v>0</v>
      </c>
      <c r="AQ223">
        <f t="shared" si="139"/>
        <v>0</v>
      </c>
      <c r="AR223">
        <f t="shared" si="129"/>
        <v>0</v>
      </c>
      <c r="AS223">
        <f t="shared" si="129"/>
        <v>0</v>
      </c>
      <c r="AT223">
        <f t="shared" si="140"/>
        <v>-1</v>
      </c>
      <c r="AW223">
        <f t="shared" si="141"/>
        <v>0</v>
      </c>
    </row>
    <row r="224" spans="2:49" x14ac:dyDescent="0.35">
      <c r="B224" s="5" t="s">
        <v>163</v>
      </c>
      <c r="C224" s="5">
        <v>5</v>
      </c>
      <c r="D224" s="5">
        <v>0</v>
      </c>
      <c r="E224" s="5">
        <v>0</v>
      </c>
      <c r="F224" s="5">
        <v>0</v>
      </c>
      <c r="G224" s="5">
        <v>0</v>
      </c>
      <c r="H224" s="5">
        <v>0</v>
      </c>
      <c r="I224" s="5">
        <v>0</v>
      </c>
      <c r="J224" s="5">
        <v>1</v>
      </c>
      <c r="K224" s="5">
        <v>1</v>
      </c>
      <c r="L224" s="5">
        <v>1</v>
      </c>
      <c r="M224" s="5">
        <v>1</v>
      </c>
      <c r="N224" s="5">
        <v>0</v>
      </c>
      <c r="O224" s="5">
        <v>0</v>
      </c>
      <c r="P224" s="5">
        <v>0</v>
      </c>
      <c r="Q224" s="5">
        <v>0</v>
      </c>
      <c r="R224" s="5">
        <v>0</v>
      </c>
      <c r="S224" s="5">
        <v>0</v>
      </c>
      <c r="T224" s="5">
        <v>0</v>
      </c>
      <c r="U224" s="5">
        <v>0</v>
      </c>
      <c r="V224" s="5">
        <v>0</v>
      </c>
      <c r="W224" s="5">
        <v>0</v>
      </c>
      <c r="X224" s="5">
        <v>1</v>
      </c>
      <c r="Y224" s="5">
        <v>1</v>
      </c>
      <c r="Z224" s="5">
        <v>1</v>
      </c>
      <c r="AA224" s="5">
        <v>1</v>
      </c>
      <c r="AN224">
        <f t="shared" si="130"/>
        <v>3</v>
      </c>
      <c r="AO224">
        <f t="shared" si="128"/>
        <v>3</v>
      </c>
      <c r="AP224">
        <f t="shared" si="138"/>
        <v>2</v>
      </c>
      <c r="AQ224">
        <f t="shared" si="139"/>
        <v>1</v>
      </c>
      <c r="AR224">
        <f t="shared" si="129"/>
        <v>2</v>
      </c>
      <c r="AS224">
        <f t="shared" si="129"/>
        <v>1</v>
      </c>
      <c r="AT224">
        <f t="shared" si="140"/>
        <v>1.625</v>
      </c>
      <c r="AW224">
        <f t="shared" si="141"/>
        <v>0.125</v>
      </c>
    </row>
    <row r="225" spans="2:49" x14ac:dyDescent="0.35">
      <c r="B225" s="5" t="s">
        <v>163</v>
      </c>
      <c r="C225" s="5">
        <v>6</v>
      </c>
      <c r="D225" s="5">
        <v>1</v>
      </c>
      <c r="E225" s="5">
        <v>1</v>
      </c>
      <c r="F225" s="5"/>
      <c r="G225" s="5">
        <v>1</v>
      </c>
      <c r="H225" s="5">
        <v>0</v>
      </c>
      <c r="I225" s="5">
        <v>1</v>
      </c>
      <c r="J225" s="5">
        <v>1</v>
      </c>
      <c r="K225" s="5">
        <v>1</v>
      </c>
      <c r="L225" s="5">
        <v>1</v>
      </c>
      <c r="M225" s="5">
        <v>0</v>
      </c>
      <c r="N225" s="5">
        <v>1</v>
      </c>
      <c r="O225" s="5"/>
      <c r="P225" s="5">
        <v>0</v>
      </c>
      <c r="Q225" s="5">
        <v>0</v>
      </c>
      <c r="R225" s="5">
        <v>0</v>
      </c>
      <c r="S225" s="5">
        <v>1</v>
      </c>
      <c r="T225" s="5">
        <v>0</v>
      </c>
      <c r="U225" s="5">
        <v>1</v>
      </c>
      <c r="V225" s="5">
        <v>0</v>
      </c>
      <c r="W225" s="5">
        <v>1</v>
      </c>
      <c r="X225" s="5">
        <v>1</v>
      </c>
      <c r="Y225" s="5">
        <v>0</v>
      </c>
      <c r="Z225" s="5">
        <v>1</v>
      </c>
      <c r="AA225" s="5">
        <v>1</v>
      </c>
      <c r="AN225">
        <f t="shared" si="130"/>
        <v>11</v>
      </c>
      <c r="AO225">
        <v>12</v>
      </c>
      <c r="AP225">
        <f t="shared" si="138"/>
        <v>6</v>
      </c>
      <c r="AQ225">
        <f t="shared" si="139"/>
        <v>4</v>
      </c>
      <c r="AR225">
        <f t="shared" si="129"/>
        <v>6</v>
      </c>
      <c r="AS225">
        <f t="shared" si="129"/>
        <v>4</v>
      </c>
      <c r="AT225">
        <f t="shared" si="140"/>
        <v>4.5</v>
      </c>
      <c r="AW225">
        <f t="shared" si="141"/>
        <v>0.5</v>
      </c>
    </row>
    <row r="226" spans="2:49" x14ac:dyDescent="0.35">
      <c r="B226" s="5" t="s">
        <v>163</v>
      </c>
      <c r="C226" s="5">
        <v>7</v>
      </c>
      <c r="D226" s="5">
        <v>0</v>
      </c>
      <c r="E226" s="5">
        <v>0</v>
      </c>
      <c r="F226" s="5">
        <v>0</v>
      </c>
      <c r="G226" s="5">
        <v>0</v>
      </c>
      <c r="H226" s="5">
        <v>0</v>
      </c>
      <c r="I226" s="5">
        <v>0</v>
      </c>
      <c r="J226" s="5">
        <v>0</v>
      </c>
      <c r="K226" s="5">
        <v>0</v>
      </c>
      <c r="L226" s="5">
        <v>0</v>
      </c>
      <c r="M226" s="5">
        <v>0</v>
      </c>
      <c r="N226" s="5">
        <v>0</v>
      </c>
      <c r="O226" s="5">
        <v>0</v>
      </c>
      <c r="P226" s="5">
        <v>0</v>
      </c>
      <c r="Q226" s="5">
        <v>0</v>
      </c>
      <c r="R226" s="5">
        <v>0</v>
      </c>
      <c r="S226" s="5">
        <v>0</v>
      </c>
      <c r="T226" s="5">
        <v>0</v>
      </c>
      <c r="U226" s="5">
        <v>0</v>
      </c>
      <c r="V226" s="5">
        <v>0</v>
      </c>
      <c r="W226" s="5">
        <v>0</v>
      </c>
      <c r="X226" s="5">
        <v>0</v>
      </c>
      <c r="Y226" s="5">
        <v>0</v>
      </c>
      <c r="Z226" s="5">
        <v>0</v>
      </c>
      <c r="AA226" s="5">
        <v>0</v>
      </c>
      <c r="AN226">
        <f t="shared" si="130"/>
        <v>0</v>
      </c>
      <c r="AO226">
        <f t="shared" si="128"/>
        <v>0</v>
      </c>
      <c r="AP226">
        <f t="shared" si="138"/>
        <v>0</v>
      </c>
      <c r="AQ226">
        <f t="shared" si="139"/>
        <v>0</v>
      </c>
      <c r="AR226">
        <f t="shared" si="129"/>
        <v>0</v>
      </c>
      <c r="AS226">
        <f t="shared" si="129"/>
        <v>0</v>
      </c>
      <c r="AT226">
        <f t="shared" si="140"/>
        <v>-1</v>
      </c>
      <c r="AW226">
        <f t="shared" si="141"/>
        <v>0</v>
      </c>
    </row>
    <row r="227" spans="2:49" x14ac:dyDescent="0.35">
      <c r="B227" s="5" t="s">
        <v>163</v>
      </c>
      <c r="C227" s="5">
        <v>8</v>
      </c>
      <c r="D227" s="5">
        <v>0</v>
      </c>
      <c r="E227" s="5">
        <v>0</v>
      </c>
      <c r="F227" s="5">
        <v>0</v>
      </c>
      <c r="G227" s="5">
        <v>0</v>
      </c>
      <c r="H227" s="5">
        <v>0</v>
      </c>
      <c r="I227" s="5">
        <v>0</v>
      </c>
      <c r="J227" s="5">
        <v>0</v>
      </c>
      <c r="K227" s="5">
        <v>0</v>
      </c>
      <c r="L227" s="5">
        <v>0</v>
      </c>
      <c r="M227" s="5">
        <v>0</v>
      </c>
      <c r="N227" s="5">
        <v>0</v>
      </c>
      <c r="O227" s="5">
        <v>0</v>
      </c>
      <c r="P227" s="5">
        <v>0</v>
      </c>
      <c r="Q227" s="5">
        <v>0</v>
      </c>
      <c r="R227" s="5">
        <v>0</v>
      </c>
      <c r="S227" s="5">
        <v>0</v>
      </c>
      <c r="T227" s="5">
        <v>0</v>
      </c>
      <c r="U227" s="5">
        <v>0</v>
      </c>
      <c r="V227" s="5">
        <v>0</v>
      </c>
      <c r="W227" s="5">
        <v>0</v>
      </c>
      <c r="X227" s="5">
        <v>0</v>
      </c>
      <c r="Y227" s="5">
        <v>0</v>
      </c>
      <c r="Z227" s="5">
        <v>0</v>
      </c>
      <c r="AA227" s="5">
        <v>0</v>
      </c>
      <c r="AN227">
        <f t="shared" si="130"/>
        <v>0</v>
      </c>
      <c r="AO227">
        <f t="shared" si="128"/>
        <v>0</v>
      </c>
      <c r="AP227">
        <f t="shared" si="138"/>
        <v>0</v>
      </c>
      <c r="AQ227">
        <f t="shared" si="139"/>
        <v>0</v>
      </c>
      <c r="AR227">
        <f t="shared" si="129"/>
        <v>0</v>
      </c>
      <c r="AS227">
        <f t="shared" si="129"/>
        <v>0</v>
      </c>
      <c r="AT227">
        <f t="shared" si="140"/>
        <v>-1</v>
      </c>
      <c r="AW227">
        <f t="shared" si="141"/>
        <v>0</v>
      </c>
    </row>
    <row r="228" spans="2:49" x14ac:dyDescent="0.35">
      <c r="B228" s="5" t="s">
        <v>163</v>
      </c>
      <c r="C228" s="5">
        <v>9</v>
      </c>
      <c r="D228" s="5">
        <v>1</v>
      </c>
      <c r="E228" s="5">
        <v>0</v>
      </c>
      <c r="F228" s="5">
        <v>0</v>
      </c>
      <c r="G228" s="5">
        <v>0</v>
      </c>
      <c r="H228" s="5">
        <v>0</v>
      </c>
      <c r="I228" s="5">
        <v>0</v>
      </c>
      <c r="J228" s="5">
        <v>1</v>
      </c>
      <c r="K228" s="5">
        <v>1</v>
      </c>
      <c r="L228" s="5">
        <v>1</v>
      </c>
      <c r="M228" s="5">
        <v>1</v>
      </c>
      <c r="N228" s="5">
        <v>1</v>
      </c>
      <c r="O228" s="5">
        <v>0</v>
      </c>
      <c r="P228" s="5">
        <v>0</v>
      </c>
      <c r="Q228" s="5">
        <v>0</v>
      </c>
      <c r="R228" s="5">
        <v>0</v>
      </c>
      <c r="S228" s="5">
        <v>0</v>
      </c>
      <c r="T228" s="5">
        <v>0</v>
      </c>
      <c r="U228" s="5">
        <v>0</v>
      </c>
      <c r="V228" s="5">
        <v>0</v>
      </c>
      <c r="W228" s="5">
        <v>0</v>
      </c>
      <c r="X228" s="5">
        <v>0</v>
      </c>
      <c r="Y228" s="5">
        <v>1</v>
      </c>
      <c r="Z228" s="5">
        <v>1</v>
      </c>
      <c r="AA228" s="5">
        <v>1</v>
      </c>
      <c r="AN228">
        <f t="shared" si="130"/>
        <v>4</v>
      </c>
      <c r="AO228">
        <f t="shared" si="128"/>
        <v>4</v>
      </c>
      <c r="AP228">
        <f t="shared" si="138"/>
        <v>2</v>
      </c>
      <c r="AQ228">
        <f t="shared" si="139"/>
        <v>2</v>
      </c>
      <c r="AR228">
        <f t="shared" si="129"/>
        <v>2</v>
      </c>
      <c r="AS228">
        <f t="shared" si="129"/>
        <v>2</v>
      </c>
      <c r="AT228">
        <f t="shared" si="140"/>
        <v>1.1666666666666665</v>
      </c>
      <c r="AW228">
        <f t="shared" si="141"/>
        <v>0.16666666666666666</v>
      </c>
    </row>
    <row r="229" spans="2:49" x14ac:dyDescent="0.35">
      <c r="B229" s="5" t="s">
        <v>163</v>
      </c>
      <c r="C229" s="5">
        <v>10</v>
      </c>
      <c r="D229" s="5">
        <v>0</v>
      </c>
      <c r="E229" s="5">
        <v>0</v>
      </c>
      <c r="F229" s="5">
        <v>0</v>
      </c>
      <c r="G229" s="5">
        <v>0</v>
      </c>
      <c r="H229" s="5">
        <v>0</v>
      </c>
      <c r="I229" s="5"/>
      <c r="J229" s="5">
        <v>1</v>
      </c>
      <c r="K229" s="5">
        <v>1</v>
      </c>
      <c r="L229" s="5">
        <v>1</v>
      </c>
      <c r="M229" s="5">
        <v>1</v>
      </c>
      <c r="N229" s="5">
        <v>0</v>
      </c>
      <c r="O229" s="5">
        <v>0</v>
      </c>
      <c r="P229" s="5">
        <v>0</v>
      </c>
      <c r="Q229" s="5">
        <v>0</v>
      </c>
      <c r="R229" s="5">
        <v>0</v>
      </c>
      <c r="S229" s="5">
        <v>0</v>
      </c>
      <c r="T229" s="5">
        <v>0</v>
      </c>
      <c r="U229" s="5">
        <v>0</v>
      </c>
      <c r="V229" s="5">
        <v>0</v>
      </c>
      <c r="W229" s="5">
        <v>1</v>
      </c>
      <c r="X229" s="5">
        <v>0</v>
      </c>
      <c r="Y229" s="5">
        <v>1</v>
      </c>
      <c r="Z229" s="5">
        <v>1</v>
      </c>
      <c r="AA229" s="5">
        <v>0</v>
      </c>
      <c r="AN229">
        <f t="shared" si="130"/>
        <v>5</v>
      </c>
      <c r="AO229">
        <v>6</v>
      </c>
      <c r="AP229">
        <f t="shared" si="138"/>
        <v>3</v>
      </c>
      <c r="AQ229">
        <f t="shared" si="139"/>
        <v>2</v>
      </c>
      <c r="AR229">
        <f t="shared" si="129"/>
        <v>3</v>
      </c>
      <c r="AS229">
        <v>2</v>
      </c>
      <c r="AT229">
        <f t="shared" si="140"/>
        <v>2.25</v>
      </c>
      <c r="AW229">
        <f t="shared" si="141"/>
        <v>0.25</v>
      </c>
    </row>
    <row r="230" spans="2:49" x14ac:dyDescent="0.35">
      <c r="C230" s="5"/>
      <c r="D230">
        <f>+AVERAGE(D220:D229)</f>
        <v>0.2</v>
      </c>
      <c r="E230">
        <f t="shared" ref="E230:AA230" si="142">+AVERAGE(E220:E229)</f>
        <v>0.1</v>
      </c>
      <c r="F230">
        <f t="shared" si="142"/>
        <v>0</v>
      </c>
      <c r="G230">
        <f t="shared" si="142"/>
        <v>0.1</v>
      </c>
      <c r="H230">
        <f t="shared" si="142"/>
        <v>0</v>
      </c>
      <c r="I230">
        <f t="shared" si="142"/>
        <v>0.1111111111111111</v>
      </c>
      <c r="J230">
        <f t="shared" si="142"/>
        <v>0.4</v>
      </c>
      <c r="K230">
        <f t="shared" si="142"/>
        <v>0.6</v>
      </c>
      <c r="L230">
        <f t="shared" si="142"/>
        <v>0.6</v>
      </c>
      <c r="M230">
        <f t="shared" si="142"/>
        <v>0.3</v>
      </c>
      <c r="N230">
        <f t="shared" si="142"/>
        <v>0.2</v>
      </c>
      <c r="O230">
        <f t="shared" si="142"/>
        <v>0.1111111111111111</v>
      </c>
      <c r="P230">
        <f t="shared" si="142"/>
        <v>0</v>
      </c>
      <c r="Q230">
        <f t="shared" si="142"/>
        <v>0</v>
      </c>
      <c r="R230">
        <f t="shared" si="142"/>
        <v>0</v>
      </c>
      <c r="S230">
        <f t="shared" si="142"/>
        <v>0.2</v>
      </c>
      <c r="T230">
        <f t="shared" si="142"/>
        <v>0.1</v>
      </c>
      <c r="U230">
        <f t="shared" si="142"/>
        <v>0.1</v>
      </c>
      <c r="V230">
        <f t="shared" si="142"/>
        <v>0</v>
      </c>
      <c r="W230">
        <f t="shared" si="142"/>
        <v>0.2</v>
      </c>
      <c r="X230">
        <f t="shared" si="142"/>
        <v>0.3</v>
      </c>
      <c r="Y230">
        <f t="shared" si="142"/>
        <v>0.4</v>
      </c>
      <c r="Z230">
        <f t="shared" si="142"/>
        <v>0.5</v>
      </c>
      <c r="AA230">
        <f t="shared" si="142"/>
        <v>0.5</v>
      </c>
    </row>
    <row r="231" spans="2:49" x14ac:dyDescent="0.35">
      <c r="C231" s="5" t="s">
        <v>115</v>
      </c>
      <c r="D231">
        <f>(SUM(D220:D229)+1)/12</f>
        <v>0.25</v>
      </c>
      <c r="E231">
        <f t="shared" ref="E231:F231" si="143">(SUM(E220:E229)+1)/12</f>
        <v>0.16666666666666666</v>
      </c>
      <c r="F231">
        <f t="shared" si="143"/>
        <v>8.3333333333333329E-2</v>
      </c>
      <c r="G231">
        <f>(SUM(G220:G229)+2)/12</f>
        <v>0.25</v>
      </c>
      <c r="H231">
        <f t="shared" ref="H231:AA231" si="144">(SUM(H220:H229)+2)/12</f>
        <v>0.16666666666666666</v>
      </c>
      <c r="I231">
        <f t="shared" si="144"/>
        <v>0.25</v>
      </c>
      <c r="J231">
        <f t="shared" si="144"/>
        <v>0.5</v>
      </c>
      <c r="K231">
        <f t="shared" si="144"/>
        <v>0.66666666666666663</v>
      </c>
      <c r="L231">
        <f t="shared" si="144"/>
        <v>0.66666666666666663</v>
      </c>
      <c r="M231">
        <f t="shared" si="144"/>
        <v>0.41666666666666669</v>
      </c>
      <c r="N231">
        <f t="shared" si="144"/>
        <v>0.33333333333333331</v>
      </c>
      <c r="O231">
        <f t="shared" si="144"/>
        <v>0.25</v>
      </c>
      <c r="P231">
        <f t="shared" si="144"/>
        <v>0.16666666666666666</v>
      </c>
      <c r="Q231">
        <f t="shared" si="144"/>
        <v>0.16666666666666666</v>
      </c>
      <c r="R231">
        <f t="shared" si="144"/>
        <v>0.16666666666666666</v>
      </c>
      <c r="S231">
        <f t="shared" si="144"/>
        <v>0.33333333333333331</v>
      </c>
      <c r="T231">
        <f t="shared" si="144"/>
        <v>0.25</v>
      </c>
      <c r="U231">
        <f t="shared" si="144"/>
        <v>0.25</v>
      </c>
      <c r="V231">
        <f t="shared" si="144"/>
        <v>0.16666666666666666</v>
      </c>
      <c r="W231">
        <f t="shared" si="144"/>
        <v>0.33333333333333331</v>
      </c>
      <c r="X231">
        <f t="shared" si="144"/>
        <v>0.41666666666666669</v>
      </c>
      <c r="Y231">
        <f t="shared" si="144"/>
        <v>0.5</v>
      </c>
      <c r="Z231">
        <f t="shared" si="144"/>
        <v>0.58333333333333337</v>
      </c>
      <c r="AA231">
        <f t="shared" si="144"/>
        <v>0.58333333333333337</v>
      </c>
    </row>
  </sheetData>
  <conditionalFormatting sqref="AT7 AT14:AT15 AT9:AT11 AT18:AT22 AT28:AT39 AT42:AT47 AT52:AT55 AT64:AT75 AT78:AT79 AT82:AT85 AT99:AT101 AT103:AT108 AT111:AT118 AT121:AT122 AT126:AT130 AT124 AT135:AT141 AT144:AT148 AT150:AT151 AT154:AT157 AT159:AT163 AT167:AT169 AT172:AT174 AT178 AT181:AT184 AT187:AT189 AT191:AT196 AT199:AT205 AT61 AT58 AT207 AT210:AT217 AT220:AT229 AT89:AT96">
    <cfRule type="cellIs" dxfId="4" priority="1" operator="lessThanOrEqual">
      <formula>0</formula>
    </cfRule>
    <cfRule type="cellIs" dxfId="3" priority="2" operator="greaterThan">
      <formula>0</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9"/>
  <sheetViews>
    <sheetView topLeftCell="A21" workbookViewId="0">
      <selection activeCell="B46" sqref="B46"/>
    </sheetView>
  </sheetViews>
  <sheetFormatPr defaultRowHeight="14.5" x14ac:dyDescent="0.35"/>
  <sheetData>
    <row r="1" spans="1:2" x14ac:dyDescent="0.35">
      <c r="A1">
        <v>0.125</v>
      </c>
      <c r="B1" s="8">
        <v>0.125</v>
      </c>
    </row>
    <row r="2" spans="1:2" x14ac:dyDescent="0.35">
      <c r="A2">
        <v>0.125</v>
      </c>
      <c r="B2">
        <v>4.1666666666666664E-2</v>
      </c>
    </row>
    <row r="3" spans="1:2" x14ac:dyDescent="0.35">
      <c r="A3">
        <v>0.125</v>
      </c>
      <c r="B3">
        <v>0</v>
      </c>
    </row>
    <row r="4" spans="1:2" x14ac:dyDescent="0.35">
      <c r="A4">
        <v>0.125</v>
      </c>
      <c r="B4">
        <v>0</v>
      </c>
    </row>
    <row r="5" spans="1:2" x14ac:dyDescent="0.35">
      <c r="A5">
        <v>0</v>
      </c>
      <c r="B5">
        <v>8.3333333333333329E-2</v>
      </c>
    </row>
    <row r="6" spans="1:2" x14ac:dyDescent="0.35">
      <c r="A6">
        <v>0</v>
      </c>
      <c r="B6">
        <v>8.3333333333333329E-2</v>
      </c>
    </row>
    <row r="7" spans="1:2" x14ac:dyDescent="0.35">
      <c r="A7">
        <v>0</v>
      </c>
      <c r="B7">
        <v>0</v>
      </c>
    </row>
    <row r="8" spans="1:2" x14ac:dyDescent="0.35">
      <c r="A8">
        <v>0</v>
      </c>
      <c r="B8">
        <v>0.16666666666666666</v>
      </c>
    </row>
    <row r="9" spans="1:2" x14ac:dyDescent="0.35">
      <c r="A9">
        <v>0</v>
      </c>
      <c r="B9">
        <v>0</v>
      </c>
    </row>
    <row r="10" spans="1:2" x14ac:dyDescent="0.35">
      <c r="A10">
        <v>0</v>
      </c>
      <c r="B10">
        <v>0</v>
      </c>
    </row>
    <row r="11" spans="1:2" x14ac:dyDescent="0.35">
      <c r="A11">
        <v>0</v>
      </c>
      <c r="B11">
        <v>0</v>
      </c>
    </row>
    <row r="12" spans="1:2" x14ac:dyDescent="0.35">
      <c r="A12">
        <v>8.3333333333333329E-2</v>
      </c>
      <c r="B12">
        <v>0</v>
      </c>
    </row>
    <row r="13" spans="1:2" x14ac:dyDescent="0.35">
      <c r="A13">
        <v>0</v>
      </c>
      <c r="B13">
        <v>0.29166666666666702</v>
      </c>
    </row>
    <row r="14" spans="1:2" x14ac:dyDescent="0.35">
      <c r="A14">
        <v>0</v>
      </c>
      <c r="B14">
        <v>0</v>
      </c>
    </row>
    <row r="15" spans="1:2" x14ac:dyDescent="0.35">
      <c r="A15">
        <v>0</v>
      </c>
      <c r="B15">
        <v>4.1666666666666664E-2</v>
      </c>
    </row>
    <row r="16" spans="1:2" x14ac:dyDescent="0.35">
      <c r="A16">
        <v>0</v>
      </c>
      <c r="B16">
        <v>0</v>
      </c>
    </row>
    <row r="17" spans="1:2" x14ac:dyDescent="0.35">
      <c r="A17">
        <v>0</v>
      </c>
      <c r="B17">
        <v>6.25E-2</v>
      </c>
    </row>
    <row r="18" spans="1:2" x14ac:dyDescent="0.35">
      <c r="A18">
        <v>0</v>
      </c>
      <c r="B18">
        <v>0.125</v>
      </c>
    </row>
    <row r="19" spans="1:2" x14ac:dyDescent="0.35">
      <c r="A19">
        <v>0.1111111111111111</v>
      </c>
      <c r="B19">
        <v>0</v>
      </c>
    </row>
    <row r="20" spans="1:2" x14ac:dyDescent="0.35">
      <c r="A20">
        <v>0</v>
      </c>
      <c r="B20">
        <v>0</v>
      </c>
    </row>
    <row r="21" spans="1:2" x14ac:dyDescent="0.35">
      <c r="A21">
        <v>8.3333333333333329E-2</v>
      </c>
      <c r="B21">
        <v>0</v>
      </c>
    </row>
    <row r="22" spans="1:2" x14ac:dyDescent="0.35">
      <c r="A22">
        <v>0.5</v>
      </c>
      <c r="B22">
        <v>0</v>
      </c>
    </row>
    <row r="23" spans="1:2" x14ac:dyDescent="0.35">
      <c r="A23">
        <v>0</v>
      </c>
      <c r="B23">
        <v>0</v>
      </c>
    </row>
    <row r="24" spans="1:2" x14ac:dyDescent="0.35">
      <c r="A24">
        <v>0.125</v>
      </c>
      <c r="B24">
        <v>0</v>
      </c>
    </row>
    <row r="25" spans="1:2" x14ac:dyDescent="0.35">
      <c r="A25">
        <v>0</v>
      </c>
      <c r="B25">
        <v>0</v>
      </c>
    </row>
    <row r="26" spans="1:2" x14ac:dyDescent="0.35">
      <c r="A26">
        <v>0</v>
      </c>
      <c r="B26">
        <v>0</v>
      </c>
    </row>
    <row r="27" spans="1:2" x14ac:dyDescent="0.35">
      <c r="A27">
        <v>0.5</v>
      </c>
      <c r="B27">
        <v>0</v>
      </c>
    </row>
    <row r="28" spans="1:2" x14ac:dyDescent="0.35">
      <c r="A28">
        <v>0.375</v>
      </c>
      <c r="B28">
        <v>0</v>
      </c>
    </row>
    <row r="29" spans="1:2" x14ac:dyDescent="0.35">
      <c r="A29">
        <v>0</v>
      </c>
      <c r="B29">
        <v>0</v>
      </c>
    </row>
    <row r="30" spans="1:2" x14ac:dyDescent="0.35">
      <c r="A30">
        <v>4.1666666666666664E-2</v>
      </c>
      <c r="B30">
        <v>0</v>
      </c>
    </row>
    <row r="31" spans="1:2" x14ac:dyDescent="0.35">
      <c r="A31">
        <v>0</v>
      </c>
      <c r="B31">
        <v>0</v>
      </c>
    </row>
    <row r="32" spans="1:2" x14ac:dyDescent="0.35">
      <c r="A32">
        <v>0</v>
      </c>
      <c r="B32">
        <v>0</v>
      </c>
    </row>
    <row r="33" spans="1:2" x14ac:dyDescent="0.35">
      <c r="A33">
        <v>0</v>
      </c>
      <c r="B33">
        <v>0</v>
      </c>
    </row>
    <row r="34" spans="1:2" x14ac:dyDescent="0.35">
      <c r="A34">
        <v>0</v>
      </c>
      <c r="B34">
        <v>0</v>
      </c>
    </row>
    <row r="35" spans="1:2" x14ac:dyDescent="0.35">
      <c r="A35">
        <v>0</v>
      </c>
      <c r="B35">
        <v>0</v>
      </c>
    </row>
    <row r="36" spans="1:2" x14ac:dyDescent="0.35">
      <c r="A36">
        <v>0</v>
      </c>
      <c r="B36">
        <v>0</v>
      </c>
    </row>
    <row r="37" spans="1:2" x14ac:dyDescent="0.35">
      <c r="A37">
        <v>0</v>
      </c>
      <c r="B37">
        <v>0.14285714285714285</v>
      </c>
    </row>
    <row r="38" spans="1:2" x14ac:dyDescent="0.35">
      <c r="A38">
        <v>0</v>
      </c>
      <c r="B38">
        <v>0</v>
      </c>
    </row>
    <row r="39" spans="1:2" x14ac:dyDescent="0.35">
      <c r="A39">
        <v>0.33333333333333331</v>
      </c>
      <c r="B39">
        <v>0</v>
      </c>
    </row>
    <row r="40" spans="1:2" x14ac:dyDescent="0.35">
      <c r="A40">
        <v>0</v>
      </c>
      <c r="B40">
        <v>0</v>
      </c>
    </row>
    <row r="41" spans="1:2" x14ac:dyDescent="0.35">
      <c r="A41">
        <v>0</v>
      </c>
      <c r="B41">
        <v>0</v>
      </c>
    </row>
    <row r="42" spans="1:2" x14ac:dyDescent="0.35">
      <c r="A42">
        <v>0</v>
      </c>
      <c r="B42">
        <v>0</v>
      </c>
    </row>
    <row r="43" spans="1:2" x14ac:dyDescent="0.35">
      <c r="A43">
        <v>0.14285714285714285</v>
      </c>
      <c r="B43">
        <v>0</v>
      </c>
    </row>
    <row r="44" spans="1:2" x14ac:dyDescent="0.35">
      <c r="A44">
        <v>0</v>
      </c>
      <c r="B44">
        <v>0</v>
      </c>
    </row>
    <row r="45" spans="1:2" x14ac:dyDescent="0.35">
      <c r="A45">
        <v>0</v>
      </c>
      <c r="B45">
        <v>0</v>
      </c>
    </row>
    <row r="46" spans="1:2" x14ac:dyDescent="0.35">
      <c r="A46">
        <v>0.33333333333333331</v>
      </c>
      <c r="B46">
        <v>0.2857142857142857</v>
      </c>
    </row>
    <row r="47" spans="1:2" x14ac:dyDescent="0.35">
      <c r="A47">
        <v>0</v>
      </c>
      <c r="B47">
        <v>0</v>
      </c>
    </row>
    <row r="48" spans="1:2" x14ac:dyDescent="0.35">
      <c r="A48">
        <v>0.22222222222222221</v>
      </c>
      <c r="B48">
        <v>4.1666666666666664E-2</v>
      </c>
    </row>
    <row r="49" spans="1:2" x14ac:dyDescent="0.35">
      <c r="A49">
        <v>0</v>
      </c>
      <c r="B49">
        <v>0</v>
      </c>
    </row>
    <row r="50" spans="1:2" x14ac:dyDescent="0.35">
      <c r="A50">
        <v>0</v>
      </c>
      <c r="B50">
        <v>0</v>
      </c>
    </row>
    <row r="51" spans="1:2" x14ac:dyDescent="0.35">
      <c r="A51">
        <v>0.16666666666666666</v>
      </c>
      <c r="B51">
        <v>9.5238095238095233E-2</v>
      </c>
    </row>
    <row r="52" spans="1:2" x14ac:dyDescent="0.35">
      <c r="A52">
        <v>8.3333333333333329E-2</v>
      </c>
      <c r="B52">
        <v>0.14285714285714285</v>
      </c>
    </row>
    <row r="53" spans="1:2" x14ac:dyDescent="0.35">
      <c r="A53">
        <v>8.3333333333333329E-2</v>
      </c>
      <c r="B53">
        <v>4.7619047619047616E-2</v>
      </c>
    </row>
    <row r="54" spans="1:2" x14ac:dyDescent="0.35">
      <c r="A54">
        <v>0</v>
      </c>
      <c r="B54">
        <v>6.25E-2</v>
      </c>
    </row>
    <row r="55" spans="1:2" x14ac:dyDescent="0.35">
      <c r="A55">
        <v>0</v>
      </c>
      <c r="B55">
        <v>0</v>
      </c>
    </row>
    <row r="56" spans="1:2" x14ac:dyDescent="0.35">
      <c r="A56">
        <v>0</v>
      </c>
      <c r="B56">
        <v>0</v>
      </c>
    </row>
    <row r="57" spans="1:2" x14ac:dyDescent="0.35">
      <c r="A57">
        <v>0</v>
      </c>
      <c r="B57">
        <v>0</v>
      </c>
    </row>
    <row r="58" spans="1:2" x14ac:dyDescent="0.35">
      <c r="A58">
        <v>0.16666666666666666</v>
      </c>
      <c r="B58">
        <v>0</v>
      </c>
    </row>
    <row r="59" spans="1:2" x14ac:dyDescent="0.35">
      <c r="A59">
        <v>0.16666666666666666</v>
      </c>
      <c r="B59">
        <v>0</v>
      </c>
    </row>
    <row r="60" spans="1:2" x14ac:dyDescent="0.35">
      <c r="A60">
        <v>0.125</v>
      </c>
      <c r="B60">
        <v>0</v>
      </c>
    </row>
    <row r="61" spans="1:2" x14ac:dyDescent="0.35">
      <c r="A61">
        <v>9.5238095238095233E-2</v>
      </c>
      <c r="B61">
        <v>0</v>
      </c>
    </row>
    <row r="62" spans="1:2" x14ac:dyDescent="0.35">
      <c r="A62">
        <v>9.5238095238095233E-2</v>
      </c>
      <c r="B62">
        <v>0.2</v>
      </c>
    </row>
    <row r="63" spans="1:2" x14ac:dyDescent="0.35">
      <c r="A63">
        <v>0.38095238095238093</v>
      </c>
      <c r="B63">
        <v>0</v>
      </c>
    </row>
    <row r="64" spans="1:2" x14ac:dyDescent="0.35">
      <c r="A64">
        <v>9.5238095238095233E-2</v>
      </c>
      <c r="B64">
        <v>0</v>
      </c>
    </row>
    <row r="65" spans="1:2" x14ac:dyDescent="0.35">
      <c r="A65">
        <v>0</v>
      </c>
      <c r="B65">
        <v>0</v>
      </c>
    </row>
    <row r="66" spans="1:2" x14ac:dyDescent="0.35">
      <c r="A66">
        <v>0</v>
      </c>
    </row>
    <row r="67" spans="1:2" x14ac:dyDescent="0.35">
      <c r="A67">
        <v>0.375</v>
      </c>
    </row>
    <row r="68" spans="1:2" x14ac:dyDescent="0.35">
      <c r="A68">
        <v>0.125</v>
      </c>
    </row>
    <row r="69" spans="1:2" x14ac:dyDescent="0.35">
      <c r="A69">
        <v>0</v>
      </c>
    </row>
    <row r="70" spans="1:2" x14ac:dyDescent="0.35">
      <c r="A70">
        <v>0</v>
      </c>
    </row>
    <row r="71" spans="1:2" x14ac:dyDescent="0.35">
      <c r="A71">
        <v>0</v>
      </c>
    </row>
    <row r="72" spans="1:2" x14ac:dyDescent="0.35">
      <c r="A72">
        <v>0</v>
      </c>
    </row>
    <row r="73" spans="1:2" x14ac:dyDescent="0.35">
      <c r="A73">
        <v>0.29166666666666669</v>
      </c>
    </row>
    <row r="74" spans="1:2" x14ac:dyDescent="0.35">
      <c r="A74">
        <v>0.125</v>
      </c>
    </row>
    <row r="75" spans="1:2" x14ac:dyDescent="0.35">
      <c r="A75">
        <v>8.3333333333333329E-2</v>
      </c>
    </row>
    <row r="76" spans="1:2" x14ac:dyDescent="0.35">
      <c r="A76">
        <v>0.125</v>
      </c>
    </row>
    <row r="77" spans="1:2" x14ac:dyDescent="0.35">
      <c r="A77">
        <v>0.5</v>
      </c>
    </row>
    <row r="78" spans="1:2" x14ac:dyDescent="0.35">
      <c r="A78">
        <v>0.16666666666666666</v>
      </c>
    </row>
    <row r="79" spans="1:2" x14ac:dyDescent="0.35">
      <c r="A79">
        <v>0.25</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S111"/>
  <sheetViews>
    <sheetView topLeftCell="O36" workbookViewId="0">
      <selection activeCell="AP36" sqref="AP1:AP1048576"/>
    </sheetView>
  </sheetViews>
  <sheetFormatPr defaultRowHeight="14.5" x14ac:dyDescent="0.35"/>
  <cols>
    <col min="1" max="1" width="11.81640625" customWidth="1"/>
    <col min="28" max="28" width="14.26953125" hidden="1" customWidth="1"/>
    <col min="29" max="29" width="20.54296875" hidden="1" customWidth="1"/>
    <col min="30" max="39" width="0" hidden="1" customWidth="1"/>
  </cols>
  <sheetData>
    <row r="1" spans="1:45" x14ac:dyDescent="0.35">
      <c r="A1" t="s">
        <v>0</v>
      </c>
      <c r="B1" t="s">
        <v>97</v>
      </c>
      <c r="C1" t="s">
        <v>98</v>
      </c>
      <c r="D1" t="s">
        <v>99</v>
      </c>
      <c r="E1" t="s">
        <v>100</v>
      </c>
      <c r="F1" t="s">
        <v>101</v>
      </c>
      <c r="G1" t="s">
        <v>102</v>
      </c>
      <c r="H1" t="s">
        <v>103</v>
      </c>
      <c r="I1" t="s">
        <v>104</v>
      </c>
      <c r="J1" t="s">
        <v>105</v>
      </c>
      <c r="K1" t="s">
        <v>106</v>
      </c>
      <c r="L1" t="s">
        <v>107</v>
      </c>
      <c r="W1" t="s">
        <v>114</v>
      </c>
      <c r="X1" s="1">
        <v>0.6</v>
      </c>
      <c r="Y1">
        <f>1-X1</f>
        <v>0.4</v>
      </c>
    </row>
    <row r="2" spans="1:45" x14ac:dyDescent="0.35">
      <c r="A2" t="s">
        <v>113</v>
      </c>
      <c r="B2">
        <v>13</v>
      </c>
      <c r="C2">
        <v>10</v>
      </c>
      <c r="D2">
        <v>16</v>
      </c>
      <c r="E2">
        <v>13</v>
      </c>
      <c r="F2">
        <v>10</v>
      </c>
      <c r="G2">
        <v>16</v>
      </c>
      <c r="H2">
        <v>15</v>
      </c>
      <c r="I2">
        <v>12</v>
      </c>
      <c r="J2">
        <v>9</v>
      </c>
      <c r="K2">
        <v>9</v>
      </c>
      <c r="L2">
        <v>8</v>
      </c>
      <c r="W2" t="s">
        <v>118</v>
      </c>
      <c r="X2">
        <v>1</v>
      </c>
    </row>
    <row r="3" spans="1:45" x14ac:dyDescent="0.35">
      <c r="A3" t="s">
        <v>109</v>
      </c>
      <c r="B3">
        <v>4</v>
      </c>
      <c r="C3">
        <v>3</v>
      </c>
      <c r="D3">
        <v>4</v>
      </c>
      <c r="E3">
        <v>4</v>
      </c>
      <c r="F3">
        <v>3</v>
      </c>
      <c r="G3">
        <v>4</v>
      </c>
      <c r="H3">
        <v>4</v>
      </c>
      <c r="I3">
        <v>3</v>
      </c>
      <c r="J3">
        <v>3</v>
      </c>
      <c r="K3">
        <v>3</v>
      </c>
      <c r="L3">
        <v>2</v>
      </c>
      <c r="W3" t="s">
        <v>119</v>
      </c>
      <c r="X3">
        <v>1</v>
      </c>
    </row>
    <row r="4" spans="1:45" x14ac:dyDescent="0.35">
      <c r="A4" t="s">
        <v>117</v>
      </c>
      <c r="B4">
        <v>6</v>
      </c>
      <c r="C4">
        <v>24</v>
      </c>
      <c r="D4">
        <v>24</v>
      </c>
      <c r="E4">
        <v>18</v>
      </c>
      <c r="F4">
        <v>13</v>
      </c>
      <c r="G4">
        <v>7</v>
      </c>
      <c r="H4">
        <v>7</v>
      </c>
      <c r="I4">
        <v>14</v>
      </c>
      <c r="J4">
        <v>15</v>
      </c>
      <c r="K4">
        <v>24</v>
      </c>
      <c r="L4">
        <v>8</v>
      </c>
    </row>
    <row r="6" spans="1:45" x14ac:dyDescent="0.35">
      <c r="B6" t="s">
        <v>0</v>
      </c>
      <c r="C6" t="s">
        <v>1</v>
      </c>
      <c r="D6" t="s">
        <v>2</v>
      </c>
      <c r="E6" t="s">
        <v>3</v>
      </c>
      <c r="F6" t="s">
        <v>4</v>
      </c>
      <c r="G6" t="s">
        <v>5</v>
      </c>
      <c r="H6" t="s">
        <v>6</v>
      </c>
      <c r="I6" t="s">
        <v>7</v>
      </c>
      <c r="J6" t="s">
        <v>8</v>
      </c>
      <c r="K6" t="s">
        <v>9</v>
      </c>
      <c r="L6" t="s">
        <v>10</v>
      </c>
      <c r="M6" t="s">
        <v>11</v>
      </c>
      <c r="N6" t="s">
        <v>12</v>
      </c>
      <c r="O6" t="s">
        <v>13</v>
      </c>
      <c r="P6" t="s">
        <v>14</v>
      </c>
      <c r="Q6" t="s">
        <v>15</v>
      </c>
      <c r="R6" t="s">
        <v>16</v>
      </c>
      <c r="S6" t="s">
        <v>17</v>
      </c>
      <c r="T6" t="s">
        <v>18</v>
      </c>
      <c r="U6" t="s">
        <v>19</v>
      </c>
      <c r="V6" t="s">
        <v>20</v>
      </c>
      <c r="W6" t="s">
        <v>21</v>
      </c>
      <c r="X6" t="s">
        <v>22</v>
      </c>
      <c r="Y6" t="s">
        <v>23</v>
      </c>
      <c r="Z6" t="s">
        <v>24</v>
      </c>
      <c r="AA6" t="s">
        <v>25</v>
      </c>
      <c r="AB6" t="s">
        <v>108</v>
      </c>
      <c r="AC6" t="s">
        <v>26</v>
      </c>
      <c r="AD6">
        <v>1</v>
      </c>
      <c r="AE6">
        <v>2</v>
      </c>
      <c r="AF6">
        <v>3</v>
      </c>
      <c r="AG6">
        <v>4</v>
      </c>
      <c r="AH6">
        <v>5</v>
      </c>
      <c r="AI6">
        <v>6</v>
      </c>
      <c r="AJ6">
        <v>7</v>
      </c>
      <c r="AK6">
        <v>8</v>
      </c>
      <c r="AL6">
        <v>9</v>
      </c>
      <c r="AM6">
        <v>10</v>
      </c>
      <c r="AN6" t="s">
        <v>110</v>
      </c>
      <c r="AO6" t="s">
        <v>111</v>
      </c>
      <c r="AP6" t="s">
        <v>112</v>
      </c>
      <c r="AQ6" t="s">
        <v>116</v>
      </c>
      <c r="AR6" t="s">
        <v>120</v>
      </c>
      <c r="AS6" t="s">
        <v>121</v>
      </c>
    </row>
    <row r="7" spans="1:45" x14ac:dyDescent="0.35">
      <c r="A7" t="s">
        <v>2</v>
      </c>
      <c r="B7" t="s">
        <v>97</v>
      </c>
      <c r="C7">
        <v>1</v>
      </c>
      <c r="D7">
        <v>0</v>
      </c>
      <c r="E7">
        <v>0</v>
      </c>
      <c r="F7">
        <v>0</v>
      </c>
      <c r="G7">
        <v>1</v>
      </c>
      <c r="H7">
        <v>1</v>
      </c>
      <c r="I7">
        <v>1</v>
      </c>
      <c r="J7" t="e">
        <v>#N/A</v>
      </c>
      <c r="K7" t="e">
        <v>#N/A</v>
      </c>
      <c r="L7" t="e">
        <v>#N/A</v>
      </c>
      <c r="M7" t="e">
        <v>#N/A</v>
      </c>
      <c r="N7" t="e">
        <v>#N/A</v>
      </c>
      <c r="O7" t="e">
        <v>#N/A</v>
      </c>
      <c r="P7" t="e">
        <v>#N/A</v>
      </c>
      <c r="Q7" t="e">
        <v>#N/A</v>
      </c>
      <c r="R7" t="e">
        <v>#N/A</v>
      </c>
      <c r="S7" t="e">
        <v>#N/A</v>
      </c>
      <c r="T7" t="e">
        <v>#N/A</v>
      </c>
      <c r="U7" t="e">
        <v>#N/A</v>
      </c>
      <c r="V7" t="e">
        <v>#N/A</v>
      </c>
      <c r="W7" t="e">
        <v>#N/A</v>
      </c>
      <c r="X7" t="e">
        <v>#N/A</v>
      </c>
      <c r="Y7" t="e">
        <v>#N/A</v>
      </c>
      <c r="Z7" t="e">
        <v>#N/A</v>
      </c>
      <c r="AA7" t="e">
        <v>#N/A</v>
      </c>
      <c r="AB7" t="e">
        <v>#N/A</v>
      </c>
      <c r="AC7" t="e">
        <v>#N/A</v>
      </c>
      <c r="AD7" t="e">
        <v>#N/A</v>
      </c>
      <c r="AE7" t="e">
        <v>#N/A</v>
      </c>
      <c r="AF7" t="e">
        <v>#N/A</v>
      </c>
      <c r="AG7" t="e">
        <v>#N/A</v>
      </c>
      <c r="AH7" t="e">
        <v>#N/A</v>
      </c>
      <c r="AI7" t="e">
        <v>#N/A</v>
      </c>
      <c r="AJ7" t="e">
        <v>#N/A</v>
      </c>
      <c r="AK7" t="e">
        <v>#N/A</v>
      </c>
      <c r="AL7" t="e">
        <v>#N/A</v>
      </c>
      <c r="AM7" t="e">
        <v>#N/A</v>
      </c>
      <c r="AN7">
        <f>COUNTIFS(D7:Z7,"0",E7:AA7,"1")+COUNTIFS(D7:Z7,"1",E7:AA7,"0")-AO7-1</f>
        <v>0</v>
      </c>
      <c r="AO7">
        <f>COUNTIFS(D7:Z7,"0",E7:AA7,"1",$D$16:$Z$16,"&lt;0,5")+COUNTIFS(D7:Z7,"1",E7:AA7,"0",$D$16:$Z$16,"&gt;0,5")</f>
        <v>0</v>
      </c>
      <c r="AP7">
        <f>COUNTIFS(D7:Z7,"0",E7:AA7,"1",$D$16:$Z$16,"&gt;"&amp;$X$1)+COUNTIFS(D7:Z7,"1",E7:AA7,"0",$D$16:$Z$16,"&lt;"&amp;$Y$1)</f>
        <v>0</v>
      </c>
      <c r="AQ7">
        <f>AN7/$B$4+$X$2*AO7-$X$3*AP7</f>
        <v>0</v>
      </c>
      <c r="AR7">
        <v>5</v>
      </c>
      <c r="AS7">
        <v>4</v>
      </c>
    </row>
    <row r="8" spans="1:45" x14ac:dyDescent="0.35">
      <c r="A8" t="s">
        <v>3</v>
      </c>
      <c r="B8" t="s">
        <v>97</v>
      </c>
      <c r="C8">
        <v>2</v>
      </c>
      <c r="D8">
        <v>0</v>
      </c>
      <c r="E8">
        <v>0</v>
      </c>
      <c r="F8">
        <v>0</v>
      </c>
      <c r="G8">
        <v>1</v>
      </c>
      <c r="H8">
        <v>1</v>
      </c>
      <c r="I8">
        <v>1</v>
      </c>
      <c r="J8" t="e">
        <v>#N/A</v>
      </c>
      <c r="K8" t="e">
        <v>#N/A</v>
      </c>
      <c r="L8" t="e">
        <v>#N/A</v>
      </c>
      <c r="M8" t="e">
        <v>#N/A</v>
      </c>
      <c r="N8" t="e">
        <v>#N/A</v>
      </c>
      <c r="O8" t="e">
        <v>#N/A</v>
      </c>
      <c r="P8" t="e">
        <v>#N/A</v>
      </c>
      <c r="Q8" t="e">
        <v>#N/A</v>
      </c>
      <c r="R8" t="e">
        <v>#N/A</v>
      </c>
      <c r="S8" t="e">
        <v>#N/A</v>
      </c>
      <c r="T8" t="e">
        <v>#N/A</v>
      </c>
      <c r="U8" t="e">
        <v>#N/A</v>
      </c>
      <c r="V8" t="e">
        <v>#N/A</v>
      </c>
      <c r="W8" t="e">
        <v>#N/A</v>
      </c>
      <c r="X8" t="e">
        <v>#N/A</v>
      </c>
      <c r="Y8" t="e">
        <v>#N/A</v>
      </c>
      <c r="Z8" t="e">
        <v>#N/A</v>
      </c>
      <c r="AA8" t="e">
        <v>#N/A</v>
      </c>
      <c r="AB8" t="e">
        <v>#N/A</v>
      </c>
      <c r="AC8" t="e">
        <v>#N/A</v>
      </c>
      <c r="AD8" t="e">
        <v>#N/A</v>
      </c>
      <c r="AE8" t="e">
        <v>#N/A</v>
      </c>
      <c r="AF8" t="e">
        <v>#N/A</v>
      </c>
      <c r="AG8" t="e">
        <v>#N/A</v>
      </c>
      <c r="AH8" t="e">
        <v>#N/A</v>
      </c>
      <c r="AI8" t="e">
        <v>#N/A</v>
      </c>
      <c r="AJ8" t="e">
        <v>#N/A</v>
      </c>
      <c r="AK8" t="e">
        <v>#N/A</v>
      </c>
      <c r="AL8" t="e">
        <v>#N/A</v>
      </c>
      <c r="AM8" t="e">
        <v>#N/A</v>
      </c>
      <c r="AN8">
        <f t="shared" ref="AN8:AN15" si="0">COUNTIFS(D8:Z8,"0",E8:AA8,"1")+COUNTIFS(D8:Z8,"1",E8:AA8,"0")-AO8-1</f>
        <v>0</v>
      </c>
      <c r="AO8">
        <f t="shared" ref="AO8:AO15" si="1">COUNTIFS(D8:Z8,"0",E8:AA8,"1",$D$16:$Z$16,"&lt;0,5")+COUNTIFS(D8:Z8,"1",E8:AA8,"0",$D$16:$Z$16,"&gt;0,5")</f>
        <v>0</v>
      </c>
      <c r="AP8">
        <f t="shared" ref="AP8:AP15" si="2">COUNTIFS(D8:Z8,"0",E8:AA8,"1",$D$16:$Z$16,"&gt;"&amp;$X$1)+COUNTIFS(D8:Z8,"1",E8:AA8,"0",$D$16:$Z$16,"&lt;"&amp;$Y$1)</f>
        <v>0</v>
      </c>
      <c r="AQ8">
        <f t="shared" ref="AQ8:AQ15" si="3">AN8/$B$4+$X$2*AO8-$X$3*AP8</f>
        <v>0</v>
      </c>
    </row>
    <row r="9" spans="1:45" x14ac:dyDescent="0.35">
      <c r="A9" t="s">
        <v>4</v>
      </c>
      <c r="B9" t="s">
        <v>97</v>
      </c>
      <c r="C9">
        <v>4</v>
      </c>
      <c r="D9">
        <v>0</v>
      </c>
      <c r="E9">
        <v>0</v>
      </c>
      <c r="F9">
        <v>0</v>
      </c>
      <c r="G9">
        <v>0</v>
      </c>
      <c r="H9">
        <v>1</v>
      </c>
      <c r="I9">
        <v>1</v>
      </c>
      <c r="J9" t="e">
        <v>#N/A</v>
      </c>
      <c r="K9" t="e">
        <v>#N/A</v>
      </c>
      <c r="L9" t="e">
        <v>#N/A</v>
      </c>
      <c r="M9" t="e">
        <v>#N/A</v>
      </c>
      <c r="N9" t="e">
        <v>#N/A</v>
      </c>
      <c r="O9" t="e">
        <v>#N/A</v>
      </c>
      <c r="P9" t="e">
        <v>#N/A</v>
      </c>
      <c r="Q9" t="e">
        <v>#N/A</v>
      </c>
      <c r="R9" t="e">
        <v>#N/A</v>
      </c>
      <c r="S9" t="e">
        <v>#N/A</v>
      </c>
      <c r="T9" t="e">
        <v>#N/A</v>
      </c>
      <c r="U9" t="e">
        <v>#N/A</v>
      </c>
      <c r="V9" t="e">
        <v>#N/A</v>
      </c>
      <c r="W9" t="e">
        <v>#N/A</v>
      </c>
      <c r="X9" t="e">
        <v>#N/A</v>
      </c>
      <c r="Y9" t="e">
        <v>#N/A</v>
      </c>
      <c r="Z9" t="e">
        <v>#N/A</v>
      </c>
      <c r="AA9" t="e">
        <v>#N/A</v>
      </c>
      <c r="AB9" t="e">
        <v>#N/A</v>
      </c>
      <c r="AC9" t="e">
        <v>#N/A</v>
      </c>
      <c r="AD9" t="e">
        <v>#N/A</v>
      </c>
      <c r="AE9" t="e">
        <v>#N/A</v>
      </c>
      <c r="AF9" t="e">
        <v>#N/A</v>
      </c>
      <c r="AG9" t="e">
        <v>#N/A</v>
      </c>
      <c r="AH9" t="e">
        <v>#N/A</v>
      </c>
      <c r="AI9" t="e">
        <v>#N/A</v>
      </c>
      <c r="AJ9" t="e">
        <v>#N/A</v>
      </c>
      <c r="AK9" t="e">
        <v>#N/A</v>
      </c>
      <c r="AL9" t="e">
        <v>#N/A</v>
      </c>
      <c r="AM9" t="e">
        <v>#N/A</v>
      </c>
      <c r="AN9">
        <f t="shared" si="0"/>
        <v>0</v>
      </c>
      <c r="AO9">
        <f t="shared" si="1"/>
        <v>0</v>
      </c>
      <c r="AP9">
        <f t="shared" si="2"/>
        <v>1</v>
      </c>
      <c r="AQ9">
        <f t="shared" si="3"/>
        <v>-1</v>
      </c>
    </row>
    <row r="10" spans="1:45" x14ac:dyDescent="0.35">
      <c r="A10" t="s">
        <v>5</v>
      </c>
      <c r="B10" t="s">
        <v>97</v>
      </c>
      <c r="C10">
        <v>6</v>
      </c>
      <c r="D10">
        <v>0</v>
      </c>
      <c r="E10">
        <v>1</v>
      </c>
      <c r="F10">
        <v>1</v>
      </c>
      <c r="G10">
        <v>1</v>
      </c>
      <c r="H10">
        <v>1</v>
      </c>
      <c r="I10">
        <v>1</v>
      </c>
      <c r="J10" t="e">
        <v>#N/A</v>
      </c>
      <c r="K10" t="e">
        <v>#N/A</v>
      </c>
      <c r="L10" t="e">
        <v>#N/A</v>
      </c>
      <c r="M10" t="e">
        <v>#N/A</v>
      </c>
      <c r="N10" t="e">
        <v>#N/A</v>
      </c>
      <c r="O10" t="e">
        <v>#N/A</v>
      </c>
      <c r="P10" t="e">
        <v>#N/A</v>
      </c>
      <c r="Q10" t="e">
        <v>#N/A</v>
      </c>
      <c r="R10" t="e">
        <v>#N/A</v>
      </c>
      <c r="S10" t="e">
        <v>#N/A</v>
      </c>
      <c r="T10" t="e">
        <v>#N/A</v>
      </c>
      <c r="U10" t="e">
        <v>#N/A</v>
      </c>
      <c r="V10" t="e">
        <v>#N/A</v>
      </c>
      <c r="W10" t="e">
        <v>#N/A</v>
      </c>
      <c r="X10" t="e">
        <v>#N/A</v>
      </c>
      <c r="Y10" t="e">
        <v>#N/A</v>
      </c>
      <c r="Z10" t="e">
        <v>#N/A</v>
      </c>
      <c r="AA10" t="e">
        <v>#N/A</v>
      </c>
      <c r="AB10" t="e">
        <v>#N/A</v>
      </c>
      <c r="AC10" t="e">
        <v>#N/A</v>
      </c>
      <c r="AD10" t="e">
        <v>#N/A</v>
      </c>
      <c r="AE10" t="e">
        <v>#N/A</v>
      </c>
      <c r="AF10" t="e">
        <v>#N/A</v>
      </c>
      <c r="AG10" t="e">
        <v>#N/A</v>
      </c>
      <c r="AH10" t="e">
        <v>#N/A</v>
      </c>
      <c r="AI10" t="e">
        <v>#N/A</v>
      </c>
      <c r="AJ10" t="e">
        <v>#N/A</v>
      </c>
      <c r="AK10" t="e">
        <v>#N/A</v>
      </c>
      <c r="AL10" t="e">
        <v>#N/A</v>
      </c>
      <c r="AM10" t="e">
        <v>#N/A</v>
      </c>
      <c r="AN10">
        <f t="shared" si="0"/>
        <v>0</v>
      </c>
      <c r="AO10">
        <f t="shared" si="1"/>
        <v>0</v>
      </c>
      <c r="AP10">
        <f t="shared" si="2"/>
        <v>0</v>
      </c>
      <c r="AQ10">
        <f>AN10/$B$4+$X$2*AO10-$X$3*AP10</f>
        <v>0</v>
      </c>
    </row>
    <row r="11" spans="1:45" x14ac:dyDescent="0.35">
      <c r="A11" t="s">
        <v>6</v>
      </c>
      <c r="B11" t="s">
        <v>97</v>
      </c>
      <c r="C11">
        <v>7</v>
      </c>
      <c r="D11">
        <v>0</v>
      </c>
      <c r="E11">
        <v>0</v>
      </c>
      <c r="F11">
        <v>0</v>
      </c>
      <c r="G11">
        <v>0</v>
      </c>
      <c r="H11">
        <v>1</v>
      </c>
      <c r="I11">
        <v>1</v>
      </c>
      <c r="J11" t="e">
        <v>#N/A</v>
      </c>
      <c r="K11" t="e">
        <v>#N/A</v>
      </c>
      <c r="L11" t="e">
        <v>#N/A</v>
      </c>
      <c r="M11" t="e">
        <v>#N/A</v>
      </c>
      <c r="N11" t="e">
        <v>#N/A</v>
      </c>
      <c r="O11" t="e">
        <v>#N/A</v>
      </c>
      <c r="P11" t="e">
        <v>#N/A</v>
      </c>
      <c r="Q11" t="e">
        <v>#N/A</v>
      </c>
      <c r="R11" t="e">
        <v>#N/A</v>
      </c>
      <c r="S11" t="e">
        <v>#N/A</v>
      </c>
      <c r="T11" t="e">
        <v>#N/A</v>
      </c>
      <c r="U11" t="e">
        <v>#N/A</v>
      </c>
      <c r="V11" t="e">
        <v>#N/A</v>
      </c>
      <c r="W11" t="e">
        <v>#N/A</v>
      </c>
      <c r="X11" t="e">
        <v>#N/A</v>
      </c>
      <c r="Y11" t="e">
        <v>#N/A</v>
      </c>
      <c r="Z11" t="e">
        <v>#N/A</v>
      </c>
      <c r="AA11" t="e">
        <v>#N/A</v>
      </c>
      <c r="AB11" t="e">
        <v>#N/A</v>
      </c>
      <c r="AC11" t="e">
        <v>#N/A</v>
      </c>
      <c r="AD11" t="e">
        <v>#N/A</v>
      </c>
      <c r="AE11" t="e">
        <v>#N/A</v>
      </c>
      <c r="AF11" t="e">
        <v>#N/A</v>
      </c>
      <c r="AG11" t="e">
        <v>#N/A</v>
      </c>
      <c r="AH11" t="e">
        <v>#N/A</v>
      </c>
      <c r="AI11" t="e">
        <v>#N/A</v>
      </c>
      <c r="AJ11" t="e">
        <v>#N/A</v>
      </c>
      <c r="AK11" t="e">
        <v>#N/A</v>
      </c>
      <c r="AL11" t="e">
        <v>#N/A</v>
      </c>
      <c r="AM11" t="e">
        <v>#N/A</v>
      </c>
      <c r="AN11">
        <f t="shared" si="0"/>
        <v>0</v>
      </c>
      <c r="AO11">
        <f t="shared" si="1"/>
        <v>0</v>
      </c>
      <c r="AP11">
        <f t="shared" si="2"/>
        <v>1</v>
      </c>
      <c r="AQ11">
        <f t="shared" si="3"/>
        <v>-1</v>
      </c>
    </row>
    <row r="12" spans="1:45" x14ac:dyDescent="0.35">
      <c r="A12" t="s">
        <v>7</v>
      </c>
      <c r="B12" t="s">
        <v>97</v>
      </c>
      <c r="C12">
        <v>8</v>
      </c>
      <c r="D12">
        <v>0</v>
      </c>
      <c r="E12">
        <v>0</v>
      </c>
      <c r="F12">
        <v>0</v>
      </c>
      <c r="G12">
        <v>1</v>
      </c>
      <c r="H12">
        <v>1</v>
      </c>
      <c r="I12">
        <v>1</v>
      </c>
      <c r="J12" t="e">
        <v>#N/A</v>
      </c>
      <c r="K12" t="e">
        <v>#N/A</v>
      </c>
      <c r="L12" t="e">
        <v>#N/A</v>
      </c>
      <c r="M12" t="e">
        <v>#N/A</v>
      </c>
      <c r="N12" t="e">
        <v>#N/A</v>
      </c>
      <c r="O12" t="e">
        <v>#N/A</v>
      </c>
      <c r="P12" t="e">
        <v>#N/A</v>
      </c>
      <c r="Q12" t="e">
        <v>#N/A</v>
      </c>
      <c r="R12" t="e">
        <v>#N/A</v>
      </c>
      <c r="S12" t="e">
        <v>#N/A</v>
      </c>
      <c r="T12" t="e">
        <v>#N/A</v>
      </c>
      <c r="U12" t="e">
        <v>#N/A</v>
      </c>
      <c r="V12" t="e">
        <v>#N/A</v>
      </c>
      <c r="W12" t="e">
        <v>#N/A</v>
      </c>
      <c r="X12" t="e">
        <v>#N/A</v>
      </c>
      <c r="Y12" t="e">
        <v>#N/A</v>
      </c>
      <c r="Z12" t="e">
        <v>#N/A</v>
      </c>
      <c r="AA12" t="e">
        <v>#N/A</v>
      </c>
      <c r="AB12" t="e">
        <v>#N/A</v>
      </c>
      <c r="AC12" t="e">
        <v>#N/A</v>
      </c>
      <c r="AD12" t="e">
        <v>#N/A</v>
      </c>
      <c r="AE12" t="e">
        <v>#N/A</v>
      </c>
      <c r="AF12" t="e">
        <v>#N/A</v>
      </c>
      <c r="AG12" t="e">
        <v>#N/A</v>
      </c>
      <c r="AH12" t="e">
        <v>#N/A</v>
      </c>
      <c r="AI12" t="e">
        <v>#N/A</v>
      </c>
      <c r="AJ12" t="e">
        <v>#N/A</v>
      </c>
      <c r="AK12" t="e">
        <v>#N/A</v>
      </c>
      <c r="AL12" t="e">
        <v>#N/A</v>
      </c>
      <c r="AM12" t="e">
        <v>#N/A</v>
      </c>
      <c r="AN12">
        <f t="shared" si="0"/>
        <v>0</v>
      </c>
      <c r="AO12">
        <f t="shared" si="1"/>
        <v>0</v>
      </c>
      <c r="AP12">
        <f t="shared" si="2"/>
        <v>0</v>
      </c>
      <c r="AQ12">
        <f t="shared" si="3"/>
        <v>0</v>
      </c>
    </row>
    <row r="13" spans="1:45" x14ac:dyDescent="0.35">
      <c r="A13" t="s">
        <v>8</v>
      </c>
      <c r="B13" t="s">
        <v>97</v>
      </c>
      <c r="C13">
        <v>10</v>
      </c>
      <c r="D13">
        <v>0</v>
      </c>
      <c r="E13">
        <v>0</v>
      </c>
      <c r="F13">
        <v>1</v>
      </c>
      <c r="G13">
        <v>1</v>
      </c>
      <c r="H13">
        <v>1</v>
      </c>
      <c r="I13">
        <v>1</v>
      </c>
      <c r="J13" t="e">
        <v>#N/A</v>
      </c>
      <c r="K13" t="e">
        <v>#N/A</v>
      </c>
      <c r="L13" t="e">
        <v>#N/A</v>
      </c>
      <c r="M13" t="e">
        <v>#N/A</v>
      </c>
      <c r="N13" t="e">
        <v>#N/A</v>
      </c>
      <c r="O13" t="e">
        <v>#N/A</v>
      </c>
      <c r="P13" t="e">
        <v>#N/A</v>
      </c>
      <c r="Q13" t="e">
        <v>#N/A</v>
      </c>
      <c r="R13" t="e">
        <v>#N/A</v>
      </c>
      <c r="S13" t="e">
        <v>#N/A</v>
      </c>
      <c r="T13" t="e">
        <v>#N/A</v>
      </c>
      <c r="U13" t="e">
        <v>#N/A</v>
      </c>
      <c r="V13" t="e">
        <v>#N/A</v>
      </c>
      <c r="W13" t="e">
        <v>#N/A</v>
      </c>
      <c r="X13" t="e">
        <v>#N/A</v>
      </c>
      <c r="Y13" t="e">
        <v>#N/A</v>
      </c>
      <c r="Z13" t="e">
        <v>#N/A</v>
      </c>
      <c r="AA13" t="e">
        <v>#N/A</v>
      </c>
      <c r="AB13" t="e">
        <v>#N/A</v>
      </c>
      <c r="AC13" t="e">
        <v>#N/A</v>
      </c>
      <c r="AD13" t="e">
        <v>#N/A</v>
      </c>
      <c r="AE13" t="e">
        <v>#N/A</v>
      </c>
      <c r="AF13" t="e">
        <v>#N/A</v>
      </c>
      <c r="AG13" t="e">
        <v>#N/A</v>
      </c>
      <c r="AH13" t="e">
        <v>#N/A</v>
      </c>
      <c r="AI13" t="e">
        <v>#N/A</v>
      </c>
      <c r="AJ13" t="e">
        <v>#N/A</v>
      </c>
      <c r="AK13" t="e">
        <v>#N/A</v>
      </c>
      <c r="AL13" t="e">
        <v>#N/A</v>
      </c>
      <c r="AM13" t="e">
        <v>#N/A</v>
      </c>
      <c r="AN13">
        <f t="shared" si="0"/>
        <v>0</v>
      </c>
      <c r="AO13">
        <f t="shared" si="1"/>
        <v>0</v>
      </c>
      <c r="AP13">
        <f t="shared" si="2"/>
        <v>0</v>
      </c>
      <c r="AQ13">
        <f t="shared" si="3"/>
        <v>0</v>
      </c>
    </row>
    <row r="14" spans="1:45" x14ac:dyDescent="0.35">
      <c r="A14" t="s">
        <v>9</v>
      </c>
      <c r="B14" t="s">
        <v>97</v>
      </c>
      <c r="C14">
        <v>11</v>
      </c>
      <c r="D14">
        <v>0</v>
      </c>
      <c r="E14">
        <v>0</v>
      </c>
      <c r="F14">
        <v>0</v>
      </c>
      <c r="G14">
        <v>0</v>
      </c>
      <c r="H14">
        <v>1</v>
      </c>
      <c r="I14">
        <v>1</v>
      </c>
      <c r="J14" t="e">
        <v>#N/A</v>
      </c>
      <c r="K14" t="e">
        <v>#N/A</v>
      </c>
      <c r="L14" t="e">
        <v>#N/A</v>
      </c>
      <c r="M14" t="e">
        <v>#N/A</v>
      </c>
      <c r="N14" t="e">
        <v>#N/A</v>
      </c>
      <c r="O14" t="e">
        <v>#N/A</v>
      </c>
      <c r="P14" t="e">
        <v>#N/A</v>
      </c>
      <c r="Q14" t="e">
        <v>#N/A</v>
      </c>
      <c r="R14" t="e">
        <v>#N/A</v>
      </c>
      <c r="S14" t="e">
        <v>#N/A</v>
      </c>
      <c r="T14" t="e">
        <v>#N/A</v>
      </c>
      <c r="U14" t="e">
        <v>#N/A</v>
      </c>
      <c r="V14" t="e">
        <v>#N/A</v>
      </c>
      <c r="W14" t="e">
        <v>#N/A</v>
      </c>
      <c r="X14" t="e">
        <v>#N/A</v>
      </c>
      <c r="Y14" t="e">
        <v>#N/A</v>
      </c>
      <c r="Z14" t="e">
        <v>#N/A</v>
      </c>
      <c r="AA14" t="e">
        <v>#N/A</v>
      </c>
      <c r="AB14" t="e">
        <v>#N/A</v>
      </c>
      <c r="AC14" t="e">
        <v>#N/A</v>
      </c>
      <c r="AD14" t="e">
        <v>#N/A</v>
      </c>
      <c r="AE14" t="e">
        <v>#N/A</v>
      </c>
      <c r="AF14" t="e">
        <v>#N/A</v>
      </c>
      <c r="AG14" t="e">
        <v>#N/A</v>
      </c>
      <c r="AH14" t="e">
        <v>#N/A</v>
      </c>
      <c r="AI14" t="e">
        <v>#N/A</v>
      </c>
      <c r="AJ14" t="e">
        <v>#N/A</v>
      </c>
      <c r="AK14" t="e">
        <v>#N/A</v>
      </c>
      <c r="AL14" t="e">
        <v>#N/A</v>
      </c>
      <c r="AM14" t="e">
        <v>#N/A</v>
      </c>
      <c r="AN14">
        <f t="shared" si="0"/>
        <v>0</v>
      </c>
      <c r="AO14">
        <f t="shared" si="1"/>
        <v>0</v>
      </c>
      <c r="AP14">
        <f t="shared" si="2"/>
        <v>1</v>
      </c>
      <c r="AQ14">
        <f t="shared" si="3"/>
        <v>-1</v>
      </c>
    </row>
    <row r="15" spans="1:45" x14ac:dyDescent="0.35">
      <c r="A15" t="s">
        <v>10</v>
      </c>
      <c r="B15" t="s">
        <v>97</v>
      </c>
      <c r="C15">
        <v>12</v>
      </c>
      <c r="D15">
        <v>0</v>
      </c>
      <c r="E15">
        <v>0</v>
      </c>
      <c r="F15">
        <v>0</v>
      </c>
      <c r="G15">
        <v>0</v>
      </c>
      <c r="H15">
        <v>0</v>
      </c>
      <c r="I15">
        <v>1</v>
      </c>
      <c r="J15" t="e">
        <v>#N/A</v>
      </c>
      <c r="K15" t="e">
        <v>#N/A</v>
      </c>
      <c r="L15" t="e">
        <v>#N/A</v>
      </c>
      <c r="M15" t="e">
        <v>#N/A</v>
      </c>
      <c r="N15" t="e">
        <v>#N/A</v>
      </c>
      <c r="O15" t="e">
        <v>#N/A</v>
      </c>
      <c r="P15" t="e">
        <v>#N/A</v>
      </c>
      <c r="Q15" t="e">
        <v>#N/A</v>
      </c>
      <c r="R15" t="e">
        <v>#N/A</v>
      </c>
      <c r="S15" t="e">
        <v>#N/A</v>
      </c>
      <c r="T15" t="e">
        <v>#N/A</v>
      </c>
      <c r="U15" t="e">
        <v>#N/A</v>
      </c>
      <c r="V15" t="e">
        <v>#N/A</v>
      </c>
      <c r="W15" t="e">
        <v>#N/A</v>
      </c>
      <c r="X15" t="e">
        <v>#N/A</v>
      </c>
      <c r="Y15" t="e">
        <v>#N/A</v>
      </c>
      <c r="Z15" t="e">
        <v>#N/A</v>
      </c>
      <c r="AA15" t="e">
        <v>#N/A</v>
      </c>
      <c r="AB15" t="e">
        <v>#N/A</v>
      </c>
      <c r="AC15" t="e">
        <v>#N/A</v>
      </c>
      <c r="AD15" t="e">
        <v>#N/A</v>
      </c>
      <c r="AE15" t="e">
        <v>#N/A</v>
      </c>
      <c r="AF15" t="e">
        <v>#N/A</v>
      </c>
      <c r="AG15" t="e">
        <v>#N/A</v>
      </c>
      <c r="AH15" t="e">
        <v>#N/A</v>
      </c>
      <c r="AI15" t="e">
        <v>#N/A</v>
      </c>
      <c r="AJ15" t="e">
        <v>#N/A</v>
      </c>
      <c r="AK15" t="e">
        <v>#N/A</v>
      </c>
      <c r="AL15" t="e">
        <v>#N/A</v>
      </c>
      <c r="AM15" t="e">
        <v>#N/A</v>
      </c>
      <c r="AN15">
        <f t="shared" si="0"/>
        <v>0</v>
      </c>
      <c r="AO15">
        <f t="shared" si="1"/>
        <v>0</v>
      </c>
      <c r="AP15">
        <f t="shared" si="2"/>
        <v>1</v>
      </c>
      <c r="AQ15">
        <f t="shared" si="3"/>
        <v>-1</v>
      </c>
    </row>
    <row r="16" spans="1:45" x14ac:dyDescent="0.35">
      <c r="C16" t="s">
        <v>115</v>
      </c>
      <c r="D16">
        <f>(SUM(D7:D15)+$B$3)/$B$2</f>
        <v>0.30769230769230771</v>
      </c>
      <c r="E16">
        <f t="shared" ref="E16:AA16" si="4">(SUM(E7:E15)+$B$3)/$B$2</f>
        <v>0.38461538461538464</v>
      </c>
      <c r="F16">
        <f t="shared" si="4"/>
        <v>0.46153846153846156</v>
      </c>
      <c r="G16">
        <f t="shared" si="4"/>
        <v>0.69230769230769229</v>
      </c>
      <c r="H16">
        <f t="shared" si="4"/>
        <v>0.92307692307692313</v>
      </c>
      <c r="I16">
        <f t="shared" si="4"/>
        <v>1</v>
      </c>
      <c r="J16" t="e">
        <f t="shared" si="4"/>
        <v>#N/A</v>
      </c>
      <c r="K16" t="e">
        <f t="shared" si="4"/>
        <v>#N/A</v>
      </c>
      <c r="L16" t="e">
        <f t="shared" si="4"/>
        <v>#N/A</v>
      </c>
      <c r="M16" t="e">
        <f t="shared" si="4"/>
        <v>#N/A</v>
      </c>
      <c r="N16" t="e">
        <f t="shared" si="4"/>
        <v>#N/A</v>
      </c>
      <c r="O16" t="e">
        <f t="shared" si="4"/>
        <v>#N/A</v>
      </c>
      <c r="P16" t="e">
        <f t="shared" si="4"/>
        <v>#N/A</v>
      </c>
      <c r="Q16" t="e">
        <f t="shared" si="4"/>
        <v>#N/A</v>
      </c>
      <c r="R16" t="e">
        <f t="shared" si="4"/>
        <v>#N/A</v>
      </c>
      <c r="S16" t="e">
        <f t="shared" si="4"/>
        <v>#N/A</v>
      </c>
      <c r="T16" t="e">
        <f t="shared" si="4"/>
        <v>#N/A</v>
      </c>
      <c r="U16" t="e">
        <f t="shared" si="4"/>
        <v>#N/A</v>
      </c>
      <c r="V16" t="e">
        <f t="shared" si="4"/>
        <v>#N/A</v>
      </c>
      <c r="W16" t="e">
        <f t="shared" si="4"/>
        <v>#N/A</v>
      </c>
      <c r="X16" t="e">
        <f t="shared" si="4"/>
        <v>#N/A</v>
      </c>
      <c r="Y16" t="e">
        <f t="shared" si="4"/>
        <v>#N/A</v>
      </c>
      <c r="Z16" t="e">
        <f t="shared" si="4"/>
        <v>#N/A</v>
      </c>
      <c r="AA16" t="e">
        <f t="shared" si="4"/>
        <v>#N/A</v>
      </c>
    </row>
    <row r="17" spans="1:45" x14ac:dyDescent="0.35">
      <c r="A17" t="s">
        <v>11</v>
      </c>
      <c r="B17" t="s">
        <v>98</v>
      </c>
      <c r="C17">
        <v>1</v>
      </c>
      <c r="D17">
        <v>1</v>
      </c>
      <c r="E17">
        <v>0</v>
      </c>
      <c r="F17">
        <v>0</v>
      </c>
      <c r="G17">
        <v>0</v>
      </c>
      <c r="H17">
        <v>1</v>
      </c>
      <c r="I17">
        <v>1</v>
      </c>
      <c r="J17">
        <v>1</v>
      </c>
      <c r="K17">
        <v>1</v>
      </c>
      <c r="L17">
        <v>1</v>
      </c>
      <c r="M17">
        <v>1</v>
      </c>
      <c r="N17">
        <v>1</v>
      </c>
      <c r="O17">
        <v>1</v>
      </c>
      <c r="P17">
        <v>1</v>
      </c>
      <c r="Q17">
        <v>1</v>
      </c>
      <c r="R17">
        <v>1</v>
      </c>
      <c r="S17">
        <v>1</v>
      </c>
      <c r="T17">
        <v>0</v>
      </c>
      <c r="U17">
        <v>0</v>
      </c>
      <c r="V17">
        <v>0</v>
      </c>
      <c r="W17">
        <v>0</v>
      </c>
      <c r="X17">
        <v>0</v>
      </c>
      <c r="Y17">
        <v>0</v>
      </c>
      <c r="Z17">
        <v>0</v>
      </c>
      <c r="AA17">
        <v>0</v>
      </c>
      <c r="AB17">
        <v>2</v>
      </c>
      <c r="AC17">
        <v>6</v>
      </c>
      <c r="AD17" t="e">
        <v>#N/A</v>
      </c>
      <c r="AE17" t="e">
        <v>#N/A</v>
      </c>
      <c r="AF17" t="e">
        <v>#N/A</v>
      </c>
      <c r="AG17" t="e">
        <v>#N/A</v>
      </c>
      <c r="AH17" t="e">
        <v>#N/A</v>
      </c>
      <c r="AI17" t="e">
        <v>#N/A</v>
      </c>
      <c r="AJ17" t="e">
        <v>#N/A</v>
      </c>
      <c r="AK17" t="e">
        <v>#N/A</v>
      </c>
      <c r="AL17" t="e">
        <v>#N/A</v>
      </c>
      <c r="AM17" t="e">
        <v>#N/A</v>
      </c>
      <c r="AN17">
        <f>COUNTIFS(D17:Z17,"0",E17:AA17,"1")+COUNTIFS(D17:Z17,"1",E17:AA17,"0")-AO17</f>
        <v>3</v>
      </c>
      <c r="AO17">
        <f>COUNTIFS(D17:Z17,"0",E17:AA17,"1",$D$24:$Z$24,"&lt;0,5")+COUNTIFS(D17:Z17,"1",E17:AA17,"0",$D$24:$Z$24,"&gt;0,5")</f>
        <v>0</v>
      </c>
      <c r="AP17">
        <f t="shared" ref="AP17:AP22" si="5">COUNTIFS(D17:Z17,"0",E17:AA17,"1",$D$24:$Z$24,"&gt;"&amp;$X$1)+COUNTIFS(D17:Z17,"1",E17:AA17,"0",$D$24:$Z$24,"&lt;"&amp;$Y$1)</f>
        <v>1</v>
      </c>
      <c r="AQ17">
        <f>AN17/$C$4+$X$2*AO17-$X$3*AP17</f>
        <v>-0.875</v>
      </c>
      <c r="AR17">
        <v>2</v>
      </c>
      <c r="AS17">
        <v>5</v>
      </c>
    </row>
    <row r="18" spans="1:45" x14ac:dyDescent="0.35">
      <c r="A18" t="s">
        <v>12</v>
      </c>
      <c r="B18" t="s">
        <v>98</v>
      </c>
      <c r="C18">
        <v>2</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2.25</v>
      </c>
      <c r="AC18">
        <v>6</v>
      </c>
      <c r="AD18" t="e">
        <v>#N/A</v>
      </c>
      <c r="AE18" t="e">
        <v>#N/A</v>
      </c>
      <c r="AF18" t="e">
        <v>#N/A</v>
      </c>
      <c r="AG18" t="e">
        <v>#N/A</v>
      </c>
      <c r="AH18" t="e">
        <v>#N/A</v>
      </c>
      <c r="AI18" t="e">
        <v>#N/A</v>
      </c>
      <c r="AJ18" t="e">
        <v>#N/A</v>
      </c>
      <c r="AK18" t="e">
        <v>#N/A</v>
      </c>
      <c r="AL18" t="e">
        <v>#N/A</v>
      </c>
      <c r="AM18" t="e">
        <v>#N/A</v>
      </c>
      <c r="AN18">
        <f t="shared" ref="AN18:AN23" si="6">COUNTIFS(D18:Z18,"0",E18:AA18,"1")+COUNTIFS(D18:Z18,"1",E18:AA18,"0")-AO18</f>
        <v>0</v>
      </c>
      <c r="AO18">
        <f t="shared" ref="AO18:AO23" si="7">COUNTIFS(D18:Z18,"0",E18:AA18,"1",$D$24:$Z$24,"&lt;0,5")+COUNTIFS(D18:Z18,"1",E18:AA18,"0",$D$24:$Z$24,"&gt;0,5")</f>
        <v>0</v>
      </c>
      <c r="AP18">
        <f t="shared" si="5"/>
        <v>0</v>
      </c>
      <c r="AQ18">
        <f t="shared" ref="AQ18:AQ23" si="8">AN18/$C$4+$X$2*AO18-$X$3*AP18</f>
        <v>0</v>
      </c>
    </row>
    <row r="19" spans="1:45" x14ac:dyDescent="0.35">
      <c r="A19" t="s">
        <v>13</v>
      </c>
      <c r="B19" t="s">
        <v>98</v>
      </c>
      <c r="C19">
        <v>4</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1.25</v>
      </c>
      <c r="AC19">
        <v>6</v>
      </c>
      <c r="AD19" t="e">
        <v>#N/A</v>
      </c>
      <c r="AE19" t="e">
        <v>#N/A</v>
      </c>
      <c r="AF19" t="e">
        <v>#N/A</v>
      </c>
      <c r="AG19" t="e">
        <v>#N/A</v>
      </c>
      <c r="AH19" t="e">
        <v>#N/A</v>
      </c>
      <c r="AI19" t="e">
        <v>#N/A</v>
      </c>
      <c r="AJ19" t="e">
        <v>#N/A</v>
      </c>
      <c r="AK19" t="e">
        <v>#N/A</v>
      </c>
      <c r="AL19" t="e">
        <v>#N/A</v>
      </c>
      <c r="AM19" t="e">
        <v>#N/A</v>
      </c>
      <c r="AN19">
        <f t="shared" si="6"/>
        <v>0</v>
      </c>
      <c r="AO19">
        <f t="shared" si="7"/>
        <v>0</v>
      </c>
      <c r="AP19">
        <f t="shared" si="5"/>
        <v>0</v>
      </c>
      <c r="AQ19">
        <f t="shared" si="8"/>
        <v>0</v>
      </c>
    </row>
    <row r="20" spans="1:45" x14ac:dyDescent="0.35">
      <c r="A20" t="s">
        <v>14</v>
      </c>
      <c r="B20" t="s">
        <v>98</v>
      </c>
      <c r="C20">
        <v>6</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3</v>
      </c>
      <c r="AC20">
        <v>5</v>
      </c>
      <c r="AD20" t="e">
        <v>#N/A</v>
      </c>
      <c r="AE20" t="e">
        <v>#N/A</v>
      </c>
      <c r="AF20" t="e">
        <v>#N/A</v>
      </c>
      <c r="AG20" t="e">
        <v>#N/A</v>
      </c>
      <c r="AH20" t="e">
        <v>#N/A</v>
      </c>
      <c r="AI20" t="e">
        <v>#N/A</v>
      </c>
      <c r="AJ20" t="e">
        <v>#N/A</v>
      </c>
      <c r="AK20" t="e">
        <v>#N/A</v>
      </c>
      <c r="AL20" t="e">
        <v>#N/A</v>
      </c>
      <c r="AM20" t="e">
        <v>#N/A</v>
      </c>
      <c r="AN20">
        <f t="shared" si="6"/>
        <v>0</v>
      </c>
      <c r="AO20">
        <f t="shared" si="7"/>
        <v>0</v>
      </c>
      <c r="AP20">
        <f t="shared" si="5"/>
        <v>0</v>
      </c>
      <c r="AQ20">
        <f>AN20/$C$4+$X$2*AO20-$X$3*AP20</f>
        <v>0</v>
      </c>
    </row>
    <row r="21" spans="1:45" x14ac:dyDescent="0.35">
      <c r="A21" t="s">
        <v>15</v>
      </c>
      <c r="B21" t="s">
        <v>98</v>
      </c>
      <c r="C21">
        <v>7</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2</v>
      </c>
      <c r="AC21">
        <v>4</v>
      </c>
      <c r="AD21" t="e">
        <v>#N/A</v>
      </c>
      <c r="AE21" t="e">
        <v>#N/A</v>
      </c>
      <c r="AF21" t="e">
        <v>#N/A</v>
      </c>
      <c r="AG21" t="e">
        <v>#N/A</v>
      </c>
      <c r="AH21" t="e">
        <v>#N/A</v>
      </c>
      <c r="AI21" t="e">
        <v>#N/A</v>
      </c>
      <c r="AJ21" t="e">
        <v>#N/A</v>
      </c>
      <c r="AK21" t="e">
        <v>#N/A</v>
      </c>
      <c r="AL21" t="e">
        <v>#N/A</v>
      </c>
      <c r="AM21" t="e">
        <v>#N/A</v>
      </c>
      <c r="AN21">
        <f t="shared" si="6"/>
        <v>0</v>
      </c>
      <c r="AO21">
        <f t="shared" si="7"/>
        <v>0</v>
      </c>
      <c r="AP21">
        <f t="shared" si="5"/>
        <v>0</v>
      </c>
      <c r="AQ21">
        <f t="shared" si="8"/>
        <v>0</v>
      </c>
    </row>
    <row r="22" spans="1:45" x14ac:dyDescent="0.35">
      <c r="A22" t="s">
        <v>16</v>
      </c>
      <c r="B22" t="s">
        <v>98</v>
      </c>
      <c r="C22">
        <v>8</v>
      </c>
      <c r="D22">
        <v>1</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1.5</v>
      </c>
      <c r="AC22">
        <v>6</v>
      </c>
      <c r="AD22" t="e">
        <v>#N/A</v>
      </c>
      <c r="AE22" t="e">
        <v>#N/A</v>
      </c>
      <c r="AF22" t="e">
        <v>#N/A</v>
      </c>
      <c r="AG22" t="e">
        <v>#N/A</v>
      </c>
      <c r="AH22" t="e">
        <v>#N/A</v>
      </c>
      <c r="AI22" t="e">
        <v>#N/A</v>
      </c>
      <c r="AJ22" t="e">
        <v>#N/A</v>
      </c>
      <c r="AK22" t="e">
        <v>#N/A</v>
      </c>
      <c r="AL22" t="e">
        <v>#N/A</v>
      </c>
      <c r="AM22" t="e">
        <v>#N/A</v>
      </c>
      <c r="AN22">
        <f t="shared" si="6"/>
        <v>1</v>
      </c>
      <c r="AO22">
        <f t="shared" si="7"/>
        <v>0</v>
      </c>
      <c r="AP22">
        <f t="shared" si="5"/>
        <v>1</v>
      </c>
      <c r="AQ22">
        <f t="shared" si="8"/>
        <v>-0.95833333333333337</v>
      </c>
    </row>
    <row r="23" spans="1:45" x14ac:dyDescent="0.35">
      <c r="A23" t="s">
        <v>17</v>
      </c>
      <c r="B23" t="s">
        <v>98</v>
      </c>
      <c r="C23">
        <v>10</v>
      </c>
      <c r="D23">
        <v>0</v>
      </c>
      <c r="E23">
        <v>0</v>
      </c>
      <c r="F23">
        <v>0</v>
      </c>
      <c r="G23">
        <v>0</v>
      </c>
      <c r="H23">
        <v>1</v>
      </c>
      <c r="I23">
        <v>1</v>
      </c>
      <c r="J23">
        <v>0</v>
      </c>
      <c r="K23">
        <v>0</v>
      </c>
      <c r="L23">
        <v>0</v>
      </c>
      <c r="M23">
        <v>0</v>
      </c>
      <c r="N23">
        <v>0</v>
      </c>
      <c r="O23">
        <v>0</v>
      </c>
      <c r="P23">
        <v>0</v>
      </c>
      <c r="Q23">
        <v>0</v>
      </c>
      <c r="R23">
        <v>0</v>
      </c>
      <c r="S23">
        <v>0</v>
      </c>
      <c r="T23">
        <v>0</v>
      </c>
      <c r="U23">
        <v>0</v>
      </c>
      <c r="V23">
        <v>0</v>
      </c>
      <c r="W23">
        <v>0</v>
      </c>
      <c r="X23">
        <v>0</v>
      </c>
      <c r="Y23">
        <v>0</v>
      </c>
      <c r="Z23">
        <v>0</v>
      </c>
      <c r="AA23">
        <v>0</v>
      </c>
      <c r="AB23">
        <v>2.25</v>
      </c>
      <c r="AC23">
        <v>6</v>
      </c>
      <c r="AD23" t="e">
        <v>#N/A</v>
      </c>
      <c r="AE23" t="e">
        <v>#N/A</v>
      </c>
      <c r="AF23" t="e">
        <v>#N/A</v>
      </c>
      <c r="AG23" t="e">
        <v>#N/A</v>
      </c>
      <c r="AH23" t="e">
        <v>#N/A</v>
      </c>
      <c r="AI23" t="e">
        <v>#N/A</v>
      </c>
      <c r="AJ23" t="e">
        <v>#N/A</v>
      </c>
      <c r="AK23" t="e">
        <v>#N/A</v>
      </c>
      <c r="AL23" t="e">
        <v>#N/A</v>
      </c>
      <c r="AM23" t="e">
        <v>#N/A</v>
      </c>
      <c r="AN23">
        <f t="shared" si="6"/>
        <v>2</v>
      </c>
      <c r="AO23">
        <f t="shared" si="7"/>
        <v>0</v>
      </c>
      <c r="AP23">
        <f>COUNTIFS(D23:Z23,"0",E23:AA23,"1",$D$24:$Z$24,"&gt;"&amp;$X$1)+COUNTIFS(D23:Z23,"1",E23:AA23,"0",$D$24:$Z$24,"&lt;"&amp;$Y$1)</f>
        <v>0</v>
      </c>
      <c r="AQ23">
        <f t="shared" si="8"/>
        <v>8.3333333333333329E-2</v>
      </c>
    </row>
    <row r="24" spans="1:45" x14ac:dyDescent="0.35">
      <c r="C24" t="s">
        <v>115</v>
      </c>
      <c r="D24">
        <f>(SUM(D17:D23)+1)/$C$2</f>
        <v>0.3</v>
      </c>
      <c r="E24">
        <f t="shared" ref="E24:AA24" si="9">(SUM(E17:E23)+$C$3)/$C$2</f>
        <v>0.3</v>
      </c>
      <c r="F24">
        <f>(SUM(F17:F23)+$C$3)/$C$2</f>
        <v>0.3</v>
      </c>
      <c r="G24">
        <f t="shared" si="9"/>
        <v>0.3</v>
      </c>
      <c r="H24">
        <f t="shared" si="9"/>
        <v>0.5</v>
      </c>
      <c r="I24">
        <f t="shared" si="9"/>
        <v>0.5</v>
      </c>
      <c r="J24">
        <f t="shared" si="9"/>
        <v>0.4</v>
      </c>
      <c r="K24">
        <f t="shared" si="9"/>
        <v>0.4</v>
      </c>
      <c r="L24">
        <f t="shared" si="9"/>
        <v>0.4</v>
      </c>
      <c r="M24">
        <f t="shared" si="9"/>
        <v>0.4</v>
      </c>
      <c r="N24">
        <f t="shared" si="9"/>
        <v>0.4</v>
      </c>
      <c r="O24">
        <f t="shared" si="9"/>
        <v>0.4</v>
      </c>
      <c r="P24">
        <f t="shared" si="9"/>
        <v>0.4</v>
      </c>
      <c r="Q24">
        <f t="shared" si="9"/>
        <v>0.4</v>
      </c>
      <c r="R24">
        <f t="shared" si="9"/>
        <v>0.4</v>
      </c>
      <c r="S24">
        <f t="shared" si="9"/>
        <v>0.4</v>
      </c>
      <c r="T24">
        <f t="shared" si="9"/>
        <v>0.3</v>
      </c>
      <c r="U24">
        <f t="shared" si="9"/>
        <v>0.3</v>
      </c>
      <c r="V24">
        <f t="shared" si="9"/>
        <v>0.3</v>
      </c>
      <c r="W24">
        <f t="shared" si="9"/>
        <v>0.3</v>
      </c>
      <c r="X24">
        <f t="shared" si="9"/>
        <v>0.3</v>
      </c>
      <c r="Y24">
        <f t="shared" si="9"/>
        <v>0.3</v>
      </c>
      <c r="Z24">
        <f t="shared" si="9"/>
        <v>0.3</v>
      </c>
      <c r="AA24">
        <f t="shared" si="9"/>
        <v>0.3</v>
      </c>
      <c r="AB24" t="e">
        <f t="shared" ref="AB24:AM24" si="10">(SUM(AB15:AB23)+$C$3)/$C$2</f>
        <v>#N/A</v>
      </c>
      <c r="AC24" t="e">
        <f t="shared" si="10"/>
        <v>#N/A</v>
      </c>
      <c r="AD24" t="e">
        <f t="shared" si="10"/>
        <v>#N/A</v>
      </c>
      <c r="AE24" t="e">
        <f t="shared" si="10"/>
        <v>#N/A</v>
      </c>
      <c r="AF24" t="e">
        <f t="shared" si="10"/>
        <v>#N/A</v>
      </c>
      <c r="AG24" t="e">
        <f t="shared" si="10"/>
        <v>#N/A</v>
      </c>
      <c r="AH24" t="e">
        <f t="shared" si="10"/>
        <v>#N/A</v>
      </c>
      <c r="AI24" t="e">
        <f t="shared" si="10"/>
        <v>#N/A</v>
      </c>
      <c r="AJ24" t="e">
        <f t="shared" si="10"/>
        <v>#N/A</v>
      </c>
      <c r="AK24" t="e">
        <f t="shared" si="10"/>
        <v>#N/A</v>
      </c>
      <c r="AL24" t="e">
        <f t="shared" si="10"/>
        <v>#N/A</v>
      </c>
      <c r="AM24" t="e">
        <f t="shared" si="10"/>
        <v>#N/A</v>
      </c>
    </row>
    <row r="25" spans="1:45" x14ac:dyDescent="0.35">
      <c r="A25" t="s">
        <v>18</v>
      </c>
      <c r="B25" t="s">
        <v>99</v>
      </c>
      <c r="C25">
        <v>1</v>
      </c>
      <c r="D25">
        <v>0</v>
      </c>
      <c r="E25">
        <v>0</v>
      </c>
      <c r="F25">
        <v>0</v>
      </c>
      <c r="G25">
        <v>1</v>
      </c>
      <c r="H25">
        <v>0</v>
      </c>
      <c r="I25">
        <v>0</v>
      </c>
      <c r="J25">
        <v>0</v>
      </c>
      <c r="K25">
        <v>0</v>
      </c>
      <c r="L25">
        <v>0</v>
      </c>
      <c r="M25">
        <v>0</v>
      </c>
      <c r="N25">
        <v>0</v>
      </c>
      <c r="O25">
        <v>0</v>
      </c>
      <c r="P25">
        <v>0</v>
      </c>
      <c r="Q25">
        <v>0</v>
      </c>
      <c r="R25">
        <v>0</v>
      </c>
      <c r="S25">
        <v>0</v>
      </c>
      <c r="T25">
        <v>0</v>
      </c>
      <c r="U25">
        <v>0</v>
      </c>
      <c r="V25">
        <v>0</v>
      </c>
      <c r="W25">
        <v>0</v>
      </c>
      <c r="X25">
        <v>0</v>
      </c>
      <c r="Y25">
        <v>0</v>
      </c>
      <c r="Z25">
        <v>0</v>
      </c>
      <c r="AA25">
        <v>0</v>
      </c>
      <c r="AB25">
        <v>2.5</v>
      </c>
      <c r="AC25">
        <v>5</v>
      </c>
      <c r="AD25" t="e">
        <v>#N/A</v>
      </c>
      <c r="AE25" t="e">
        <v>#N/A</v>
      </c>
      <c r="AF25" t="e">
        <v>#N/A</v>
      </c>
      <c r="AG25" t="e">
        <v>#N/A</v>
      </c>
      <c r="AH25" t="e">
        <v>#N/A</v>
      </c>
      <c r="AI25" t="e">
        <v>#N/A</v>
      </c>
      <c r="AJ25" t="e">
        <v>#N/A</v>
      </c>
      <c r="AK25" t="e">
        <v>#N/A</v>
      </c>
      <c r="AL25" t="e">
        <v>#N/A</v>
      </c>
      <c r="AM25" t="e">
        <v>#N/A</v>
      </c>
      <c r="AN25">
        <f>COUNTIFS(D25:Z25,"0",E25:AA25,"1")+COUNTIFS(D25:Z25,"1",E25:AA25,"0")-AO25</f>
        <v>2</v>
      </c>
      <c r="AO25">
        <f>COUNTIFS(D25:Z25,"0",E25:AA25,"1",$D$37:$Z$37,"&lt;0,5")+COUNTIFS(D25:Z25,"1",E25:AA25,"0",$D$37:$Z$37,"&gt;0,5")</f>
        <v>0</v>
      </c>
      <c r="AP25">
        <f t="shared" ref="AP25:AP35" si="11">COUNTIFS(D25:Z25,"0",E25:AA25,"1",$D$37:$Z$37,"&gt;"&amp;$X$1)+COUNTIFS(D25:Z25,"1",E25:AA25,"0",$D$37:$Z$37,"&lt;"&amp;$Y$1)</f>
        <v>0</v>
      </c>
      <c r="AQ25">
        <f>AN25/$D$4+$X$2*AO25-$X$3*AP25</f>
        <v>8.3333333333333329E-2</v>
      </c>
      <c r="AR25">
        <v>6</v>
      </c>
      <c r="AS25">
        <v>6</v>
      </c>
    </row>
    <row r="26" spans="1:45" x14ac:dyDescent="0.35">
      <c r="A26" t="s">
        <v>19</v>
      </c>
      <c r="B26" t="s">
        <v>99</v>
      </c>
      <c r="C26">
        <v>2</v>
      </c>
      <c r="D26">
        <v>0</v>
      </c>
      <c r="E26">
        <v>0</v>
      </c>
      <c r="F26">
        <v>0</v>
      </c>
      <c r="G26">
        <v>0</v>
      </c>
      <c r="H26">
        <v>0</v>
      </c>
      <c r="I26">
        <v>0</v>
      </c>
      <c r="J26">
        <v>0</v>
      </c>
      <c r="K26">
        <v>0</v>
      </c>
      <c r="L26">
        <v>0</v>
      </c>
      <c r="M26">
        <v>0</v>
      </c>
      <c r="N26">
        <v>1</v>
      </c>
      <c r="O26">
        <v>1</v>
      </c>
      <c r="P26">
        <v>1</v>
      </c>
      <c r="Q26">
        <v>1</v>
      </c>
      <c r="R26">
        <v>1</v>
      </c>
      <c r="S26">
        <v>1</v>
      </c>
      <c r="T26">
        <v>0</v>
      </c>
      <c r="U26">
        <v>0</v>
      </c>
      <c r="V26">
        <v>0</v>
      </c>
      <c r="W26">
        <v>1</v>
      </c>
      <c r="X26">
        <v>1</v>
      </c>
      <c r="Y26">
        <v>1</v>
      </c>
      <c r="Z26">
        <v>1</v>
      </c>
      <c r="AA26">
        <v>1</v>
      </c>
      <c r="AB26">
        <v>3</v>
      </c>
      <c r="AC26">
        <v>3</v>
      </c>
      <c r="AD26" t="e">
        <v>#N/A</v>
      </c>
      <c r="AE26" t="e">
        <v>#N/A</v>
      </c>
      <c r="AF26" t="e">
        <v>#N/A</v>
      </c>
      <c r="AG26" t="e">
        <v>#N/A</v>
      </c>
      <c r="AH26" t="e">
        <v>#N/A</v>
      </c>
      <c r="AI26" t="e">
        <v>#N/A</v>
      </c>
      <c r="AJ26" t="e">
        <v>#N/A</v>
      </c>
      <c r="AK26" t="e">
        <v>#N/A</v>
      </c>
      <c r="AL26" t="e">
        <v>#N/A</v>
      </c>
      <c r="AM26" t="e">
        <v>#N/A</v>
      </c>
      <c r="AN26">
        <f t="shared" ref="AN26:AN36" si="12">COUNTIFS(D26:Z26,"0",E26:AA26,"1")+COUNTIFS(D26:Z26,"1",E26:AA26,"0")-AO26</f>
        <v>3</v>
      </c>
      <c r="AO26">
        <f t="shared" ref="AO26:AO36" si="13">COUNTIFS(D26:Z26,"0",E26:AA26,"1",$D$37:$Z$37,"&lt;0,5")+COUNTIFS(D26:Z26,"1",E26:AA26,"0",$D$37:$Z$37,"&gt;0,5")</f>
        <v>0</v>
      </c>
      <c r="AP26">
        <f t="shared" si="11"/>
        <v>1</v>
      </c>
      <c r="AQ26">
        <f t="shared" ref="AQ26:AQ35" si="14">AN26/$D$4+$X$2*AO26-$X$3*AP26</f>
        <v>-0.875</v>
      </c>
    </row>
    <row r="27" spans="1:45" x14ac:dyDescent="0.35">
      <c r="A27" t="s">
        <v>20</v>
      </c>
      <c r="B27" t="s">
        <v>99</v>
      </c>
      <c r="C27">
        <v>4</v>
      </c>
      <c r="D27">
        <v>0</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3</v>
      </c>
      <c r="AC27">
        <v>4</v>
      </c>
      <c r="AD27" t="e">
        <v>#N/A</v>
      </c>
      <c r="AE27" t="e">
        <v>#N/A</v>
      </c>
      <c r="AF27" t="e">
        <v>#N/A</v>
      </c>
      <c r="AG27" t="e">
        <v>#N/A</v>
      </c>
      <c r="AH27" t="e">
        <v>#N/A</v>
      </c>
      <c r="AI27" t="e">
        <v>#N/A</v>
      </c>
      <c r="AJ27" t="e">
        <v>#N/A</v>
      </c>
      <c r="AK27" t="e">
        <v>#N/A</v>
      </c>
      <c r="AL27" t="e">
        <v>#N/A</v>
      </c>
      <c r="AM27" t="e">
        <v>#N/A</v>
      </c>
      <c r="AN27">
        <f t="shared" si="12"/>
        <v>0</v>
      </c>
      <c r="AO27">
        <f t="shared" si="13"/>
        <v>0</v>
      </c>
      <c r="AP27">
        <f t="shared" si="11"/>
        <v>0</v>
      </c>
      <c r="AQ27">
        <f t="shared" si="14"/>
        <v>0</v>
      </c>
    </row>
    <row r="28" spans="1:45" x14ac:dyDescent="0.35">
      <c r="A28" t="s">
        <v>21</v>
      </c>
      <c r="B28" t="s">
        <v>99</v>
      </c>
      <c r="C28">
        <v>6</v>
      </c>
      <c r="D28">
        <v>0</v>
      </c>
      <c r="E28">
        <v>0</v>
      </c>
      <c r="F28">
        <v>0</v>
      </c>
      <c r="G28">
        <v>0</v>
      </c>
      <c r="H28">
        <v>0</v>
      </c>
      <c r="I28">
        <v>0</v>
      </c>
      <c r="J28">
        <v>0</v>
      </c>
      <c r="K28">
        <v>0</v>
      </c>
      <c r="L28">
        <v>0</v>
      </c>
      <c r="M28">
        <v>0</v>
      </c>
      <c r="N28">
        <v>0</v>
      </c>
      <c r="O28">
        <v>0</v>
      </c>
      <c r="P28">
        <v>0</v>
      </c>
      <c r="Q28">
        <v>0</v>
      </c>
      <c r="R28">
        <v>0</v>
      </c>
      <c r="S28">
        <v>0</v>
      </c>
      <c r="T28">
        <v>0</v>
      </c>
      <c r="U28">
        <v>0</v>
      </c>
      <c r="V28">
        <v>0</v>
      </c>
      <c r="W28">
        <v>0</v>
      </c>
      <c r="X28">
        <v>0</v>
      </c>
      <c r="Y28">
        <v>0</v>
      </c>
      <c r="Z28">
        <v>1</v>
      </c>
      <c r="AA28">
        <v>1</v>
      </c>
      <c r="AB28">
        <v>2</v>
      </c>
      <c r="AC28">
        <v>3</v>
      </c>
      <c r="AD28" t="e">
        <v>#N/A</v>
      </c>
      <c r="AE28" t="e">
        <v>#N/A</v>
      </c>
      <c r="AF28" t="e">
        <v>#N/A</v>
      </c>
      <c r="AG28" t="e">
        <v>#N/A</v>
      </c>
      <c r="AH28" t="e">
        <v>#N/A</v>
      </c>
      <c r="AI28" t="e">
        <v>#N/A</v>
      </c>
      <c r="AJ28" t="e">
        <v>#N/A</v>
      </c>
      <c r="AK28" t="e">
        <v>#N/A</v>
      </c>
      <c r="AL28" t="e">
        <v>#N/A</v>
      </c>
      <c r="AM28" t="e">
        <v>#N/A</v>
      </c>
      <c r="AN28">
        <f t="shared" si="12"/>
        <v>1</v>
      </c>
      <c r="AO28">
        <f t="shared" si="13"/>
        <v>0</v>
      </c>
      <c r="AP28">
        <f t="shared" si="11"/>
        <v>0</v>
      </c>
      <c r="AQ28">
        <f t="shared" si="14"/>
        <v>4.1666666666666664E-2</v>
      </c>
    </row>
    <row r="29" spans="1:45" x14ac:dyDescent="0.35">
      <c r="A29" t="s">
        <v>22</v>
      </c>
      <c r="B29" t="s">
        <v>99</v>
      </c>
      <c r="C29">
        <v>7</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1.5</v>
      </c>
      <c r="AC29">
        <v>6</v>
      </c>
      <c r="AD29" t="e">
        <v>#N/A</v>
      </c>
      <c r="AE29" t="e">
        <v>#N/A</v>
      </c>
      <c r="AF29" t="e">
        <v>#N/A</v>
      </c>
      <c r="AG29" t="e">
        <v>#N/A</v>
      </c>
      <c r="AH29" t="e">
        <v>#N/A</v>
      </c>
      <c r="AI29" t="e">
        <v>#N/A</v>
      </c>
      <c r="AJ29" t="e">
        <v>#N/A</v>
      </c>
      <c r="AK29" t="e">
        <v>#N/A</v>
      </c>
      <c r="AL29" t="e">
        <v>#N/A</v>
      </c>
      <c r="AM29" t="e">
        <v>#N/A</v>
      </c>
      <c r="AN29">
        <f t="shared" si="12"/>
        <v>0</v>
      </c>
      <c r="AO29">
        <f t="shared" si="13"/>
        <v>0</v>
      </c>
      <c r="AP29">
        <f t="shared" si="11"/>
        <v>0</v>
      </c>
      <c r="AQ29">
        <f>AN29/$D$4+$X$2*AO29-$X$3*AP29</f>
        <v>0</v>
      </c>
    </row>
    <row r="30" spans="1:45" x14ac:dyDescent="0.35">
      <c r="A30" t="s">
        <v>23</v>
      </c>
      <c r="B30" t="s">
        <v>99</v>
      </c>
      <c r="C30">
        <v>8</v>
      </c>
      <c r="D30">
        <v>0</v>
      </c>
      <c r="E30">
        <v>0</v>
      </c>
      <c r="F30">
        <v>1</v>
      </c>
      <c r="G30">
        <v>1</v>
      </c>
      <c r="H30">
        <v>0</v>
      </c>
      <c r="I30">
        <v>0</v>
      </c>
      <c r="J30">
        <v>0</v>
      </c>
      <c r="K30">
        <v>0</v>
      </c>
      <c r="L30">
        <v>0</v>
      </c>
      <c r="M30">
        <v>0</v>
      </c>
      <c r="N30">
        <v>0</v>
      </c>
      <c r="O30">
        <v>0</v>
      </c>
      <c r="P30">
        <v>1</v>
      </c>
      <c r="Q30">
        <v>0</v>
      </c>
      <c r="R30">
        <v>0</v>
      </c>
      <c r="S30">
        <v>0</v>
      </c>
      <c r="T30">
        <v>0</v>
      </c>
      <c r="U30">
        <v>0</v>
      </c>
      <c r="V30">
        <v>0</v>
      </c>
      <c r="W30">
        <v>0</v>
      </c>
      <c r="X30">
        <v>0</v>
      </c>
      <c r="Y30">
        <v>0</v>
      </c>
      <c r="Z30">
        <v>0</v>
      </c>
      <c r="AA30">
        <v>0</v>
      </c>
      <c r="AB30">
        <v>1.5</v>
      </c>
      <c r="AC30">
        <v>7</v>
      </c>
      <c r="AD30" t="e">
        <v>#N/A</v>
      </c>
      <c r="AE30" t="e">
        <v>#N/A</v>
      </c>
      <c r="AF30" t="e">
        <v>#N/A</v>
      </c>
      <c r="AG30" t="e">
        <v>#N/A</v>
      </c>
      <c r="AH30" t="e">
        <v>#N/A</v>
      </c>
      <c r="AI30" t="e">
        <v>#N/A</v>
      </c>
      <c r="AJ30" t="e">
        <v>#N/A</v>
      </c>
      <c r="AK30" t="e">
        <v>#N/A</v>
      </c>
      <c r="AL30" t="e">
        <v>#N/A</v>
      </c>
      <c r="AM30" t="e">
        <v>#N/A</v>
      </c>
      <c r="AN30">
        <f t="shared" si="12"/>
        <v>4</v>
      </c>
      <c r="AO30">
        <f t="shared" si="13"/>
        <v>0</v>
      </c>
      <c r="AP30">
        <f t="shared" si="11"/>
        <v>0</v>
      </c>
      <c r="AQ30">
        <f t="shared" si="14"/>
        <v>0.16666666666666666</v>
      </c>
    </row>
    <row r="31" spans="1:45" x14ac:dyDescent="0.35">
      <c r="A31" t="s">
        <v>24</v>
      </c>
      <c r="B31" t="s">
        <v>99</v>
      </c>
      <c r="C31">
        <v>10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1.5</v>
      </c>
      <c r="AC31">
        <v>6</v>
      </c>
      <c r="AD31" t="e">
        <v>#N/A</v>
      </c>
      <c r="AE31" t="e">
        <v>#N/A</v>
      </c>
      <c r="AF31" t="e">
        <v>#N/A</v>
      </c>
      <c r="AG31" t="e">
        <v>#N/A</v>
      </c>
      <c r="AH31" t="e">
        <v>#N/A</v>
      </c>
      <c r="AI31" t="e">
        <v>#N/A</v>
      </c>
      <c r="AJ31" t="e">
        <v>#N/A</v>
      </c>
      <c r="AK31" t="e">
        <v>#N/A</v>
      </c>
      <c r="AL31" t="e">
        <v>#N/A</v>
      </c>
      <c r="AM31" t="e">
        <v>#N/A</v>
      </c>
      <c r="AN31">
        <f t="shared" si="12"/>
        <v>0</v>
      </c>
      <c r="AO31">
        <f t="shared" si="13"/>
        <v>0</v>
      </c>
      <c r="AP31">
        <f t="shared" si="11"/>
        <v>0</v>
      </c>
      <c r="AQ31">
        <f t="shared" si="14"/>
        <v>0</v>
      </c>
    </row>
    <row r="32" spans="1:45" x14ac:dyDescent="0.35">
      <c r="A32" t="s">
        <v>25</v>
      </c>
      <c r="B32" t="s">
        <v>99</v>
      </c>
      <c r="C32">
        <v>11</v>
      </c>
      <c r="D32">
        <v>1</v>
      </c>
      <c r="E32">
        <v>1</v>
      </c>
      <c r="F32">
        <v>1</v>
      </c>
      <c r="G32">
        <v>1</v>
      </c>
      <c r="H32">
        <v>1</v>
      </c>
      <c r="I32">
        <v>1</v>
      </c>
      <c r="J32">
        <v>1</v>
      </c>
      <c r="K32">
        <v>1</v>
      </c>
      <c r="L32">
        <v>1</v>
      </c>
      <c r="M32">
        <v>1</v>
      </c>
      <c r="N32">
        <v>1</v>
      </c>
      <c r="O32">
        <v>1</v>
      </c>
      <c r="P32">
        <v>1</v>
      </c>
      <c r="Q32">
        <v>1</v>
      </c>
      <c r="R32">
        <v>1</v>
      </c>
      <c r="S32">
        <v>1</v>
      </c>
      <c r="T32">
        <v>1</v>
      </c>
      <c r="U32">
        <v>1</v>
      </c>
      <c r="V32">
        <v>1</v>
      </c>
      <c r="W32">
        <v>1</v>
      </c>
      <c r="X32">
        <v>1</v>
      </c>
      <c r="Y32">
        <v>1</v>
      </c>
      <c r="Z32">
        <v>1</v>
      </c>
      <c r="AA32">
        <v>1</v>
      </c>
      <c r="AB32">
        <v>2</v>
      </c>
      <c r="AC32">
        <v>4</v>
      </c>
      <c r="AD32" t="e">
        <v>#N/A</v>
      </c>
      <c r="AE32" t="e">
        <v>#N/A</v>
      </c>
      <c r="AF32" t="e">
        <v>#N/A</v>
      </c>
      <c r="AG32" t="e">
        <v>#N/A</v>
      </c>
      <c r="AH32" t="e">
        <v>#N/A</v>
      </c>
      <c r="AI32" t="e">
        <v>#N/A</v>
      </c>
      <c r="AJ32" t="e">
        <v>#N/A</v>
      </c>
      <c r="AK32" t="e">
        <v>#N/A</v>
      </c>
      <c r="AL32" t="e">
        <v>#N/A</v>
      </c>
      <c r="AM32" t="e">
        <v>#N/A</v>
      </c>
      <c r="AN32">
        <f t="shared" si="12"/>
        <v>0</v>
      </c>
      <c r="AO32">
        <f t="shared" si="13"/>
        <v>0</v>
      </c>
      <c r="AP32">
        <f t="shared" si="11"/>
        <v>0</v>
      </c>
      <c r="AQ32">
        <f t="shared" si="14"/>
        <v>0</v>
      </c>
    </row>
    <row r="33" spans="1:45" x14ac:dyDescent="0.35">
      <c r="A33" t="s">
        <v>27</v>
      </c>
      <c r="B33" t="s">
        <v>99</v>
      </c>
      <c r="C33">
        <v>12</v>
      </c>
      <c r="D33">
        <v>0</v>
      </c>
      <c r="E33">
        <v>0</v>
      </c>
      <c r="F33">
        <v>1</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1.75</v>
      </c>
      <c r="AC33">
        <v>6</v>
      </c>
      <c r="AD33" t="e">
        <v>#N/A</v>
      </c>
      <c r="AE33" t="e">
        <v>#N/A</v>
      </c>
      <c r="AF33" t="e">
        <v>#N/A</v>
      </c>
      <c r="AG33" t="e">
        <v>#N/A</v>
      </c>
      <c r="AH33" t="e">
        <v>#N/A</v>
      </c>
      <c r="AI33" t="e">
        <v>#N/A</v>
      </c>
      <c r="AJ33" t="e">
        <v>#N/A</v>
      </c>
      <c r="AK33" t="e">
        <v>#N/A</v>
      </c>
      <c r="AL33" t="e">
        <v>#N/A</v>
      </c>
      <c r="AM33" t="e">
        <v>#N/A</v>
      </c>
      <c r="AN33">
        <f t="shared" si="12"/>
        <v>2</v>
      </c>
      <c r="AO33">
        <f t="shared" si="13"/>
        <v>0</v>
      </c>
      <c r="AP33">
        <f t="shared" si="11"/>
        <v>0</v>
      </c>
      <c r="AQ33">
        <f t="shared" si="14"/>
        <v>8.3333333333333329E-2</v>
      </c>
    </row>
    <row r="34" spans="1:45" x14ac:dyDescent="0.35">
      <c r="A34" t="s">
        <v>28</v>
      </c>
      <c r="B34" t="s">
        <v>99</v>
      </c>
      <c r="C34">
        <v>14</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2</v>
      </c>
      <c r="AC34">
        <v>5</v>
      </c>
      <c r="AD34" t="e">
        <v>#N/A</v>
      </c>
      <c r="AE34" t="e">
        <v>#N/A</v>
      </c>
      <c r="AF34" t="e">
        <v>#N/A</v>
      </c>
      <c r="AG34" t="e">
        <v>#N/A</v>
      </c>
      <c r="AH34" t="e">
        <v>#N/A</v>
      </c>
      <c r="AI34" t="e">
        <v>#N/A</v>
      </c>
      <c r="AJ34" t="e">
        <v>#N/A</v>
      </c>
      <c r="AK34" t="e">
        <v>#N/A</v>
      </c>
      <c r="AL34" t="e">
        <v>#N/A</v>
      </c>
      <c r="AM34" t="e">
        <v>#N/A</v>
      </c>
      <c r="AN34">
        <f t="shared" si="12"/>
        <v>0</v>
      </c>
      <c r="AO34">
        <f t="shared" si="13"/>
        <v>0</v>
      </c>
      <c r="AP34">
        <f t="shared" si="11"/>
        <v>0</v>
      </c>
      <c r="AQ34">
        <f t="shared" si="14"/>
        <v>0</v>
      </c>
    </row>
    <row r="35" spans="1:45" x14ac:dyDescent="0.35">
      <c r="A35" t="s">
        <v>29</v>
      </c>
      <c r="B35" t="s">
        <v>99</v>
      </c>
      <c r="C35">
        <v>15</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1.5</v>
      </c>
      <c r="AC35">
        <v>5</v>
      </c>
      <c r="AD35" t="e">
        <v>#N/A</v>
      </c>
      <c r="AE35" t="e">
        <v>#N/A</v>
      </c>
      <c r="AF35" t="e">
        <v>#N/A</v>
      </c>
      <c r="AG35" t="e">
        <v>#N/A</v>
      </c>
      <c r="AH35" t="e">
        <v>#N/A</v>
      </c>
      <c r="AI35" t="e">
        <v>#N/A</v>
      </c>
      <c r="AJ35" t="e">
        <v>#N/A</v>
      </c>
      <c r="AK35" t="e">
        <v>#N/A</v>
      </c>
      <c r="AL35" t="e">
        <v>#N/A</v>
      </c>
      <c r="AM35" t="e">
        <v>#N/A</v>
      </c>
      <c r="AN35">
        <f t="shared" si="12"/>
        <v>0</v>
      </c>
      <c r="AO35">
        <f t="shared" si="13"/>
        <v>0</v>
      </c>
      <c r="AP35">
        <f t="shared" si="11"/>
        <v>0</v>
      </c>
      <c r="AQ35">
        <f t="shared" si="14"/>
        <v>0</v>
      </c>
    </row>
    <row r="36" spans="1:45" x14ac:dyDescent="0.35">
      <c r="A36" t="s">
        <v>30</v>
      </c>
      <c r="B36" t="s">
        <v>99</v>
      </c>
      <c r="C36">
        <v>16</v>
      </c>
      <c r="D36">
        <v>0</v>
      </c>
      <c r="E36">
        <v>1</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4</v>
      </c>
      <c r="AC36">
        <v>5</v>
      </c>
      <c r="AD36" t="e">
        <v>#N/A</v>
      </c>
      <c r="AE36" t="e">
        <v>#N/A</v>
      </c>
      <c r="AF36" t="e">
        <v>#N/A</v>
      </c>
      <c r="AG36" t="e">
        <v>#N/A</v>
      </c>
      <c r="AH36" t="e">
        <v>#N/A</v>
      </c>
      <c r="AI36" t="e">
        <v>#N/A</v>
      </c>
      <c r="AJ36" t="e">
        <v>#N/A</v>
      </c>
      <c r="AK36" t="e">
        <v>#N/A</v>
      </c>
      <c r="AL36" t="e">
        <v>#N/A</v>
      </c>
      <c r="AM36" t="e">
        <v>#N/A</v>
      </c>
      <c r="AN36">
        <f t="shared" si="12"/>
        <v>2</v>
      </c>
      <c r="AO36">
        <f t="shared" si="13"/>
        <v>0</v>
      </c>
      <c r="AP36">
        <f>COUNTIFS(D36:Z36,"0",E36:AA36,"1",$D$37:$Z$37,"&gt;"&amp;$X$1)+COUNTIFS(D36:Z36,"1",E36:AA36,"0",$D$37:$Z$37,"&lt;"&amp;$Y$1)</f>
        <v>1</v>
      </c>
      <c r="AQ36">
        <f>AN36/$D$4+$X$2*AO36-$X$3*AP36</f>
        <v>-0.91666666666666663</v>
      </c>
    </row>
    <row r="37" spans="1:45" x14ac:dyDescent="0.35">
      <c r="C37" t="s">
        <v>115</v>
      </c>
      <c r="D37">
        <f>(SUM(D25:D36)+$D$3)/$D$2</f>
        <v>0.3125</v>
      </c>
      <c r="E37">
        <f t="shared" ref="E37:AA37" si="15">(SUM(E25:E36)+$D$3)/$D$2</f>
        <v>0.375</v>
      </c>
      <c r="F37">
        <f t="shared" si="15"/>
        <v>0.4375</v>
      </c>
      <c r="G37">
        <f t="shared" si="15"/>
        <v>0.4375</v>
      </c>
      <c r="H37">
        <f t="shared" si="15"/>
        <v>0.3125</v>
      </c>
      <c r="I37">
        <f t="shared" si="15"/>
        <v>0.3125</v>
      </c>
      <c r="J37">
        <f t="shared" si="15"/>
        <v>0.3125</v>
      </c>
      <c r="K37">
        <f t="shared" si="15"/>
        <v>0.3125</v>
      </c>
      <c r="L37">
        <f t="shared" si="15"/>
        <v>0.3125</v>
      </c>
      <c r="M37">
        <f t="shared" si="15"/>
        <v>0.3125</v>
      </c>
      <c r="N37">
        <f t="shared" si="15"/>
        <v>0.375</v>
      </c>
      <c r="O37">
        <f t="shared" si="15"/>
        <v>0.375</v>
      </c>
      <c r="P37">
        <f t="shared" si="15"/>
        <v>0.4375</v>
      </c>
      <c r="Q37">
        <f t="shared" si="15"/>
        <v>0.375</v>
      </c>
      <c r="R37">
        <f t="shared" si="15"/>
        <v>0.375</v>
      </c>
      <c r="S37">
        <f t="shared" si="15"/>
        <v>0.375</v>
      </c>
      <c r="T37">
        <f t="shared" si="15"/>
        <v>0.3125</v>
      </c>
      <c r="U37">
        <f t="shared" si="15"/>
        <v>0.3125</v>
      </c>
      <c r="V37">
        <f t="shared" si="15"/>
        <v>0.3125</v>
      </c>
      <c r="W37">
        <f t="shared" si="15"/>
        <v>0.375</v>
      </c>
      <c r="X37">
        <f t="shared" si="15"/>
        <v>0.375</v>
      </c>
      <c r="Y37">
        <f t="shared" si="15"/>
        <v>0.375</v>
      </c>
      <c r="Z37">
        <f t="shared" si="15"/>
        <v>0.4375</v>
      </c>
      <c r="AA37">
        <f t="shared" si="15"/>
        <v>0.4375</v>
      </c>
      <c r="AB37">
        <f t="shared" ref="AB37:AM37" si="16">(SUM(AB28:AB36)+$C$3)/$C$2</f>
        <v>2.0750000000000002</v>
      </c>
      <c r="AC37">
        <f t="shared" si="16"/>
        <v>5</v>
      </c>
      <c r="AD37" t="e">
        <f t="shared" si="16"/>
        <v>#N/A</v>
      </c>
      <c r="AE37" t="e">
        <f t="shared" si="16"/>
        <v>#N/A</v>
      </c>
      <c r="AF37" t="e">
        <f t="shared" si="16"/>
        <v>#N/A</v>
      </c>
      <c r="AG37" t="e">
        <f t="shared" si="16"/>
        <v>#N/A</v>
      </c>
      <c r="AH37" t="e">
        <f t="shared" si="16"/>
        <v>#N/A</v>
      </c>
      <c r="AI37" t="e">
        <f t="shared" si="16"/>
        <v>#N/A</v>
      </c>
      <c r="AJ37" t="e">
        <f t="shared" si="16"/>
        <v>#N/A</v>
      </c>
      <c r="AK37" t="e">
        <f t="shared" si="16"/>
        <v>#N/A</v>
      </c>
      <c r="AL37" t="e">
        <f t="shared" si="16"/>
        <v>#N/A</v>
      </c>
      <c r="AM37" t="e">
        <f t="shared" si="16"/>
        <v>#N/A</v>
      </c>
    </row>
    <row r="38" spans="1:45" x14ac:dyDescent="0.35">
      <c r="A38" t="s">
        <v>31</v>
      </c>
      <c r="B38" t="s">
        <v>100</v>
      </c>
      <c r="C38">
        <v>1</v>
      </c>
      <c r="D38">
        <v>1</v>
      </c>
      <c r="E38">
        <v>1</v>
      </c>
      <c r="F38">
        <v>0</v>
      </c>
      <c r="G38">
        <v>0</v>
      </c>
      <c r="H38">
        <v>1</v>
      </c>
      <c r="I38">
        <v>1</v>
      </c>
      <c r="J38">
        <v>1</v>
      </c>
      <c r="K38">
        <v>1</v>
      </c>
      <c r="L38">
        <v>1</v>
      </c>
      <c r="M38">
        <v>0</v>
      </c>
      <c r="N38">
        <v>1</v>
      </c>
      <c r="O38">
        <v>1</v>
      </c>
      <c r="P38">
        <v>1</v>
      </c>
      <c r="Q38">
        <v>1</v>
      </c>
      <c r="R38">
        <v>1</v>
      </c>
      <c r="S38">
        <v>1</v>
      </c>
      <c r="T38">
        <v>1</v>
      </c>
      <c r="U38">
        <v>1</v>
      </c>
      <c r="V38" t="e">
        <v>#N/A</v>
      </c>
      <c r="W38" t="e">
        <v>#N/A</v>
      </c>
      <c r="X38" t="e">
        <v>#N/A</v>
      </c>
      <c r="Y38" t="e">
        <v>#N/A</v>
      </c>
      <c r="Z38" t="e">
        <v>#N/A</v>
      </c>
      <c r="AA38" t="e">
        <v>#N/A</v>
      </c>
      <c r="AB38">
        <v>1.75</v>
      </c>
      <c r="AC38">
        <v>5</v>
      </c>
      <c r="AD38" t="e">
        <v>#N/A</v>
      </c>
      <c r="AE38" t="e">
        <v>#N/A</v>
      </c>
      <c r="AF38" t="e">
        <v>#N/A</v>
      </c>
      <c r="AG38" t="e">
        <v>#N/A</v>
      </c>
      <c r="AH38" t="e">
        <v>#N/A</v>
      </c>
      <c r="AI38" t="e">
        <v>#N/A</v>
      </c>
      <c r="AJ38" t="e">
        <v>#N/A</v>
      </c>
      <c r="AK38" t="e">
        <v>#N/A</v>
      </c>
      <c r="AL38" t="e">
        <v>#N/A</v>
      </c>
      <c r="AM38" t="e">
        <v>#N/A</v>
      </c>
      <c r="AN38">
        <f>COUNTIFS(D38:Z38,"0",E38:AA38,"1")+COUNTIFS(D38:Z38,"1",E38:AA38,"0")-AO38-1</f>
        <v>3</v>
      </c>
      <c r="AO38">
        <f>COUNTIFS(D38:Z38,"0",E38:AA38,"1",$D$47:$Z$47,"&lt;0,5")+COUNTIFS(D38:Z38,"1",E38:AA38,"0",$D$47:$Z$47,"&gt;0,5")</f>
        <v>0</v>
      </c>
      <c r="AP38">
        <f t="shared" ref="AP38:AP45" si="17">COUNTIFS(D38:Z38,"0",E38:AA38,"1",$D$47:$Z$47,"&gt;"&amp;$X$1)+COUNTIFS(D38:Z38,"1",E38:AA38,"0",$D$47:$Z$47,"&lt;"&amp;$Y$1)</f>
        <v>2</v>
      </c>
      <c r="AQ38">
        <f>AN38/$E$4+$X$2*AO38-$X$3*AP38</f>
        <v>-1.8333333333333333</v>
      </c>
      <c r="AR38">
        <v>4</v>
      </c>
      <c r="AS38">
        <v>5</v>
      </c>
    </row>
    <row r="39" spans="1:45" x14ac:dyDescent="0.35">
      <c r="A39" t="s">
        <v>32</v>
      </c>
      <c r="B39" t="s">
        <v>100</v>
      </c>
      <c r="C39">
        <v>2</v>
      </c>
      <c r="D39">
        <v>0</v>
      </c>
      <c r="E39">
        <v>0</v>
      </c>
      <c r="F39">
        <v>0</v>
      </c>
      <c r="G39">
        <v>0</v>
      </c>
      <c r="H39">
        <v>0</v>
      </c>
      <c r="I39">
        <v>0</v>
      </c>
      <c r="J39">
        <v>0</v>
      </c>
      <c r="K39">
        <v>0</v>
      </c>
      <c r="L39">
        <v>0</v>
      </c>
      <c r="M39">
        <v>0</v>
      </c>
      <c r="N39">
        <v>0</v>
      </c>
      <c r="O39">
        <v>0</v>
      </c>
      <c r="P39">
        <v>0</v>
      </c>
      <c r="Q39">
        <v>0</v>
      </c>
      <c r="R39">
        <v>0</v>
      </c>
      <c r="S39">
        <v>0</v>
      </c>
      <c r="T39">
        <v>0</v>
      </c>
      <c r="U39">
        <v>1</v>
      </c>
      <c r="V39" t="e">
        <v>#N/A</v>
      </c>
      <c r="W39" t="e">
        <v>#N/A</v>
      </c>
      <c r="X39" t="e">
        <v>#N/A</v>
      </c>
      <c r="Y39" t="e">
        <v>#N/A</v>
      </c>
      <c r="Z39" t="e">
        <v>#N/A</v>
      </c>
      <c r="AA39" t="e">
        <v>#N/A</v>
      </c>
      <c r="AB39">
        <v>2.75</v>
      </c>
      <c r="AC39">
        <v>6</v>
      </c>
      <c r="AD39" t="e">
        <v>#N/A</v>
      </c>
      <c r="AE39" t="e">
        <v>#N/A</v>
      </c>
      <c r="AF39" t="e">
        <v>#N/A</v>
      </c>
      <c r="AG39" t="e">
        <v>#N/A</v>
      </c>
      <c r="AH39" t="e">
        <v>#N/A</v>
      </c>
      <c r="AI39" t="e">
        <v>#N/A</v>
      </c>
      <c r="AJ39" t="e">
        <v>#N/A</v>
      </c>
      <c r="AK39" t="e">
        <v>#N/A</v>
      </c>
      <c r="AL39" t="e">
        <v>#N/A</v>
      </c>
      <c r="AM39" t="e">
        <v>#N/A</v>
      </c>
      <c r="AN39">
        <f t="shared" ref="AN39:AN46" si="18">COUNTIFS(D39:Z39,"0",E39:AA39,"1")+COUNTIFS(D39:Z39,"1",E39:AA39,"0")-AO39-1</f>
        <v>0</v>
      </c>
      <c r="AO39">
        <f t="shared" ref="AO39:AO46" si="19">COUNTIFS(D39:Z39,"0",E39:AA39,"1",$D$47:$Z$47,"&lt;0,5")+COUNTIFS(D39:Z39,"1",E39:AA39,"0",$D$47:$Z$47,"&gt;0,5")</f>
        <v>0</v>
      </c>
      <c r="AP39">
        <f t="shared" si="17"/>
        <v>1</v>
      </c>
      <c r="AQ39">
        <f>AN39/$E$4+$X$2*AO39-$X$3*AP39</f>
        <v>-1</v>
      </c>
    </row>
    <row r="40" spans="1:45" x14ac:dyDescent="0.35">
      <c r="A40" t="s">
        <v>33</v>
      </c>
      <c r="B40" t="s">
        <v>100</v>
      </c>
      <c r="C40">
        <v>4</v>
      </c>
      <c r="D40">
        <v>1</v>
      </c>
      <c r="E40">
        <v>0</v>
      </c>
      <c r="F40">
        <v>0</v>
      </c>
      <c r="G40">
        <v>0</v>
      </c>
      <c r="H40">
        <v>0</v>
      </c>
      <c r="I40">
        <v>0</v>
      </c>
      <c r="J40">
        <v>0</v>
      </c>
      <c r="K40">
        <v>0</v>
      </c>
      <c r="L40">
        <v>0</v>
      </c>
      <c r="M40">
        <v>0</v>
      </c>
      <c r="N40">
        <v>0</v>
      </c>
      <c r="O40">
        <v>0</v>
      </c>
      <c r="P40">
        <v>0</v>
      </c>
      <c r="Q40">
        <v>0</v>
      </c>
      <c r="R40">
        <v>1</v>
      </c>
      <c r="S40">
        <v>1</v>
      </c>
      <c r="T40">
        <v>1</v>
      </c>
      <c r="U40">
        <v>1</v>
      </c>
      <c r="V40" t="e">
        <v>#N/A</v>
      </c>
      <c r="W40" t="e">
        <v>#N/A</v>
      </c>
      <c r="X40" t="e">
        <v>#N/A</v>
      </c>
      <c r="Y40" t="e">
        <v>#N/A</v>
      </c>
      <c r="Z40" t="e">
        <v>#N/A</v>
      </c>
      <c r="AA40" t="e">
        <v>#N/A</v>
      </c>
      <c r="AB40">
        <v>2.25</v>
      </c>
      <c r="AC40">
        <v>6</v>
      </c>
      <c r="AD40" t="e">
        <v>#N/A</v>
      </c>
      <c r="AE40" t="e">
        <v>#N/A</v>
      </c>
      <c r="AF40" t="e">
        <v>#N/A</v>
      </c>
      <c r="AG40" t="e">
        <v>#N/A</v>
      </c>
      <c r="AH40" t="e">
        <v>#N/A</v>
      </c>
      <c r="AI40" t="e">
        <v>#N/A</v>
      </c>
      <c r="AJ40" t="e">
        <v>#N/A</v>
      </c>
      <c r="AK40" t="e">
        <v>#N/A</v>
      </c>
      <c r="AL40" t="e">
        <v>#N/A</v>
      </c>
      <c r="AM40" t="e">
        <v>#N/A</v>
      </c>
      <c r="AN40">
        <f t="shared" si="18"/>
        <v>1</v>
      </c>
      <c r="AO40">
        <f t="shared" si="19"/>
        <v>0</v>
      </c>
      <c r="AP40">
        <f t="shared" si="17"/>
        <v>1</v>
      </c>
      <c r="AQ40">
        <f t="shared" ref="AQ40:AQ45" si="20">AN40/$E$4+$X$2*AO40-$X$3*AP40</f>
        <v>-0.94444444444444442</v>
      </c>
    </row>
    <row r="41" spans="1:45" x14ac:dyDescent="0.35">
      <c r="A41" t="s">
        <v>34</v>
      </c>
      <c r="B41" t="s">
        <v>100</v>
      </c>
      <c r="C41">
        <v>6</v>
      </c>
      <c r="D41">
        <v>0</v>
      </c>
      <c r="E41">
        <v>0</v>
      </c>
      <c r="F41">
        <v>0</v>
      </c>
      <c r="G41">
        <v>0</v>
      </c>
      <c r="H41">
        <v>0</v>
      </c>
      <c r="I41">
        <v>0</v>
      </c>
      <c r="J41">
        <v>0</v>
      </c>
      <c r="K41">
        <v>0</v>
      </c>
      <c r="L41">
        <v>0</v>
      </c>
      <c r="M41">
        <v>1</v>
      </c>
      <c r="N41">
        <v>0</v>
      </c>
      <c r="O41">
        <v>0</v>
      </c>
      <c r="P41">
        <v>0</v>
      </c>
      <c r="Q41">
        <v>0</v>
      </c>
      <c r="R41">
        <v>0</v>
      </c>
      <c r="S41">
        <v>0</v>
      </c>
      <c r="T41">
        <v>1</v>
      </c>
      <c r="U41">
        <v>1</v>
      </c>
      <c r="V41" t="e">
        <v>#N/A</v>
      </c>
      <c r="W41" t="e">
        <v>#N/A</v>
      </c>
      <c r="X41" t="e">
        <v>#N/A</v>
      </c>
      <c r="Y41" t="e">
        <v>#N/A</v>
      </c>
      <c r="Z41" t="e">
        <v>#N/A</v>
      </c>
      <c r="AA41" t="e">
        <v>#N/A</v>
      </c>
      <c r="AB41">
        <v>2.75</v>
      </c>
      <c r="AC41">
        <v>6</v>
      </c>
      <c r="AD41" t="e">
        <v>#N/A</v>
      </c>
      <c r="AE41" t="e">
        <v>#N/A</v>
      </c>
      <c r="AF41" t="e">
        <v>#N/A</v>
      </c>
      <c r="AG41" t="e">
        <v>#N/A</v>
      </c>
      <c r="AH41" t="e">
        <v>#N/A</v>
      </c>
      <c r="AI41" t="e">
        <v>#N/A</v>
      </c>
      <c r="AJ41" t="e">
        <v>#N/A</v>
      </c>
      <c r="AK41" t="e">
        <v>#N/A</v>
      </c>
      <c r="AL41" t="e">
        <v>#N/A</v>
      </c>
      <c r="AM41" t="e">
        <v>#N/A</v>
      </c>
      <c r="AN41">
        <f t="shared" si="18"/>
        <v>2</v>
      </c>
      <c r="AO41">
        <f t="shared" si="19"/>
        <v>0</v>
      </c>
      <c r="AP41">
        <f t="shared" si="17"/>
        <v>2</v>
      </c>
      <c r="AQ41">
        <f>AN41/$E$4+$X$2*AO41-$X$3*AP41</f>
        <v>-1.8888888888888888</v>
      </c>
    </row>
    <row r="42" spans="1:45" x14ac:dyDescent="0.35">
      <c r="A42" t="s">
        <v>35</v>
      </c>
      <c r="B42" t="s">
        <v>100</v>
      </c>
      <c r="C42">
        <v>7</v>
      </c>
      <c r="D42">
        <v>1</v>
      </c>
      <c r="E42">
        <v>0</v>
      </c>
      <c r="F42">
        <v>0</v>
      </c>
      <c r="G42">
        <v>0</v>
      </c>
      <c r="H42">
        <v>0</v>
      </c>
      <c r="I42">
        <v>0</v>
      </c>
      <c r="J42">
        <v>0</v>
      </c>
      <c r="K42">
        <v>0</v>
      </c>
      <c r="L42">
        <v>0</v>
      </c>
      <c r="M42">
        <v>0</v>
      </c>
      <c r="N42">
        <v>0</v>
      </c>
      <c r="O42">
        <v>0</v>
      </c>
      <c r="P42">
        <v>0</v>
      </c>
      <c r="Q42">
        <v>0</v>
      </c>
      <c r="R42">
        <v>0</v>
      </c>
      <c r="S42">
        <v>1</v>
      </c>
      <c r="T42">
        <v>1</v>
      </c>
      <c r="U42">
        <v>1</v>
      </c>
      <c r="V42" t="e">
        <v>#N/A</v>
      </c>
      <c r="W42" t="e">
        <v>#N/A</v>
      </c>
      <c r="X42" t="e">
        <v>#N/A</v>
      </c>
      <c r="Y42" t="e">
        <v>#N/A</v>
      </c>
      <c r="Z42" t="e">
        <v>#N/A</v>
      </c>
      <c r="AA42" t="e">
        <v>#N/A</v>
      </c>
      <c r="AB42">
        <v>2</v>
      </c>
      <c r="AC42">
        <v>6</v>
      </c>
      <c r="AD42" t="e">
        <v>#N/A</v>
      </c>
      <c r="AE42" t="e">
        <v>#N/A</v>
      </c>
      <c r="AF42" t="e">
        <v>#N/A</v>
      </c>
      <c r="AG42" t="e">
        <v>#N/A</v>
      </c>
      <c r="AH42" t="e">
        <v>#N/A</v>
      </c>
      <c r="AI42" t="e">
        <v>#N/A</v>
      </c>
      <c r="AJ42" t="e">
        <v>#N/A</v>
      </c>
      <c r="AK42" t="e">
        <v>#N/A</v>
      </c>
      <c r="AL42" t="e">
        <v>#N/A</v>
      </c>
      <c r="AM42" t="e">
        <v>#N/A</v>
      </c>
      <c r="AN42">
        <f t="shared" si="18"/>
        <v>1</v>
      </c>
      <c r="AO42">
        <f t="shared" si="19"/>
        <v>0</v>
      </c>
      <c r="AP42">
        <f t="shared" si="17"/>
        <v>1</v>
      </c>
      <c r="AQ42">
        <f t="shared" si="20"/>
        <v>-0.94444444444444442</v>
      </c>
    </row>
    <row r="43" spans="1:45" x14ac:dyDescent="0.35">
      <c r="A43" t="s">
        <v>36</v>
      </c>
      <c r="B43" t="s">
        <v>100</v>
      </c>
      <c r="C43">
        <v>8</v>
      </c>
      <c r="D43">
        <v>0</v>
      </c>
      <c r="E43">
        <v>0</v>
      </c>
      <c r="F43">
        <v>0</v>
      </c>
      <c r="G43">
        <v>0</v>
      </c>
      <c r="H43">
        <v>0</v>
      </c>
      <c r="I43">
        <v>0</v>
      </c>
      <c r="J43">
        <v>0</v>
      </c>
      <c r="K43">
        <v>0</v>
      </c>
      <c r="L43">
        <v>0</v>
      </c>
      <c r="M43">
        <v>0</v>
      </c>
      <c r="N43">
        <v>0</v>
      </c>
      <c r="O43">
        <v>0</v>
      </c>
      <c r="P43">
        <v>0</v>
      </c>
      <c r="Q43">
        <v>0</v>
      </c>
      <c r="R43">
        <v>0</v>
      </c>
      <c r="S43">
        <v>0</v>
      </c>
      <c r="T43">
        <v>1</v>
      </c>
      <c r="U43">
        <v>1</v>
      </c>
      <c r="V43" t="e">
        <v>#N/A</v>
      </c>
      <c r="W43" t="e">
        <v>#N/A</v>
      </c>
      <c r="X43" t="e">
        <v>#N/A</v>
      </c>
      <c r="Y43" t="e">
        <v>#N/A</v>
      </c>
      <c r="Z43" t="e">
        <v>#N/A</v>
      </c>
      <c r="AA43" t="e">
        <v>#N/A</v>
      </c>
      <c r="AB43">
        <v>3</v>
      </c>
      <c r="AC43">
        <v>6</v>
      </c>
      <c r="AD43" t="e">
        <v>#N/A</v>
      </c>
      <c r="AE43" t="e">
        <v>#N/A</v>
      </c>
      <c r="AF43" t="e">
        <v>#N/A</v>
      </c>
      <c r="AG43" t="e">
        <v>#N/A</v>
      </c>
      <c r="AH43" t="e">
        <v>#N/A</v>
      </c>
      <c r="AI43" t="e">
        <v>#N/A</v>
      </c>
      <c r="AJ43" t="e">
        <v>#N/A</v>
      </c>
      <c r="AK43" t="e">
        <v>#N/A</v>
      </c>
      <c r="AL43" t="e">
        <v>#N/A</v>
      </c>
      <c r="AM43" t="e">
        <v>#N/A</v>
      </c>
      <c r="AN43">
        <f t="shared" si="18"/>
        <v>0</v>
      </c>
      <c r="AO43">
        <f t="shared" si="19"/>
        <v>0</v>
      </c>
      <c r="AP43">
        <f t="shared" si="17"/>
        <v>1</v>
      </c>
      <c r="AQ43">
        <f t="shared" si="20"/>
        <v>-1</v>
      </c>
    </row>
    <row r="44" spans="1:45" x14ac:dyDescent="0.35">
      <c r="A44" t="s">
        <v>37</v>
      </c>
      <c r="B44" t="s">
        <v>100</v>
      </c>
      <c r="C44">
        <v>10</v>
      </c>
      <c r="D44">
        <v>0</v>
      </c>
      <c r="E44">
        <v>0</v>
      </c>
      <c r="F44">
        <v>0</v>
      </c>
      <c r="G44">
        <v>0</v>
      </c>
      <c r="H44">
        <v>0</v>
      </c>
      <c r="I44">
        <v>0</v>
      </c>
      <c r="J44">
        <v>0</v>
      </c>
      <c r="K44">
        <v>0</v>
      </c>
      <c r="L44">
        <v>0</v>
      </c>
      <c r="M44">
        <v>0</v>
      </c>
      <c r="N44">
        <v>0</v>
      </c>
      <c r="O44">
        <v>0</v>
      </c>
      <c r="P44">
        <v>0</v>
      </c>
      <c r="Q44">
        <v>0</v>
      </c>
      <c r="R44">
        <v>0</v>
      </c>
      <c r="S44">
        <v>0</v>
      </c>
      <c r="T44">
        <v>1</v>
      </c>
      <c r="U44">
        <v>1</v>
      </c>
      <c r="V44" t="e">
        <v>#N/A</v>
      </c>
      <c r="W44" t="e">
        <v>#N/A</v>
      </c>
      <c r="X44" t="e">
        <v>#N/A</v>
      </c>
      <c r="Y44" t="e">
        <v>#N/A</v>
      </c>
      <c r="Z44" t="e">
        <v>#N/A</v>
      </c>
      <c r="AA44" t="e">
        <v>#N/A</v>
      </c>
      <c r="AB44">
        <v>2</v>
      </c>
      <c r="AC44">
        <v>6</v>
      </c>
      <c r="AD44" t="e">
        <v>#N/A</v>
      </c>
      <c r="AE44" t="e">
        <v>#N/A</v>
      </c>
      <c r="AF44" t="e">
        <v>#N/A</v>
      </c>
      <c r="AG44" t="e">
        <v>#N/A</v>
      </c>
      <c r="AH44" t="e">
        <v>#N/A</v>
      </c>
      <c r="AI44" t="e">
        <v>#N/A</v>
      </c>
      <c r="AJ44" t="e">
        <v>#N/A</v>
      </c>
      <c r="AK44" t="e">
        <v>#N/A</v>
      </c>
      <c r="AL44" t="e">
        <v>#N/A</v>
      </c>
      <c r="AM44" t="e">
        <v>#N/A</v>
      </c>
      <c r="AN44">
        <f t="shared" si="18"/>
        <v>0</v>
      </c>
      <c r="AO44">
        <f t="shared" si="19"/>
        <v>0</v>
      </c>
      <c r="AP44">
        <f t="shared" si="17"/>
        <v>1</v>
      </c>
      <c r="AQ44">
        <f t="shared" si="20"/>
        <v>-1</v>
      </c>
    </row>
    <row r="45" spans="1:45" x14ac:dyDescent="0.35">
      <c r="A45" t="s">
        <v>38</v>
      </c>
      <c r="B45" t="s">
        <v>100</v>
      </c>
      <c r="C45">
        <v>11</v>
      </c>
      <c r="D45">
        <v>0</v>
      </c>
      <c r="E45">
        <v>0</v>
      </c>
      <c r="F45">
        <v>0</v>
      </c>
      <c r="G45">
        <v>0</v>
      </c>
      <c r="H45">
        <v>0</v>
      </c>
      <c r="I45">
        <v>0</v>
      </c>
      <c r="J45">
        <v>0</v>
      </c>
      <c r="K45">
        <v>0</v>
      </c>
      <c r="L45">
        <v>0</v>
      </c>
      <c r="M45">
        <v>0</v>
      </c>
      <c r="N45">
        <v>0</v>
      </c>
      <c r="O45">
        <v>0</v>
      </c>
      <c r="P45">
        <v>0</v>
      </c>
      <c r="Q45">
        <v>1</v>
      </c>
      <c r="R45">
        <v>0</v>
      </c>
      <c r="S45">
        <v>1</v>
      </c>
      <c r="T45">
        <v>1</v>
      </c>
      <c r="U45">
        <v>1</v>
      </c>
      <c r="V45" t="e">
        <v>#N/A</v>
      </c>
      <c r="W45" t="e">
        <v>#N/A</v>
      </c>
      <c r="X45" t="e">
        <v>#N/A</v>
      </c>
      <c r="Y45" t="e">
        <v>#N/A</v>
      </c>
      <c r="Z45" t="e">
        <v>#N/A</v>
      </c>
      <c r="AA45" t="e">
        <v>#N/A</v>
      </c>
      <c r="AB45">
        <v>2.25</v>
      </c>
      <c r="AC45">
        <v>7</v>
      </c>
      <c r="AD45" t="e">
        <v>#N/A</v>
      </c>
      <c r="AE45" t="e">
        <v>#N/A</v>
      </c>
      <c r="AF45" t="e">
        <v>#N/A</v>
      </c>
      <c r="AG45" t="e">
        <v>#N/A</v>
      </c>
      <c r="AH45" t="e">
        <v>#N/A</v>
      </c>
      <c r="AI45" t="e">
        <v>#N/A</v>
      </c>
      <c r="AJ45" t="e">
        <v>#N/A</v>
      </c>
      <c r="AK45" t="e">
        <v>#N/A</v>
      </c>
      <c r="AL45" t="e">
        <v>#N/A</v>
      </c>
      <c r="AM45" t="e">
        <v>#N/A</v>
      </c>
      <c r="AN45">
        <f t="shared" si="18"/>
        <v>2</v>
      </c>
      <c r="AO45">
        <f t="shared" si="19"/>
        <v>0</v>
      </c>
      <c r="AP45">
        <f t="shared" si="17"/>
        <v>0</v>
      </c>
      <c r="AQ45">
        <f t="shared" si="20"/>
        <v>0.1111111111111111</v>
      </c>
    </row>
    <row r="46" spans="1:45" x14ac:dyDescent="0.35">
      <c r="A46" t="s">
        <v>39</v>
      </c>
      <c r="B46" t="s">
        <v>100</v>
      </c>
      <c r="C46">
        <v>12</v>
      </c>
      <c r="D46">
        <v>1</v>
      </c>
      <c r="E46">
        <v>0</v>
      </c>
      <c r="F46">
        <v>0</v>
      </c>
      <c r="G46">
        <v>0</v>
      </c>
      <c r="H46">
        <v>0</v>
      </c>
      <c r="I46">
        <v>0</v>
      </c>
      <c r="J46">
        <v>0</v>
      </c>
      <c r="K46">
        <v>0</v>
      </c>
      <c r="L46">
        <v>0</v>
      </c>
      <c r="M46">
        <v>0</v>
      </c>
      <c r="N46">
        <v>0</v>
      </c>
      <c r="O46">
        <v>0</v>
      </c>
      <c r="P46">
        <v>0</v>
      </c>
      <c r="Q46">
        <v>0</v>
      </c>
      <c r="R46">
        <v>1</v>
      </c>
      <c r="S46">
        <v>1</v>
      </c>
      <c r="T46">
        <v>1</v>
      </c>
      <c r="U46">
        <v>1</v>
      </c>
      <c r="V46" t="e">
        <v>#N/A</v>
      </c>
      <c r="W46" t="e">
        <v>#N/A</v>
      </c>
      <c r="X46" t="e">
        <v>#N/A</v>
      </c>
      <c r="Y46" t="e">
        <v>#N/A</v>
      </c>
      <c r="Z46" t="e">
        <v>#N/A</v>
      </c>
      <c r="AA46" t="e">
        <v>#N/A</v>
      </c>
      <c r="AB46">
        <v>1</v>
      </c>
      <c r="AC46">
        <v>5</v>
      </c>
      <c r="AD46" t="e">
        <v>#N/A</v>
      </c>
      <c r="AE46" t="e">
        <v>#N/A</v>
      </c>
      <c r="AF46" t="e">
        <v>#N/A</v>
      </c>
      <c r="AG46" t="e">
        <v>#N/A</v>
      </c>
      <c r="AH46" t="e">
        <v>#N/A</v>
      </c>
      <c r="AI46" t="e">
        <v>#N/A</v>
      </c>
      <c r="AJ46" t="e">
        <v>#N/A</v>
      </c>
      <c r="AK46" t="e">
        <v>#N/A</v>
      </c>
      <c r="AL46" t="e">
        <v>#N/A</v>
      </c>
      <c r="AM46" t="e">
        <v>#N/A</v>
      </c>
      <c r="AN46">
        <f t="shared" si="18"/>
        <v>1</v>
      </c>
      <c r="AO46">
        <f t="shared" si="19"/>
        <v>0</v>
      </c>
      <c r="AP46">
        <f>COUNTIFS(D46:Z46,"0",E46:AA46,"1",$D$47:$Z$47,"&gt;"&amp;$X$1)+COUNTIFS(D46:Z46,"1",E46:AA46,"0",$D$47:$Z$47,"&lt;"&amp;$Y$1)</f>
        <v>1</v>
      </c>
      <c r="AQ46">
        <f>AN46/$E$4+$X$2*AO46-$X$3*AP46</f>
        <v>-0.94444444444444442</v>
      </c>
    </row>
    <row r="47" spans="1:45" x14ac:dyDescent="0.35">
      <c r="C47" t="s">
        <v>115</v>
      </c>
      <c r="D47">
        <f>(SUM(D38:D46)+1)/$E$2</f>
        <v>0.38461538461538464</v>
      </c>
      <c r="E47">
        <f>(SUM(E38:E46)+2)/$E$2</f>
        <v>0.23076923076923078</v>
      </c>
      <c r="F47">
        <f t="shared" ref="F47:U47" si="21">(SUM(F38:F46)+$E$3)/$E$2</f>
        <v>0.30769230769230771</v>
      </c>
      <c r="G47">
        <f t="shared" si="21"/>
        <v>0.30769230769230771</v>
      </c>
      <c r="H47">
        <f t="shared" si="21"/>
        <v>0.38461538461538464</v>
      </c>
      <c r="I47">
        <f t="shared" si="21"/>
        <v>0.38461538461538464</v>
      </c>
      <c r="J47">
        <f t="shared" si="21"/>
        <v>0.38461538461538464</v>
      </c>
      <c r="K47">
        <f t="shared" si="21"/>
        <v>0.38461538461538464</v>
      </c>
      <c r="L47">
        <f t="shared" si="21"/>
        <v>0.38461538461538464</v>
      </c>
      <c r="M47">
        <f t="shared" si="21"/>
        <v>0.38461538461538464</v>
      </c>
      <c r="N47">
        <f t="shared" si="21"/>
        <v>0.38461538461538464</v>
      </c>
      <c r="O47">
        <f t="shared" si="21"/>
        <v>0.38461538461538464</v>
      </c>
      <c r="P47">
        <f t="shared" si="21"/>
        <v>0.38461538461538464</v>
      </c>
      <c r="Q47">
        <f t="shared" si="21"/>
        <v>0.46153846153846156</v>
      </c>
      <c r="R47">
        <f t="shared" si="21"/>
        <v>0.53846153846153844</v>
      </c>
      <c r="S47">
        <f t="shared" si="21"/>
        <v>0.69230769230769229</v>
      </c>
      <c r="T47">
        <f t="shared" si="21"/>
        <v>0.92307692307692313</v>
      </c>
      <c r="U47">
        <f t="shared" si="21"/>
        <v>1</v>
      </c>
      <c r="V47" t="e">
        <f t="shared" ref="V47:AA47" si="22">(SUM(V35:V46)+$E$3)/$E$2</f>
        <v>#N/A</v>
      </c>
      <c r="W47" t="e">
        <f t="shared" si="22"/>
        <v>#N/A</v>
      </c>
      <c r="X47" t="e">
        <f t="shared" si="22"/>
        <v>#N/A</v>
      </c>
      <c r="Y47" t="e">
        <f t="shared" si="22"/>
        <v>#N/A</v>
      </c>
      <c r="Z47" t="e">
        <f t="shared" si="22"/>
        <v>#N/A</v>
      </c>
      <c r="AA47" t="e">
        <f t="shared" si="22"/>
        <v>#N/A</v>
      </c>
    </row>
    <row r="48" spans="1:45" x14ac:dyDescent="0.35">
      <c r="A48" t="s">
        <v>40</v>
      </c>
      <c r="B48" t="s">
        <v>101</v>
      </c>
      <c r="C48">
        <v>1</v>
      </c>
      <c r="D48">
        <v>0</v>
      </c>
      <c r="E48">
        <v>0</v>
      </c>
      <c r="F48">
        <v>0</v>
      </c>
      <c r="G48">
        <v>0</v>
      </c>
      <c r="H48">
        <v>0</v>
      </c>
      <c r="I48">
        <v>0</v>
      </c>
      <c r="J48">
        <v>0</v>
      </c>
      <c r="K48">
        <v>0</v>
      </c>
      <c r="L48">
        <v>0</v>
      </c>
      <c r="M48">
        <v>0</v>
      </c>
      <c r="N48">
        <v>0</v>
      </c>
      <c r="O48">
        <v>1</v>
      </c>
      <c r="P48">
        <v>1</v>
      </c>
      <c r="Q48" t="e">
        <v>#N/A</v>
      </c>
      <c r="R48" t="e">
        <v>#N/A</v>
      </c>
      <c r="S48" t="e">
        <v>#N/A</v>
      </c>
      <c r="T48" t="e">
        <v>#N/A</v>
      </c>
      <c r="U48" t="e">
        <v>#N/A</v>
      </c>
      <c r="V48" t="e">
        <v>#N/A</v>
      </c>
      <c r="W48" t="e">
        <v>#N/A</v>
      </c>
      <c r="X48" t="e">
        <v>#N/A</v>
      </c>
      <c r="Y48" t="e">
        <v>#N/A</v>
      </c>
      <c r="Z48" t="e">
        <v>#N/A</v>
      </c>
      <c r="AA48" t="e">
        <v>#N/A</v>
      </c>
      <c r="AB48">
        <v>3</v>
      </c>
      <c r="AC48">
        <v>7</v>
      </c>
      <c r="AD48" t="e">
        <v>#N/A</v>
      </c>
      <c r="AE48" t="e">
        <v>#N/A</v>
      </c>
      <c r="AF48" t="e">
        <v>#N/A</v>
      </c>
      <c r="AG48" t="e">
        <v>#N/A</v>
      </c>
      <c r="AH48" t="e">
        <v>#N/A</v>
      </c>
      <c r="AI48" t="e">
        <v>#N/A</v>
      </c>
      <c r="AJ48" t="e">
        <v>#N/A</v>
      </c>
      <c r="AK48" t="e">
        <v>#N/A</v>
      </c>
      <c r="AL48" t="e">
        <v>#N/A</v>
      </c>
      <c r="AM48" t="e">
        <v>#N/A</v>
      </c>
      <c r="AN48">
        <f>COUNTIFS(D48:Z48,"0",E48:AA48,"1")+COUNTIFS(D48:Z48,"1",E48:AA48,"0")-AO48</f>
        <v>1</v>
      </c>
      <c r="AO48">
        <f t="shared" ref="AO48:AO54" si="23">COUNTIFS(D48:Z48,"0",E48:AA48,"1",$D$55:$Z$55,"&lt;0,5")+COUNTIFS(D48:Z48,"1",E48:AA48,"0",$D$55:$Z$55,"&gt;0,5")</f>
        <v>0</v>
      </c>
      <c r="AP48">
        <f t="shared" ref="AP48:AP53" si="24">COUNTIFS(D48:Z48,"0",E48:AA48,"1",$D$55:$Z$55,"&gt;"&amp;$X$1)+COUNTIFS(D48:Z48,"1",E48:AA48,"0",$D$55:$Z$55,"&lt;"&amp;$Y$1)</f>
        <v>1</v>
      </c>
      <c r="AQ48">
        <f>AN48/$F$4+$X$2*AO48-$X$3*AP48</f>
        <v>-0.92307692307692313</v>
      </c>
      <c r="AR48">
        <v>2</v>
      </c>
      <c r="AS48">
        <v>5</v>
      </c>
    </row>
    <row r="49" spans="1:45" x14ac:dyDescent="0.35">
      <c r="A49" t="s">
        <v>41</v>
      </c>
      <c r="B49" t="s">
        <v>101</v>
      </c>
      <c r="C49">
        <v>2</v>
      </c>
      <c r="D49">
        <v>0</v>
      </c>
      <c r="E49">
        <v>0</v>
      </c>
      <c r="F49">
        <v>0</v>
      </c>
      <c r="G49">
        <v>0</v>
      </c>
      <c r="H49">
        <v>0</v>
      </c>
      <c r="I49">
        <v>0</v>
      </c>
      <c r="J49">
        <v>0</v>
      </c>
      <c r="K49">
        <v>0</v>
      </c>
      <c r="L49">
        <v>0</v>
      </c>
      <c r="M49">
        <v>0</v>
      </c>
      <c r="N49">
        <v>1</v>
      </c>
      <c r="O49">
        <v>1</v>
      </c>
      <c r="P49">
        <v>1</v>
      </c>
      <c r="Q49" t="e">
        <v>#N/A</v>
      </c>
      <c r="R49" t="e">
        <v>#N/A</v>
      </c>
      <c r="S49" t="e">
        <v>#N/A</v>
      </c>
      <c r="T49" t="e">
        <v>#N/A</v>
      </c>
      <c r="U49" t="e">
        <v>#N/A</v>
      </c>
      <c r="V49" t="e">
        <v>#N/A</v>
      </c>
      <c r="W49" t="e">
        <v>#N/A</v>
      </c>
      <c r="X49" t="e">
        <v>#N/A</v>
      </c>
      <c r="Y49" t="e">
        <v>#N/A</v>
      </c>
      <c r="Z49" t="e">
        <v>#N/A</v>
      </c>
      <c r="AA49" t="e">
        <v>#N/A</v>
      </c>
      <c r="AB49">
        <v>2.75</v>
      </c>
      <c r="AC49">
        <v>3</v>
      </c>
      <c r="AD49" t="e">
        <v>#N/A</v>
      </c>
      <c r="AE49" t="e">
        <v>#N/A</v>
      </c>
      <c r="AF49" t="e">
        <v>#N/A</v>
      </c>
      <c r="AG49" t="e">
        <v>#N/A</v>
      </c>
      <c r="AH49" t="e">
        <v>#N/A</v>
      </c>
      <c r="AI49" t="e">
        <v>#N/A</v>
      </c>
      <c r="AJ49" t="e">
        <v>#N/A</v>
      </c>
      <c r="AK49" t="e">
        <v>#N/A</v>
      </c>
      <c r="AL49" t="e">
        <v>#N/A</v>
      </c>
      <c r="AM49" t="e">
        <v>#N/A</v>
      </c>
      <c r="AN49">
        <f t="shared" ref="AN49:AN54" si="25">COUNTIFS(D49:Z49,"0",E49:AA49,"1")+COUNTIFS(D49:Z49,"1",E49:AA49,"0")-AO49</f>
        <v>1</v>
      </c>
      <c r="AO49">
        <f t="shared" si="23"/>
        <v>0</v>
      </c>
      <c r="AP49">
        <f t="shared" si="24"/>
        <v>0</v>
      </c>
      <c r="AQ49">
        <f t="shared" ref="AQ49:AQ54" si="26">AN49/$F$4+$X$2*AO49-$X$3*AP49</f>
        <v>7.6923076923076927E-2</v>
      </c>
    </row>
    <row r="50" spans="1:45" x14ac:dyDescent="0.35">
      <c r="A50" t="s">
        <v>42</v>
      </c>
      <c r="B50" t="s">
        <v>101</v>
      </c>
      <c r="C50">
        <v>4</v>
      </c>
      <c r="D50">
        <v>0</v>
      </c>
      <c r="E50">
        <v>0</v>
      </c>
      <c r="F50">
        <v>0</v>
      </c>
      <c r="G50">
        <v>0</v>
      </c>
      <c r="H50">
        <v>0</v>
      </c>
      <c r="I50">
        <v>0</v>
      </c>
      <c r="J50">
        <v>0</v>
      </c>
      <c r="K50">
        <v>0</v>
      </c>
      <c r="L50">
        <v>0</v>
      </c>
      <c r="M50">
        <v>0</v>
      </c>
      <c r="N50">
        <v>0</v>
      </c>
      <c r="O50">
        <v>0</v>
      </c>
      <c r="P50">
        <v>1</v>
      </c>
      <c r="Q50" t="e">
        <v>#N/A</v>
      </c>
      <c r="R50" t="e">
        <v>#N/A</v>
      </c>
      <c r="S50" t="e">
        <v>#N/A</v>
      </c>
      <c r="T50" t="e">
        <v>#N/A</v>
      </c>
      <c r="U50" t="e">
        <v>#N/A</v>
      </c>
      <c r="V50" t="e">
        <v>#N/A</v>
      </c>
      <c r="W50" t="e">
        <v>#N/A</v>
      </c>
      <c r="X50" t="e">
        <v>#N/A</v>
      </c>
      <c r="Y50" t="e">
        <v>#N/A</v>
      </c>
      <c r="Z50" t="e">
        <v>#N/A</v>
      </c>
      <c r="AA50" t="e">
        <v>#N/A</v>
      </c>
      <c r="AB50">
        <v>2.5</v>
      </c>
      <c r="AC50">
        <v>4</v>
      </c>
      <c r="AD50" t="e">
        <v>#N/A</v>
      </c>
      <c r="AE50" t="e">
        <v>#N/A</v>
      </c>
      <c r="AF50" t="e">
        <v>#N/A</v>
      </c>
      <c r="AG50" t="e">
        <v>#N/A</v>
      </c>
      <c r="AH50" t="e">
        <v>#N/A</v>
      </c>
      <c r="AI50" t="e">
        <v>#N/A</v>
      </c>
      <c r="AJ50" t="e">
        <v>#N/A</v>
      </c>
      <c r="AK50" t="e">
        <v>#N/A</v>
      </c>
      <c r="AL50" t="e">
        <v>#N/A</v>
      </c>
      <c r="AM50" t="e">
        <v>#N/A</v>
      </c>
      <c r="AN50">
        <f t="shared" si="25"/>
        <v>1</v>
      </c>
      <c r="AO50">
        <f t="shared" si="23"/>
        <v>0</v>
      </c>
      <c r="AP50">
        <f t="shared" si="24"/>
        <v>1</v>
      </c>
      <c r="AQ50">
        <f t="shared" si="26"/>
        <v>-0.92307692307692313</v>
      </c>
    </row>
    <row r="51" spans="1:45" x14ac:dyDescent="0.35">
      <c r="A51" t="s">
        <v>43</v>
      </c>
      <c r="B51" t="s">
        <v>101</v>
      </c>
      <c r="C51">
        <v>6</v>
      </c>
      <c r="D51">
        <v>0</v>
      </c>
      <c r="E51">
        <v>0</v>
      </c>
      <c r="F51">
        <v>0</v>
      </c>
      <c r="G51">
        <v>0</v>
      </c>
      <c r="H51">
        <v>0</v>
      </c>
      <c r="I51">
        <v>0</v>
      </c>
      <c r="J51">
        <v>0</v>
      </c>
      <c r="K51">
        <v>0</v>
      </c>
      <c r="L51">
        <v>0</v>
      </c>
      <c r="M51">
        <v>1</v>
      </c>
      <c r="N51">
        <v>1</v>
      </c>
      <c r="O51">
        <v>1</v>
      </c>
      <c r="P51">
        <v>1</v>
      </c>
      <c r="Q51" t="e">
        <v>#N/A</v>
      </c>
      <c r="R51" t="e">
        <v>#N/A</v>
      </c>
      <c r="S51" t="e">
        <v>#N/A</v>
      </c>
      <c r="T51" t="e">
        <v>#N/A</v>
      </c>
      <c r="U51" t="e">
        <v>#N/A</v>
      </c>
      <c r="V51" t="e">
        <v>#N/A</v>
      </c>
      <c r="W51" t="e">
        <v>#N/A</v>
      </c>
      <c r="X51" t="e">
        <v>#N/A</v>
      </c>
      <c r="Y51" t="e">
        <v>#N/A</v>
      </c>
      <c r="Z51" t="e">
        <v>#N/A</v>
      </c>
      <c r="AA51" t="e">
        <v>#N/A</v>
      </c>
      <c r="AB51">
        <v>2.5</v>
      </c>
      <c r="AC51">
        <v>7</v>
      </c>
      <c r="AD51" t="e">
        <v>#N/A</v>
      </c>
      <c r="AE51" t="e">
        <v>#N/A</v>
      </c>
      <c r="AF51" t="e">
        <v>#N/A</v>
      </c>
      <c r="AG51" t="e">
        <v>#N/A</v>
      </c>
      <c r="AH51" t="e">
        <v>#N/A</v>
      </c>
      <c r="AI51" t="e">
        <v>#N/A</v>
      </c>
      <c r="AJ51" t="e">
        <v>#N/A</v>
      </c>
      <c r="AK51" t="e">
        <v>#N/A</v>
      </c>
      <c r="AL51" t="e">
        <v>#N/A</v>
      </c>
      <c r="AM51" t="e">
        <v>#N/A</v>
      </c>
      <c r="AN51">
        <f t="shared" si="25"/>
        <v>1</v>
      </c>
      <c r="AO51">
        <f t="shared" si="23"/>
        <v>0</v>
      </c>
      <c r="AP51">
        <f t="shared" si="24"/>
        <v>0</v>
      </c>
      <c r="AQ51">
        <f t="shared" si="26"/>
        <v>7.6923076923076927E-2</v>
      </c>
    </row>
    <row r="52" spans="1:45" x14ac:dyDescent="0.35">
      <c r="A52" t="s">
        <v>44</v>
      </c>
      <c r="B52" t="s">
        <v>101</v>
      </c>
      <c r="C52">
        <v>7</v>
      </c>
      <c r="D52">
        <v>0</v>
      </c>
      <c r="E52">
        <v>0</v>
      </c>
      <c r="F52">
        <v>0</v>
      </c>
      <c r="G52">
        <v>0</v>
      </c>
      <c r="H52">
        <v>0</v>
      </c>
      <c r="I52">
        <v>0</v>
      </c>
      <c r="J52">
        <v>0</v>
      </c>
      <c r="K52">
        <v>0</v>
      </c>
      <c r="L52">
        <v>1</v>
      </c>
      <c r="M52">
        <v>1</v>
      </c>
      <c r="N52">
        <v>1</v>
      </c>
      <c r="O52">
        <v>1</v>
      </c>
      <c r="P52">
        <v>1</v>
      </c>
      <c r="Q52" t="e">
        <v>#N/A</v>
      </c>
      <c r="R52" t="e">
        <v>#N/A</v>
      </c>
      <c r="S52" t="e">
        <v>#N/A</v>
      </c>
      <c r="T52" t="e">
        <v>#N/A</v>
      </c>
      <c r="U52" t="e">
        <v>#N/A</v>
      </c>
      <c r="V52" t="e">
        <v>#N/A</v>
      </c>
      <c r="W52" t="e">
        <v>#N/A</v>
      </c>
      <c r="X52" t="e">
        <v>#N/A</v>
      </c>
      <c r="Y52" t="e">
        <v>#N/A</v>
      </c>
      <c r="Z52" t="e">
        <v>#N/A</v>
      </c>
      <c r="AA52" t="e">
        <v>#N/A</v>
      </c>
      <c r="AB52">
        <v>2</v>
      </c>
      <c r="AC52">
        <v>5</v>
      </c>
      <c r="AD52" t="e">
        <v>#N/A</v>
      </c>
      <c r="AE52" t="e">
        <v>#N/A</v>
      </c>
      <c r="AF52" t="e">
        <v>#N/A</v>
      </c>
      <c r="AG52" t="e">
        <v>#N/A</v>
      </c>
      <c r="AH52" t="e">
        <v>#N/A</v>
      </c>
      <c r="AI52" t="e">
        <v>#N/A</v>
      </c>
      <c r="AJ52" t="e">
        <v>#N/A</v>
      </c>
      <c r="AK52" t="e">
        <v>#N/A</v>
      </c>
      <c r="AL52" t="e">
        <v>#N/A</v>
      </c>
      <c r="AM52" t="e">
        <v>#N/A</v>
      </c>
      <c r="AN52">
        <f t="shared" si="25"/>
        <v>1</v>
      </c>
      <c r="AO52">
        <f t="shared" si="23"/>
        <v>0</v>
      </c>
      <c r="AP52">
        <f t="shared" si="24"/>
        <v>0</v>
      </c>
      <c r="AQ52">
        <f t="shared" si="26"/>
        <v>7.6923076923076927E-2</v>
      </c>
    </row>
    <row r="53" spans="1:45" x14ac:dyDescent="0.35">
      <c r="A53" t="s">
        <v>45</v>
      </c>
      <c r="B53" t="s">
        <v>101</v>
      </c>
      <c r="C53">
        <v>8</v>
      </c>
      <c r="D53">
        <v>0</v>
      </c>
      <c r="E53">
        <v>0</v>
      </c>
      <c r="F53">
        <v>0</v>
      </c>
      <c r="G53">
        <v>0</v>
      </c>
      <c r="H53">
        <v>0</v>
      </c>
      <c r="I53">
        <v>0</v>
      </c>
      <c r="J53">
        <v>0</v>
      </c>
      <c r="K53">
        <v>0</v>
      </c>
      <c r="L53">
        <v>0</v>
      </c>
      <c r="M53">
        <v>0</v>
      </c>
      <c r="N53">
        <v>0</v>
      </c>
      <c r="O53">
        <v>1</v>
      </c>
      <c r="P53">
        <v>1</v>
      </c>
      <c r="Q53" t="e">
        <v>#N/A</v>
      </c>
      <c r="R53" t="e">
        <v>#N/A</v>
      </c>
      <c r="S53" t="e">
        <v>#N/A</v>
      </c>
      <c r="T53" t="e">
        <v>#N/A</v>
      </c>
      <c r="U53" t="e">
        <v>#N/A</v>
      </c>
      <c r="V53" t="e">
        <v>#N/A</v>
      </c>
      <c r="W53" t="e">
        <v>#N/A</v>
      </c>
      <c r="X53" t="e">
        <v>#N/A</v>
      </c>
      <c r="Y53" t="e">
        <v>#N/A</v>
      </c>
      <c r="Z53" t="e">
        <v>#N/A</v>
      </c>
      <c r="AA53" t="e">
        <v>#N/A</v>
      </c>
      <c r="AB53">
        <v>1.75</v>
      </c>
      <c r="AC53">
        <v>4</v>
      </c>
      <c r="AD53" t="e">
        <v>#N/A</v>
      </c>
      <c r="AE53" t="e">
        <v>#N/A</v>
      </c>
      <c r="AF53" t="e">
        <v>#N/A</v>
      </c>
      <c r="AG53" t="e">
        <v>#N/A</v>
      </c>
      <c r="AH53" t="e">
        <v>#N/A</v>
      </c>
      <c r="AI53" t="e">
        <v>#N/A</v>
      </c>
      <c r="AJ53" t="e">
        <v>#N/A</v>
      </c>
      <c r="AK53" t="e">
        <v>#N/A</v>
      </c>
      <c r="AL53" t="e">
        <v>#N/A</v>
      </c>
      <c r="AM53" t="e">
        <v>#N/A</v>
      </c>
      <c r="AN53">
        <f t="shared" si="25"/>
        <v>1</v>
      </c>
      <c r="AO53">
        <f t="shared" si="23"/>
        <v>0</v>
      </c>
      <c r="AP53">
        <f t="shared" si="24"/>
        <v>1</v>
      </c>
      <c r="AQ53">
        <f>AN53/$F$4+$X$2*AO53-$X$3*AP53</f>
        <v>-0.92307692307692313</v>
      </c>
    </row>
    <row r="54" spans="1:45" x14ac:dyDescent="0.35">
      <c r="A54" t="s">
        <v>46</v>
      </c>
      <c r="B54" t="s">
        <v>101</v>
      </c>
      <c r="C54">
        <v>10</v>
      </c>
      <c r="D54">
        <v>0</v>
      </c>
      <c r="E54">
        <v>0</v>
      </c>
      <c r="F54">
        <v>0</v>
      </c>
      <c r="G54">
        <v>0</v>
      </c>
      <c r="H54">
        <v>0</v>
      </c>
      <c r="I54">
        <v>0</v>
      </c>
      <c r="J54">
        <v>0</v>
      </c>
      <c r="K54">
        <v>0</v>
      </c>
      <c r="L54">
        <v>0</v>
      </c>
      <c r="M54">
        <v>0</v>
      </c>
      <c r="N54">
        <v>1</v>
      </c>
      <c r="O54">
        <v>1</v>
      </c>
      <c r="P54">
        <v>1</v>
      </c>
      <c r="Q54" t="e">
        <v>#N/A</v>
      </c>
      <c r="R54" t="e">
        <v>#N/A</v>
      </c>
      <c r="S54" t="e">
        <v>#N/A</v>
      </c>
      <c r="T54" t="e">
        <v>#N/A</v>
      </c>
      <c r="U54" t="e">
        <v>#N/A</v>
      </c>
      <c r="V54" t="e">
        <v>#N/A</v>
      </c>
      <c r="W54" t="e">
        <v>#N/A</v>
      </c>
      <c r="X54" t="e">
        <v>#N/A</v>
      </c>
      <c r="Y54" t="e">
        <v>#N/A</v>
      </c>
      <c r="Z54" t="e">
        <v>#N/A</v>
      </c>
      <c r="AA54" t="e">
        <v>#N/A</v>
      </c>
      <c r="AB54">
        <v>1.5</v>
      </c>
      <c r="AC54">
        <v>5</v>
      </c>
      <c r="AD54" t="e">
        <v>#N/A</v>
      </c>
      <c r="AE54" t="e">
        <v>#N/A</v>
      </c>
      <c r="AF54" t="e">
        <v>#N/A</v>
      </c>
      <c r="AG54" t="e">
        <v>#N/A</v>
      </c>
      <c r="AH54" t="e">
        <v>#N/A</v>
      </c>
      <c r="AI54" t="e">
        <v>#N/A</v>
      </c>
      <c r="AJ54" t="e">
        <v>#N/A</v>
      </c>
      <c r="AK54" t="e">
        <v>#N/A</v>
      </c>
      <c r="AL54" t="e">
        <v>#N/A</v>
      </c>
      <c r="AM54" t="e">
        <v>#N/A</v>
      </c>
      <c r="AN54">
        <f t="shared" si="25"/>
        <v>1</v>
      </c>
      <c r="AO54">
        <f t="shared" si="23"/>
        <v>0</v>
      </c>
      <c r="AP54">
        <f>COUNTIFS(D54:Z54,"0",E54:AA54,"1",$D$55:$Z$55,"&gt;"&amp;$X$1)+COUNTIFS(D54:Z54,"1",E54:AA54,"0",$D$55:$Z$55,"&lt;"&amp;$Y$1)</f>
        <v>0</v>
      </c>
      <c r="AQ54">
        <f t="shared" si="26"/>
        <v>7.6923076923076927E-2</v>
      </c>
    </row>
    <row r="55" spans="1:45" x14ac:dyDescent="0.35">
      <c r="C55" t="s">
        <v>115</v>
      </c>
      <c r="D55">
        <f>(SUM(D48:D54)+$F$3)/$F$2</f>
        <v>0.3</v>
      </c>
      <c r="E55">
        <f t="shared" ref="E55:AA55" si="27">(SUM(E48:E54)+$F$3)/$F$2</f>
        <v>0.3</v>
      </c>
      <c r="F55">
        <f t="shared" si="27"/>
        <v>0.3</v>
      </c>
      <c r="G55">
        <f t="shared" si="27"/>
        <v>0.3</v>
      </c>
      <c r="H55">
        <f t="shared" si="27"/>
        <v>0.3</v>
      </c>
      <c r="I55">
        <f t="shared" si="27"/>
        <v>0.3</v>
      </c>
      <c r="J55">
        <f t="shared" si="27"/>
        <v>0.3</v>
      </c>
      <c r="K55">
        <f t="shared" si="27"/>
        <v>0.3</v>
      </c>
      <c r="L55">
        <f t="shared" si="27"/>
        <v>0.4</v>
      </c>
      <c r="M55">
        <f t="shared" si="27"/>
        <v>0.5</v>
      </c>
      <c r="N55">
        <f t="shared" si="27"/>
        <v>0.7</v>
      </c>
      <c r="O55">
        <f t="shared" si="27"/>
        <v>0.9</v>
      </c>
      <c r="P55">
        <f t="shared" si="27"/>
        <v>1</v>
      </c>
      <c r="Q55" t="e">
        <f t="shared" si="27"/>
        <v>#N/A</v>
      </c>
      <c r="R55" t="e">
        <f t="shared" si="27"/>
        <v>#N/A</v>
      </c>
      <c r="S55" t="e">
        <f t="shared" si="27"/>
        <v>#N/A</v>
      </c>
      <c r="T55" t="e">
        <f t="shared" si="27"/>
        <v>#N/A</v>
      </c>
      <c r="U55" t="e">
        <f t="shared" si="27"/>
        <v>#N/A</v>
      </c>
      <c r="V55" t="e">
        <f t="shared" si="27"/>
        <v>#N/A</v>
      </c>
      <c r="W55" t="e">
        <f t="shared" si="27"/>
        <v>#N/A</v>
      </c>
      <c r="X55" t="e">
        <f t="shared" si="27"/>
        <v>#N/A</v>
      </c>
      <c r="Y55" t="e">
        <f t="shared" si="27"/>
        <v>#N/A</v>
      </c>
      <c r="Z55" t="e">
        <f t="shared" si="27"/>
        <v>#N/A</v>
      </c>
      <c r="AA55" t="e">
        <f t="shared" si="27"/>
        <v>#N/A</v>
      </c>
    </row>
    <row r="56" spans="1:45" x14ac:dyDescent="0.35">
      <c r="A56" t="s">
        <v>47</v>
      </c>
      <c r="B56" t="s">
        <v>102</v>
      </c>
      <c r="C56">
        <v>1</v>
      </c>
      <c r="D56">
        <v>0</v>
      </c>
      <c r="E56">
        <v>0</v>
      </c>
      <c r="F56">
        <v>0</v>
      </c>
      <c r="G56">
        <v>0</v>
      </c>
      <c r="H56">
        <v>0</v>
      </c>
      <c r="I56">
        <v>1</v>
      </c>
      <c r="J56">
        <v>1</v>
      </c>
      <c r="K56" t="e">
        <v>#N/A</v>
      </c>
      <c r="L56" t="e">
        <v>#N/A</v>
      </c>
      <c r="M56" t="e">
        <v>#N/A</v>
      </c>
      <c r="N56" t="e">
        <v>#N/A</v>
      </c>
      <c r="O56" t="e">
        <v>#N/A</v>
      </c>
      <c r="P56" t="e">
        <v>#N/A</v>
      </c>
      <c r="Q56" t="e">
        <v>#N/A</v>
      </c>
      <c r="R56" t="e">
        <v>#N/A</v>
      </c>
      <c r="S56" t="e">
        <v>#N/A</v>
      </c>
      <c r="T56" t="e">
        <v>#N/A</v>
      </c>
      <c r="U56" t="e">
        <v>#N/A</v>
      </c>
      <c r="V56" t="e">
        <v>#N/A</v>
      </c>
      <c r="W56" t="e">
        <v>#N/A</v>
      </c>
      <c r="X56" t="e">
        <v>#N/A</v>
      </c>
      <c r="Y56" t="e">
        <v>#N/A</v>
      </c>
      <c r="Z56" t="e">
        <v>#N/A</v>
      </c>
      <c r="AA56" t="e">
        <v>#N/A</v>
      </c>
      <c r="AB56">
        <v>2</v>
      </c>
      <c r="AC56">
        <v>5</v>
      </c>
      <c r="AD56" t="e">
        <v>#N/A</v>
      </c>
      <c r="AE56" t="e">
        <v>#N/A</v>
      </c>
      <c r="AF56" t="e">
        <v>#N/A</v>
      </c>
      <c r="AG56" t="e">
        <v>#N/A</v>
      </c>
      <c r="AH56" t="e">
        <v>#N/A</v>
      </c>
      <c r="AI56" t="e">
        <v>#N/A</v>
      </c>
      <c r="AJ56" t="e">
        <v>#N/A</v>
      </c>
      <c r="AK56" t="e">
        <v>#N/A</v>
      </c>
      <c r="AL56" t="e">
        <v>#N/A</v>
      </c>
      <c r="AM56" t="e">
        <v>#N/A</v>
      </c>
      <c r="AN56">
        <f>COUNTIFS(D56:Z56,"0",E56:AA56,"1")+COUNTIFS(D56:Z56,"1",E56:AA56,"0")-AO56</f>
        <v>1</v>
      </c>
      <c r="AO56">
        <f>COUNTIFS(D56:Z56,"0",E56:AA56,"1",$D$68:$Z$68,"&lt;0,5")+COUNTIFS(D56:Z56,"1",E56:AA56,"0",$D$68:$Z$68,"&gt;0,5")</f>
        <v>0</v>
      </c>
      <c r="AP56">
        <f t="shared" ref="AP56:AP66" si="28">COUNTIFS(D56:Z56,"0",E56:AA56,"1",$D$68:$Z$68,"&gt;"&amp;$X$1)+COUNTIFS(D56:Z56,"1",E56:AA56,"0",$D$68:$Z$68,"&lt;"&amp;$Y$1)</f>
        <v>1</v>
      </c>
      <c r="AQ56">
        <f>AN56/$G$4+$X$2*AO56-$X$3*AP56</f>
        <v>-0.85714285714285721</v>
      </c>
      <c r="AR56">
        <v>6</v>
      </c>
      <c r="AS56">
        <v>6</v>
      </c>
    </row>
    <row r="57" spans="1:45" x14ac:dyDescent="0.35">
      <c r="A57" t="s">
        <v>48</v>
      </c>
      <c r="B57" t="s">
        <v>102</v>
      </c>
      <c r="C57">
        <v>2</v>
      </c>
      <c r="D57">
        <v>0</v>
      </c>
      <c r="E57">
        <v>0</v>
      </c>
      <c r="F57">
        <v>0</v>
      </c>
      <c r="G57">
        <v>0</v>
      </c>
      <c r="H57">
        <v>0</v>
      </c>
      <c r="I57">
        <v>1</v>
      </c>
      <c r="J57">
        <v>1</v>
      </c>
      <c r="K57" t="e">
        <v>#N/A</v>
      </c>
      <c r="L57" t="e">
        <v>#N/A</v>
      </c>
      <c r="M57" t="e">
        <v>#N/A</v>
      </c>
      <c r="N57" t="e">
        <v>#N/A</v>
      </c>
      <c r="O57" t="e">
        <v>#N/A</v>
      </c>
      <c r="P57" t="e">
        <v>#N/A</v>
      </c>
      <c r="Q57" t="e">
        <v>#N/A</v>
      </c>
      <c r="R57" t="e">
        <v>#N/A</v>
      </c>
      <c r="S57" t="e">
        <v>#N/A</v>
      </c>
      <c r="T57" t="e">
        <v>#N/A</v>
      </c>
      <c r="U57" t="e">
        <v>#N/A</v>
      </c>
      <c r="V57" t="e">
        <v>#N/A</v>
      </c>
      <c r="W57" t="e">
        <v>#N/A</v>
      </c>
      <c r="X57" t="e">
        <v>#N/A</v>
      </c>
      <c r="Y57" t="e">
        <v>#N/A</v>
      </c>
      <c r="Z57" t="e">
        <v>#N/A</v>
      </c>
      <c r="AA57" t="e">
        <v>#N/A</v>
      </c>
      <c r="AB57">
        <v>2.5</v>
      </c>
      <c r="AC57">
        <v>6</v>
      </c>
      <c r="AD57" t="e">
        <v>#N/A</v>
      </c>
      <c r="AE57" t="e">
        <v>#N/A</v>
      </c>
      <c r="AF57" t="e">
        <v>#N/A</v>
      </c>
      <c r="AG57" t="e">
        <v>#N/A</v>
      </c>
      <c r="AH57" t="e">
        <v>#N/A</v>
      </c>
      <c r="AI57" t="e">
        <v>#N/A</v>
      </c>
      <c r="AJ57" t="e">
        <v>#N/A</v>
      </c>
      <c r="AK57" t="e">
        <v>#N/A</v>
      </c>
      <c r="AL57" t="e">
        <v>#N/A</v>
      </c>
      <c r="AM57" t="e">
        <v>#N/A</v>
      </c>
      <c r="AN57">
        <f t="shared" ref="AN57:AN67" si="29">COUNTIFS(D57:Z57,"0",E57:AA57,"1")+COUNTIFS(D57:Z57,"1",E57:AA57,"0")-AO57</f>
        <v>1</v>
      </c>
      <c r="AO57">
        <f t="shared" ref="AO57:AO66" si="30">COUNTIFS(D57:Z57,"0",E57:AA57,"1",$D$68:$Z$68,"&lt;0,5")+COUNTIFS(D57:Z57,"1",E57:AA57,"0",$D$68:$Z$68,"&gt;0,5")</f>
        <v>0</v>
      </c>
      <c r="AP57">
        <f t="shared" si="28"/>
        <v>1</v>
      </c>
      <c r="AQ57">
        <f t="shared" ref="AQ57:AQ67" si="31">AN57/$G$4+$X$2*AO57-$X$3*AP57</f>
        <v>-0.85714285714285721</v>
      </c>
    </row>
    <row r="58" spans="1:45" x14ac:dyDescent="0.35">
      <c r="A58" t="s">
        <v>49</v>
      </c>
      <c r="B58" t="s">
        <v>102</v>
      </c>
      <c r="C58">
        <v>4</v>
      </c>
      <c r="D58">
        <v>0</v>
      </c>
      <c r="E58">
        <v>0</v>
      </c>
      <c r="F58">
        <v>0</v>
      </c>
      <c r="G58">
        <v>0</v>
      </c>
      <c r="H58">
        <v>0</v>
      </c>
      <c r="I58">
        <v>1</v>
      </c>
      <c r="J58">
        <v>1</v>
      </c>
      <c r="K58" t="e">
        <v>#N/A</v>
      </c>
      <c r="L58" t="e">
        <v>#N/A</v>
      </c>
      <c r="M58" t="e">
        <v>#N/A</v>
      </c>
      <c r="N58" t="e">
        <v>#N/A</v>
      </c>
      <c r="O58" t="e">
        <v>#N/A</v>
      </c>
      <c r="P58" t="e">
        <v>#N/A</v>
      </c>
      <c r="Q58" t="e">
        <v>#N/A</v>
      </c>
      <c r="R58" t="e">
        <v>#N/A</v>
      </c>
      <c r="S58" t="e">
        <v>#N/A</v>
      </c>
      <c r="T58" t="e">
        <v>#N/A</v>
      </c>
      <c r="U58" t="e">
        <v>#N/A</v>
      </c>
      <c r="V58" t="e">
        <v>#N/A</v>
      </c>
      <c r="W58" t="e">
        <v>#N/A</v>
      </c>
      <c r="X58" t="e">
        <v>#N/A</v>
      </c>
      <c r="Y58" t="e">
        <v>#N/A</v>
      </c>
      <c r="Z58" t="e">
        <v>#N/A</v>
      </c>
      <c r="AA58" t="e">
        <v>#N/A</v>
      </c>
      <c r="AB58">
        <v>3</v>
      </c>
      <c r="AC58">
        <v>7</v>
      </c>
      <c r="AD58" t="e">
        <v>#N/A</v>
      </c>
      <c r="AE58" t="e">
        <v>#N/A</v>
      </c>
      <c r="AF58" t="e">
        <v>#N/A</v>
      </c>
      <c r="AG58" t="e">
        <v>#N/A</v>
      </c>
      <c r="AH58" t="e">
        <v>#N/A</v>
      </c>
      <c r="AI58" t="e">
        <v>#N/A</v>
      </c>
      <c r="AJ58" t="e">
        <v>#N/A</v>
      </c>
      <c r="AK58" t="e">
        <v>#N/A</v>
      </c>
      <c r="AL58" t="e">
        <v>#N/A</v>
      </c>
      <c r="AM58" t="e">
        <v>#N/A</v>
      </c>
      <c r="AN58">
        <f t="shared" si="29"/>
        <v>1</v>
      </c>
      <c r="AO58">
        <f t="shared" si="30"/>
        <v>0</v>
      </c>
      <c r="AP58">
        <f t="shared" si="28"/>
        <v>1</v>
      </c>
      <c r="AQ58">
        <f t="shared" si="31"/>
        <v>-0.85714285714285721</v>
      </c>
    </row>
    <row r="59" spans="1:45" x14ac:dyDescent="0.35">
      <c r="A59" t="s">
        <v>50</v>
      </c>
      <c r="B59" t="s">
        <v>102</v>
      </c>
      <c r="C59">
        <v>6</v>
      </c>
      <c r="D59">
        <v>0</v>
      </c>
      <c r="E59">
        <v>1</v>
      </c>
      <c r="F59">
        <v>0</v>
      </c>
      <c r="G59">
        <v>0</v>
      </c>
      <c r="H59">
        <v>1</v>
      </c>
      <c r="I59">
        <v>1</v>
      </c>
      <c r="J59">
        <v>1</v>
      </c>
      <c r="K59" t="e">
        <v>#N/A</v>
      </c>
      <c r="L59" t="e">
        <v>#N/A</v>
      </c>
      <c r="M59" t="e">
        <v>#N/A</v>
      </c>
      <c r="N59" t="e">
        <v>#N/A</v>
      </c>
      <c r="O59" t="e">
        <v>#N/A</v>
      </c>
      <c r="P59" t="e">
        <v>#N/A</v>
      </c>
      <c r="Q59" t="e">
        <v>#N/A</v>
      </c>
      <c r="R59" t="e">
        <v>#N/A</v>
      </c>
      <c r="S59" t="e">
        <v>#N/A</v>
      </c>
      <c r="T59" t="e">
        <v>#N/A</v>
      </c>
      <c r="U59" t="e">
        <v>#N/A</v>
      </c>
      <c r="V59" t="e">
        <v>#N/A</v>
      </c>
      <c r="W59" t="e">
        <v>#N/A</v>
      </c>
      <c r="X59" t="e">
        <v>#N/A</v>
      </c>
      <c r="Y59" t="e">
        <v>#N/A</v>
      </c>
      <c r="Z59" t="e">
        <v>#N/A</v>
      </c>
      <c r="AA59" t="e">
        <v>#N/A</v>
      </c>
      <c r="AB59">
        <v>2.25</v>
      </c>
      <c r="AC59">
        <v>4</v>
      </c>
      <c r="AD59" t="e">
        <v>#N/A</v>
      </c>
      <c r="AE59" t="e">
        <v>#N/A</v>
      </c>
      <c r="AF59" t="e">
        <v>#N/A</v>
      </c>
      <c r="AG59" t="e">
        <v>#N/A</v>
      </c>
      <c r="AH59" t="e">
        <v>#N/A</v>
      </c>
      <c r="AI59" t="e">
        <v>#N/A</v>
      </c>
      <c r="AJ59" t="e">
        <v>#N/A</v>
      </c>
      <c r="AK59" t="e">
        <v>#N/A</v>
      </c>
      <c r="AL59" t="e">
        <v>#N/A</v>
      </c>
      <c r="AM59" t="e">
        <v>#N/A</v>
      </c>
      <c r="AN59">
        <f t="shared" si="29"/>
        <v>3</v>
      </c>
      <c r="AO59">
        <f t="shared" si="30"/>
        <v>0</v>
      </c>
      <c r="AP59">
        <f t="shared" si="28"/>
        <v>1</v>
      </c>
      <c r="AQ59">
        <f t="shared" si="31"/>
        <v>-0.5714285714285714</v>
      </c>
    </row>
    <row r="60" spans="1:45" x14ac:dyDescent="0.35">
      <c r="A60" t="s">
        <v>51</v>
      </c>
      <c r="B60" t="s">
        <v>102</v>
      </c>
      <c r="C60">
        <v>7</v>
      </c>
      <c r="D60">
        <v>1</v>
      </c>
      <c r="E60">
        <v>0</v>
      </c>
      <c r="F60">
        <v>0</v>
      </c>
      <c r="G60">
        <v>1</v>
      </c>
      <c r="H60">
        <v>1</v>
      </c>
      <c r="I60">
        <v>1</v>
      </c>
      <c r="J60">
        <v>1</v>
      </c>
      <c r="K60" t="e">
        <v>#N/A</v>
      </c>
      <c r="L60" t="e">
        <v>#N/A</v>
      </c>
      <c r="M60" t="e">
        <v>#N/A</v>
      </c>
      <c r="N60" t="e">
        <v>#N/A</v>
      </c>
      <c r="O60" t="e">
        <v>#N/A</v>
      </c>
      <c r="P60" t="e">
        <v>#N/A</v>
      </c>
      <c r="Q60" t="e">
        <v>#N/A</v>
      </c>
      <c r="R60" t="e">
        <v>#N/A</v>
      </c>
      <c r="S60" t="e">
        <v>#N/A</v>
      </c>
      <c r="T60" t="e">
        <v>#N/A</v>
      </c>
      <c r="U60" t="e">
        <v>#N/A</v>
      </c>
      <c r="V60" t="e">
        <v>#N/A</v>
      </c>
      <c r="W60" t="e">
        <v>#N/A</v>
      </c>
      <c r="X60" t="e">
        <v>#N/A</v>
      </c>
      <c r="Y60" t="e">
        <v>#N/A</v>
      </c>
      <c r="Z60" t="e">
        <v>#N/A</v>
      </c>
      <c r="AA60" t="e">
        <v>#N/A</v>
      </c>
      <c r="AB60">
        <v>2.25</v>
      </c>
      <c r="AC60">
        <v>5</v>
      </c>
      <c r="AD60" t="e">
        <v>#N/A</v>
      </c>
      <c r="AE60" t="e">
        <v>#N/A</v>
      </c>
      <c r="AF60" t="e">
        <v>#N/A</v>
      </c>
      <c r="AG60" t="e">
        <v>#N/A</v>
      </c>
      <c r="AH60" t="e">
        <v>#N/A</v>
      </c>
      <c r="AI60" t="e">
        <v>#N/A</v>
      </c>
      <c r="AJ60" t="e">
        <v>#N/A</v>
      </c>
      <c r="AK60" t="e">
        <v>#N/A</v>
      </c>
      <c r="AL60" t="e">
        <v>#N/A</v>
      </c>
      <c r="AM60" t="e">
        <v>#N/A</v>
      </c>
      <c r="AN60">
        <f t="shared" si="29"/>
        <v>2</v>
      </c>
      <c r="AO60">
        <f t="shared" si="30"/>
        <v>0</v>
      </c>
      <c r="AP60">
        <f t="shared" si="28"/>
        <v>1</v>
      </c>
      <c r="AQ60">
        <f t="shared" si="31"/>
        <v>-0.7142857142857143</v>
      </c>
    </row>
    <row r="61" spans="1:45" x14ac:dyDescent="0.35">
      <c r="A61" t="s">
        <v>52</v>
      </c>
      <c r="B61" t="s">
        <v>102</v>
      </c>
      <c r="C61">
        <v>8</v>
      </c>
      <c r="D61">
        <v>0</v>
      </c>
      <c r="E61">
        <v>0</v>
      </c>
      <c r="F61">
        <v>0</v>
      </c>
      <c r="G61">
        <v>0</v>
      </c>
      <c r="H61">
        <v>0</v>
      </c>
      <c r="I61">
        <v>0</v>
      </c>
      <c r="J61">
        <v>1</v>
      </c>
      <c r="K61" t="e">
        <v>#N/A</v>
      </c>
      <c r="L61" t="e">
        <v>#N/A</v>
      </c>
      <c r="M61" t="e">
        <v>#N/A</v>
      </c>
      <c r="N61" t="e">
        <v>#N/A</v>
      </c>
      <c r="O61" t="e">
        <v>#N/A</v>
      </c>
      <c r="P61" t="e">
        <v>#N/A</v>
      </c>
      <c r="Q61" t="e">
        <v>#N/A</v>
      </c>
      <c r="R61" t="e">
        <v>#N/A</v>
      </c>
      <c r="S61" t="e">
        <v>#N/A</v>
      </c>
      <c r="T61" t="e">
        <v>#N/A</v>
      </c>
      <c r="U61" t="e">
        <v>#N/A</v>
      </c>
      <c r="V61" t="e">
        <v>#N/A</v>
      </c>
      <c r="W61" t="e">
        <v>#N/A</v>
      </c>
      <c r="X61" t="e">
        <v>#N/A</v>
      </c>
      <c r="Y61" t="e">
        <v>#N/A</v>
      </c>
      <c r="Z61" t="e">
        <v>#N/A</v>
      </c>
      <c r="AA61" t="e">
        <v>#N/A</v>
      </c>
      <c r="AB61">
        <v>2</v>
      </c>
      <c r="AC61">
        <v>5</v>
      </c>
      <c r="AD61" t="e">
        <v>#N/A</v>
      </c>
      <c r="AE61" t="e">
        <v>#N/A</v>
      </c>
      <c r="AF61" t="e">
        <v>#N/A</v>
      </c>
      <c r="AG61" t="e">
        <v>#N/A</v>
      </c>
      <c r="AH61" t="e">
        <v>#N/A</v>
      </c>
      <c r="AI61" t="e">
        <v>#N/A</v>
      </c>
      <c r="AJ61" t="e">
        <v>#N/A</v>
      </c>
      <c r="AK61" t="e">
        <v>#N/A</v>
      </c>
      <c r="AL61" t="e">
        <v>#N/A</v>
      </c>
      <c r="AM61" t="e">
        <v>#N/A</v>
      </c>
      <c r="AN61">
        <f t="shared" si="29"/>
        <v>1</v>
      </c>
      <c r="AO61">
        <f t="shared" si="30"/>
        <v>0</v>
      </c>
      <c r="AP61">
        <f t="shared" si="28"/>
        <v>1</v>
      </c>
      <c r="AQ61">
        <f t="shared" si="31"/>
        <v>-0.85714285714285721</v>
      </c>
    </row>
    <row r="62" spans="1:45" x14ac:dyDescent="0.35">
      <c r="A62" t="s">
        <v>53</v>
      </c>
      <c r="B62" t="s">
        <v>102</v>
      </c>
      <c r="C62">
        <v>10</v>
      </c>
      <c r="D62">
        <v>0</v>
      </c>
      <c r="E62">
        <v>0</v>
      </c>
      <c r="F62">
        <v>0</v>
      </c>
      <c r="G62">
        <v>1</v>
      </c>
      <c r="H62">
        <v>1</v>
      </c>
      <c r="I62">
        <v>1</v>
      </c>
      <c r="J62">
        <v>1</v>
      </c>
      <c r="K62" t="e">
        <v>#N/A</v>
      </c>
      <c r="L62" t="e">
        <v>#N/A</v>
      </c>
      <c r="M62" t="e">
        <v>#N/A</v>
      </c>
      <c r="N62" t="e">
        <v>#N/A</v>
      </c>
      <c r="O62" t="e">
        <v>#N/A</v>
      </c>
      <c r="P62" t="e">
        <v>#N/A</v>
      </c>
      <c r="Q62" t="e">
        <v>#N/A</v>
      </c>
      <c r="R62" t="e">
        <v>#N/A</v>
      </c>
      <c r="S62" t="e">
        <v>#N/A</v>
      </c>
      <c r="T62" t="e">
        <v>#N/A</v>
      </c>
      <c r="U62" t="e">
        <v>#N/A</v>
      </c>
      <c r="V62" t="e">
        <v>#N/A</v>
      </c>
      <c r="W62" t="e">
        <v>#N/A</v>
      </c>
      <c r="X62" t="e">
        <v>#N/A</v>
      </c>
      <c r="Y62" t="e">
        <v>#N/A</v>
      </c>
      <c r="Z62" t="e">
        <v>#N/A</v>
      </c>
      <c r="AA62" t="e">
        <v>#N/A</v>
      </c>
      <c r="AB62">
        <v>1.5</v>
      </c>
      <c r="AC62">
        <v>5</v>
      </c>
      <c r="AD62" t="e">
        <v>#N/A</v>
      </c>
      <c r="AE62" t="e">
        <v>#N/A</v>
      </c>
      <c r="AF62" t="e">
        <v>#N/A</v>
      </c>
      <c r="AG62" t="e">
        <v>#N/A</v>
      </c>
      <c r="AH62" t="e">
        <v>#N/A</v>
      </c>
      <c r="AI62" t="e">
        <v>#N/A</v>
      </c>
      <c r="AJ62" t="e">
        <v>#N/A</v>
      </c>
      <c r="AK62" t="e">
        <v>#N/A</v>
      </c>
      <c r="AL62" t="e">
        <v>#N/A</v>
      </c>
      <c r="AM62" t="e">
        <v>#N/A</v>
      </c>
      <c r="AN62">
        <f t="shared" si="29"/>
        <v>1</v>
      </c>
      <c r="AO62">
        <f t="shared" si="30"/>
        <v>0</v>
      </c>
      <c r="AP62">
        <f t="shared" si="28"/>
        <v>0</v>
      </c>
      <c r="AQ62">
        <f t="shared" si="31"/>
        <v>0.14285714285714285</v>
      </c>
    </row>
    <row r="63" spans="1:45" x14ac:dyDescent="0.35">
      <c r="A63" t="s">
        <v>54</v>
      </c>
      <c r="B63" t="s">
        <v>102</v>
      </c>
      <c r="C63">
        <v>11</v>
      </c>
      <c r="D63">
        <v>0</v>
      </c>
      <c r="E63">
        <v>1</v>
      </c>
      <c r="F63">
        <v>0</v>
      </c>
      <c r="G63">
        <v>0</v>
      </c>
      <c r="H63">
        <v>1</v>
      </c>
      <c r="I63">
        <v>1</v>
      </c>
      <c r="J63">
        <v>1</v>
      </c>
      <c r="K63" t="e">
        <v>#N/A</v>
      </c>
      <c r="L63" t="e">
        <v>#N/A</v>
      </c>
      <c r="M63" t="e">
        <v>#N/A</v>
      </c>
      <c r="N63" t="e">
        <v>#N/A</v>
      </c>
      <c r="O63" t="e">
        <v>#N/A</v>
      </c>
      <c r="P63" t="e">
        <v>#N/A</v>
      </c>
      <c r="Q63" t="e">
        <v>#N/A</v>
      </c>
      <c r="R63" t="e">
        <v>#N/A</v>
      </c>
      <c r="S63" t="e">
        <v>#N/A</v>
      </c>
      <c r="T63" t="e">
        <v>#N/A</v>
      </c>
      <c r="U63" t="e">
        <v>#N/A</v>
      </c>
      <c r="V63" t="e">
        <v>#N/A</v>
      </c>
      <c r="W63" t="e">
        <v>#N/A</v>
      </c>
      <c r="X63" t="e">
        <v>#N/A</v>
      </c>
      <c r="Y63" t="e">
        <v>#N/A</v>
      </c>
      <c r="Z63" t="e">
        <v>#N/A</v>
      </c>
      <c r="AA63" t="e">
        <v>#N/A</v>
      </c>
      <c r="AB63">
        <v>3.75</v>
      </c>
      <c r="AC63">
        <v>3</v>
      </c>
      <c r="AD63" t="e">
        <v>#N/A</v>
      </c>
      <c r="AE63" t="e">
        <v>#N/A</v>
      </c>
      <c r="AF63" t="e">
        <v>#N/A</v>
      </c>
      <c r="AG63" t="e">
        <v>#N/A</v>
      </c>
      <c r="AH63" t="e">
        <v>#N/A</v>
      </c>
      <c r="AI63" t="e">
        <v>#N/A</v>
      </c>
      <c r="AJ63" t="e">
        <v>#N/A</v>
      </c>
      <c r="AK63" t="e">
        <v>#N/A</v>
      </c>
      <c r="AL63" t="e">
        <v>#N/A</v>
      </c>
      <c r="AM63" t="e">
        <v>#N/A</v>
      </c>
      <c r="AN63">
        <f t="shared" si="29"/>
        <v>3</v>
      </c>
      <c r="AO63">
        <f t="shared" si="30"/>
        <v>0</v>
      </c>
      <c r="AP63">
        <f t="shared" si="28"/>
        <v>1</v>
      </c>
      <c r="AQ63">
        <f t="shared" si="31"/>
        <v>-0.5714285714285714</v>
      </c>
    </row>
    <row r="64" spans="1:45" x14ac:dyDescent="0.35">
      <c r="A64" t="s">
        <v>55</v>
      </c>
      <c r="B64" t="s">
        <v>102</v>
      </c>
      <c r="C64">
        <v>12</v>
      </c>
      <c r="D64">
        <v>0</v>
      </c>
      <c r="E64">
        <v>0</v>
      </c>
      <c r="F64">
        <v>0</v>
      </c>
      <c r="G64">
        <v>0</v>
      </c>
      <c r="H64">
        <v>1</v>
      </c>
      <c r="I64">
        <v>1</v>
      </c>
      <c r="J64">
        <v>1</v>
      </c>
      <c r="K64" t="e">
        <v>#N/A</v>
      </c>
      <c r="L64" t="e">
        <v>#N/A</v>
      </c>
      <c r="M64" t="e">
        <v>#N/A</v>
      </c>
      <c r="N64" t="e">
        <v>#N/A</v>
      </c>
      <c r="O64" t="e">
        <v>#N/A</v>
      </c>
      <c r="P64" t="e">
        <v>#N/A</v>
      </c>
      <c r="Q64" t="e">
        <v>#N/A</v>
      </c>
      <c r="R64" t="e">
        <v>#N/A</v>
      </c>
      <c r="S64" t="e">
        <v>#N/A</v>
      </c>
      <c r="T64" t="e">
        <v>#N/A</v>
      </c>
      <c r="U64" t="e">
        <v>#N/A</v>
      </c>
      <c r="V64" t="e">
        <v>#N/A</v>
      </c>
      <c r="W64" t="e">
        <v>#N/A</v>
      </c>
      <c r="X64" t="e">
        <v>#N/A</v>
      </c>
      <c r="Y64" t="e">
        <v>#N/A</v>
      </c>
      <c r="Z64" t="e">
        <v>#N/A</v>
      </c>
      <c r="AA64" t="e">
        <v>#N/A</v>
      </c>
      <c r="AB64">
        <v>1.25</v>
      </c>
      <c r="AC64">
        <v>5</v>
      </c>
      <c r="AD64" t="e">
        <v>#N/A</v>
      </c>
      <c r="AE64" t="e">
        <v>#N/A</v>
      </c>
      <c r="AF64" t="e">
        <v>#N/A</v>
      </c>
      <c r="AG64" t="e">
        <v>#N/A</v>
      </c>
      <c r="AH64" t="e">
        <v>#N/A</v>
      </c>
      <c r="AI64" t="e">
        <v>#N/A</v>
      </c>
      <c r="AJ64" t="e">
        <v>#N/A</v>
      </c>
      <c r="AK64" t="e">
        <v>#N/A</v>
      </c>
      <c r="AL64" t="e">
        <v>#N/A</v>
      </c>
      <c r="AM64" t="e">
        <v>#N/A</v>
      </c>
      <c r="AN64">
        <f t="shared" si="29"/>
        <v>1</v>
      </c>
      <c r="AO64">
        <f t="shared" si="30"/>
        <v>0</v>
      </c>
      <c r="AP64">
        <f t="shared" si="28"/>
        <v>0</v>
      </c>
      <c r="AQ64">
        <f t="shared" si="31"/>
        <v>0.14285714285714285</v>
      </c>
    </row>
    <row r="65" spans="1:45" x14ac:dyDescent="0.35">
      <c r="A65" t="s">
        <v>56</v>
      </c>
      <c r="B65" t="s">
        <v>102</v>
      </c>
      <c r="C65">
        <v>14</v>
      </c>
      <c r="D65">
        <v>0</v>
      </c>
      <c r="E65">
        <v>0</v>
      </c>
      <c r="F65">
        <v>0</v>
      </c>
      <c r="G65">
        <v>0</v>
      </c>
      <c r="H65">
        <v>1</v>
      </c>
      <c r="I65">
        <v>1</v>
      </c>
      <c r="J65">
        <v>1</v>
      </c>
      <c r="K65" t="e">
        <v>#N/A</v>
      </c>
      <c r="L65" t="e">
        <v>#N/A</v>
      </c>
      <c r="M65" t="e">
        <v>#N/A</v>
      </c>
      <c r="N65" t="e">
        <v>#N/A</v>
      </c>
      <c r="O65" t="e">
        <v>#N/A</v>
      </c>
      <c r="P65" t="e">
        <v>#N/A</v>
      </c>
      <c r="Q65" t="e">
        <v>#N/A</v>
      </c>
      <c r="R65" t="e">
        <v>#N/A</v>
      </c>
      <c r="S65" t="e">
        <v>#N/A</v>
      </c>
      <c r="T65" t="e">
        <v>#N/A</v>
      </c>
      <c r="U65" t="e">
        <v>#N/A</v>
      </c>
      <c r="V65" t="e">
        <v>#N/A</v>
      </c>
      <c r="W65" t="e">
        <v>#N/A</v>
      </c>
      <c r="X65" t="e">
        <v>#N/A</v>
      </c>
      <c r="Y65" t="e">
        <v>#N/A</v>
      </c>
      <c r="Z65" t="e">
        <v>#N/A</v>
      </c>
      <c r="AA65" t="e">
        <v>#N/A</v>
      </c>
      <c r="AB65">
        <v>2</v>
      </c>
      <c r="AC65">
        <v>4</v>
      </c>
      <c r="AD65" t="e">
        <v>#N/A</v>
      </c>
      <c r="AE65" t="e">
        <v>#N/A</v>
      </c>
      <c r="AF65" t="e">
        <v>#N/A</v>
      </c>
      <c r="AG65" t="e">
        <v>#N/A</v>
      </c>
      <c r="AH65" t="e">
        <v>#N/A</v>
      </c>
      <c r="AI65" t="e">
        <v>#N/A</v>
      </c>
      <c r="AJ65" t="e">
        <v>#N/A</v>
      </c>
      <c r="AK65" t="e">
        <v>#N/A</v>
      </c>
      <c r="AL65" t="e">
        <v>#N/A</v>
      </c>
      <c r="AM65" t="e">
        <v>#N/A</v>
      </c>
      <c r="AN65">
        <f t="shared" si="29"/>
        <v>1</v>
      </c>
      <c r="AO65">
        <f t="shared" si="30"/>
        <v>0</v>
      </c>
      <c r="AP65">
        <f t="shared" si="28"/>
        <v>0</v>
      </c>
      <c r="AQ65">
        <f t="shared" si="31"/>
        <v>0.14285714285714285</v>
      </c>
    </row>
    <row r="66" spans="1:45" x14ac:dyDescent="0.35">
      <c r="A66" t="s">
        <v>57</v>
      </c>
      <c r="B66" t="s">
        <v>102</v>
      </c>
      <c r="C66">
        <v>15</v>
      </c>
      <c r="D66">
        <v>1</v>
      </c>
      <c r="E66">
        <v>0</v>
      </c>
      <c r="F66">
        <v>0</v>
      </c>
      <c r="G66">
        <v>0</v>
      </c>
      <c r="H66">
        <v>0</v>
      </c>
      <c r="I66">
        <v>1</v>
      </c>
      <c r="J66">
        <v>1</v>
      </c>
      <c r="K66" t="e">
        <v>#N/A</v>
      </c>
      <c r="L66" t="e">
        <v>#N/A</v>
      </c>
      <c r="M66" t="e">
        <v>#N/A</v>
      </c>
      <c r="N66" t="e">
        <v>#N/A</v>
      </c>
      <c r="O66" t="e">
        <v>#N/A</v>
      </c>
      <c r="P66" t="e">
        <v>#N/A</v>
      </c>
      <c r="Q66" t="e">
        <v>#N/A</v>
      </c>
      <c r="R66" t="e">
        <v>#N/A</v>
      </c>
      <c r="S66" t="e">
        <v>#N/A</v>
      </c>
      <c r="T66" t="e">
        <v>#N/A</v>
      </c>
      <c r="U66" t="e">
        <v>#N/A</v>
      </c>
      <c r="V66" t="e">
        <v>#N/A</v>
      </c>
      <c r="W66" t="e">
        <v>#N/A</v>
      </c>
      <c r="X66" t="e">
        <v>#N/A</v>
      </c>
      <c r="Y66" t="e">
        <v>#N/A</v>
      </c>
      <c r="Z66" t="e">
        <v>#N/A</v>
      </c>
      <c r="AA66" t="e">
        <v>#N/A</v>
      </c>
      <c r="AB66">
        <v>1.75</v>
      </c>
      <c r="AC66">
        <v>3</v>
      </c>
      <c r="AD66" t="e">
        <v>#N/A</v>
      </c>
      <c r="AE66" t="e">
        <v>#N/A</v>
      </c>
      <c r="AF66" t="e">
        <v>#N/A</v>
      </c>
      <c r="AG66" t="e">
        <v>#N/A</v>
      </c>
      <c r="AH66" t="e">
        <v>#N/A</v>
      </c>
      <c r="AI66" t="e">
        <v>#N/A</v>
      </c>
      <c r="AJ66" t="e">
        <v>#N/A</v>
      </c>
      <c r="AK66" t="e">
        <v>#N/A</v>
      </c>
      <c r="AL66" t="e">
        <v>#N/A</v>
      </c>
      <c r="AM66" t="e">
        <v>#N/A</v>
      </c>
      <c r="AN66">
        <f t="shared" si="29"/>
        <v>2</v>
      </c>
      <c r="AO66">
        <f t="shared" si="30"/>
        <v>0</v>
      </c>
      <c r="AP66">
        <f t="shared" si="28"/>
        <v>2</v>
      </c>
      <c r="AQ66">
        <f t="shared" si="31"/>
        <v>-1.7142857142857144</v>
      </c>
    </row>
    <row r="67" spans="1:45" x14ac:dyDescent="0.35">
      <c r="A67" t="s">
        <v>58</v>
      </c>
      <c r="B67" t="s">
        <v>102</v>
      </c>
      <c r="C67">
        <v>16</v>
      </c>
      <c r="D67">
        <v>0</v>
      </c>
      <c r="E67">
        <v>0</v>
      </c>
      <c r="F67">
        <v>0</v>
      </c>
      <c r="G67">
        <v>0</v>
      </c>
      <c r="H67">
        <v>0</v>
      </c>
      <c r="I67">
        <v>1</v>
      </c>
      <c r="J67">
        <v>1</v>
      </c>
      <c r="K67" t="e">
        <v>#N/A</v>
      </c>
      <c r="L67" t="e">
        <v>#N/A</v>
      </c>
      <c r="M67" t="e">
        <v>#N/A</v>
      </c>
      <c r="N67" t="e">
        <v>#N/A</v>
      </c>
      <c r="O67" t="e">
        <v>#N/A</v>
      </c>
      <c r="P67" t="e">
        <v>#N/A</v>
      </c>
      <c r="Q67" t="e">
        <v>#N/A</v>
      </c>
      <c r="R67" t="e">
        <v>#N/A</v>
      </c>
      <c r="S67" t="e">
        <v>#N/A</v>
      </c>
      <c r="T67" t="e">
        <v>#N/A</v>
      </c>
      <c r="U67" t="e">
        <v>#N/A</v>
      </c>
      <c r="V67" t="e">
        <v>#N/A</v>
      </c>
      <c r="W67" t="e">
        <v>#N/A</v>
      </c>
      <c r="X67" t="e">
        <v>#N/A</v>
      </c>
      <c r="Y67" t="e">
        <v>#N/A</v>
      </c>
      <c r="Z67" t="e">
        <v>#N/A</v>
      </c>
      <c r="AA67" t="e">
        <v>#N/A</v>
      </c>
      <c r="AB67">
        <v>1.25</v>
      </c>
      <c r="AC67">
        <v>4</v>
      </c>
      <c r="AD67" t="e">
        <v>#N/A</v>
      </c>
      <c r="AE67" t="e">
        <v>#N/A</v>
      </c>
      <c r="AF67" t="e">
        <v>#N/A</v>
      </c>
      <c r="AG67" t="e">
        <v>#N/A</v>
      </c>
      <c r="AH67" t="e">
        <v>#N/A</v>
      </c>
      <c r="AI67" t="e">
        <v>#N/A</v>
      </c>
      <c r="AJ67" t="e">
        <v>#N/A</v>
      </c>
      <c r="AK67" t="e">
        <v>#N/A</v>
      </c>
      <c r="AL67" t="e">
        <v>#N/A</v>
      </c>
      <c r="AM67" t="e">
        <v>#N/A</v>
      </c>
      <c r="AN67">
        <f t="shared" si="29"/>
        <v>1</v>
      </c>
      <c r="AO67">
        <f>COUNTIFS(D67:Z67,"0",E67:AA67,"1",$D$68:$Z$68,"&lt;0,5")+COUNTIFS(D67:Z67,"1",E67:AA67,"0",$D$68:$Z$68,"&gt;0,5")</f>
        <v>0</v>
      </c>
      <c r="AP67">
        <f>COUNTIFS(D67:Z67,"0",E67:AA67,"1",$D$68:$Z$68,"&gt;"&amp;$X$1)+COUNTIFS(D67:Z67,"1",E67:AA67,"0",$D$68:$Z$68,"&lt;"&amp;$Y$1)</f>
        <v>1</v>
      </c>
      <c r="AQ67">
        <f t="shared" si="31"/>
        <v>-0.85714285714285721</v>
      </c>
    </row>
    <row r="68" spans="1:45" x14ac:dyDescent="0.35">
      <c r="C68" t="s">
        <v>115</v>
      </c>
      <c r="D68">
        <f>(SUM(D56:D67)+$G$3)/$G$2</f>
        <v>0.375</v>
      </c>
      <c r="E68">
        <f t="shared" ref="E68:J68" si="32">(SUM(E56:E67)+$G$3)/$G$2</f>
        <v>0.375</v>
      </c>
      <c r="F68">
        <f t="shared" si="32"/>
        <v>0.25</v>
      </c>
      <c r="G68">
        <f t="shared" si="32"/>
        <v>0.375</v>
      </c>
      <c r="H68">
        <f t="shared" si="32"/>
        <v>0.625</v>
      </c>
      <c r="I68">
        <f t="shared" si="32"/>
        <v>0.9375</v>
      </c>
      <c r="J68">
        <f t="shared" si="32"/>
        <v>1</v>
      </c>
    </row>
    <row r="69" spans="1:45" x14ac:dyDescent="0.35">
      <c r="A69" t="s">
        <v>59</v>
      </c>
      <c r="B69" t="s">
        <v>103</v>
      </c>
      <c r="C69">
        <v>1</v>
      </c>
      <c r="D69">
        <v>0</v>
      </c>
      <c r="E69">
        <v>0</v>
      </c>
      <c r="F69">
        <v>0</v>
      </c>
      <c r="G69">
        <v>0</v>
      </c>
      <c r="H69">
        <v>0</v>
      </c>
      <c r="I69">
        <v>0</v>
      </c>
      <c r="J69">
        <v>1</v>
      </c>
      <c r="K69" t="e">
        <v>#N/A</v>
      </c>
      <c r="L69" t="e">
        <v>#N/A</v>
      </c>
      <c r="M69" t="e">
        <v>#N/A</v>
      </c>
      <c r="N69" t="e">
        <v>#N/A</v>
      </c>
      <c r="O69" t="e">
        <v>#N/A</v>
      </c>
      <c r="P69" t="e">
        <v>#N/A</v>
      </c>
      <c r="Q69" t="e">
        <v>#N/A</v>
      </c>
      <c r="R69" t="e">
        <v>#N/A</v>
      </c>
      <c r="S69" t="e">
        <v>#N/A</v>
      </c>
      <c r="T69" t="e">
        <v>#N/A</v>
      </c>
      <c r="U69" t="e">
        <v>#N/A</v>
      </c>
      <c r="V69" t="e">
        <v>#N/A</v>
      </c>
      <c r="W69" t="e">
        <v>#N/A</v>
      </c>
      <c r="X69" t="e">
        <v>#N/A</v>
      </c>
      <c r="Y69" t="e">
        <v>#N/A</v>
      </c>
      <c r="Z69" t="e">
        <v>#N/A</v>
      </c>
      <c r="AA69" t="e">
        <v>#N/A</v>
      </c>
      <c r="AB69">
        <v>2.25</v>
      </c>
      <c r="AC69">
        <v>4</v>
      </c>
      <c r="AD69">
        <v>0</v>
      </c>
      <c r="AE69">
        <v>1</v>
      </c>
      <c r="AF69">
        <v>0</v>
      </c>
      <c r="AG69">
        <v>1</v>
      </c>
      <c r="AH69">
        <v>0</v>
      </c>
      <c r="AI69">
        <v>1</v>
      </c>
      <c r="AJ69">
        <v>0</v>
      </c>
      <c r="AK69">
        <v>1</v>
      </c>
      <c r="AL69">
        <v>0</v>
      </c>
      <c r="AM69">
        <v>0</v>
      </c>
      <c r="AN69">
        <f>COUNTIFS(D69:Z69,"0",E69:AA69,"1")+COUNTIFS(D69:Z69,"1",E69:AA69,"0")-AO69-1</f>
        <v>0</v>
      </c>
      <c r="AO69">
        <f t="shared" ref="AO69:AO79" si="33">COUNTIFS(D69:Z69,"0",E69:AA69,"1",$D$80:$Z$80,"&lt;0,5")+COUNTIFS(D69:Z69,"1",E69:AA69,"0",$D$80:$Z$80,"&gt;0,5")</f>
        <v>0</v>
      </c>
      <c r="AP69">
        <f t="shared" ref="AP69:AP78" si="34">COUNTIFS(D69:Z69,"0",E69:AA69,"1",$D$80:$Z$80,"&gt;"&amp;$X$1)+COUNTIFS(D69:Z69,"1",E69:AA69,"0",$D$80:$Z$80,"&lt;"&amp;$Y$1)</f>
        <v>0</v>
      </c>
      <c r="AQ69">
        <f>AN69/$H$4+$X$2*AO69-$X$3*AP69</f>
        <v>0</v>
      </c>
      <c r="AR69">
        <v>6</v>
      </c>
      <c r="AS69">
        <v>5</v>
      </c>
    </row>
    <row r="70" spans="1:45" x14ac:dyDescent="0.35">
      <c r="A70" t="s">
        <v>60</v>
      </c>
      <c r="B70" t="s">
        <v>103</v>
      </c>
      <c r="C70">
        <v>2</v>
      </c>
      <c r="D70">
        <v>0</v>
      </c>
      <c r="E70">
        <v>0</v>
      </c>
      <c r="F70">
        <v>0</v>
      </c>
      <c r="G70">
        <v>1</v>
      </c>
      <c r="H70">
        <v>0</v>
      </c>
      <c r="I70">
        <v>1</v>
      </c>
      <c r="J70">
        <v>1</v>
      </c>
      <c r="K70" t="e">
        <v>#N/A</v>
      </c>
      <c r="L70" t="e">
        <v>#N/A</v>
      </c>
      <c r="M70" t="e">
        <v>#N/A</v>
      </c>
      <c r="N70" t="e">
        <v>#N/A</v>
      </c>
      <c r="O70" t="e">
        <v>#N/A</v>
      </c>
      <c r="P70" t="e">
        <v>#N/A</v>
      </c>
      <c r="Q70" t="e">
        <v>#N/A</v>
      </c>
      <c r="R70" t="e">
        <v>#N/A</v>
      </c>
      <c r="S70" t="e">
        <v>#N/A</v>
      </c>
      <c r="T70" t="e">
        <v>#N/A</v>
      </c>
      <c r="U70" t="e">
        <v>#N/A</v>
      </c>
      <c r="V70" t="e">
        <v>#N/A</v>
      </c>
      <c r="W70" t="e">
        <v>#N/A</v>
      </c>
      <c r="X70" t="e">
        <v>#N/A</v>
      </c>
      <c r="Y70" t="e">
        <v>#N/A</v>
      </c>
      <c r="Z70" t="e">
        <v>#N/A</v>
      </c>
      <c r="AA70" t="e">
        <v>#N/A</v>
      </c>
      <c r="AB70">
        <v>1.25</v>
      </c>
      <c r="AC70">
        <v>7</v>
      </c>
      <c r="AD70">
        <v>1</v>
      </c>
      <c r="AE70">
        <v>1</v>
      </c>
      <c r="AF70">
        <v>1</v>
      </c>
      <c r="AG70">
        <v>1</v>
      </c>
      <c r="AH70">
        <v>1</v>
      </c>
      <c r="AI70">
        <v>1</v>
      </c>
      <c r="AJ70">
        <v>1</v>
      </c>
      <c r="AK70">
        <v>1</v>
      </c>
      <c r="AL70">
        <v>1</v>
      </c>
      <c r="AM70">
        <v>1</v>
      </c>
      <c r="AN70">
        <f t="shared" ref="AN70:AN79" si="35">COUNTIFS(D70:Z70,"0",E70:AA70,"1")+COUNTIFS(D70:Z70,"1",E70:AA70,"0")-AO70-1</f>
        <v>2</v>
      </c>
      <c r="AO70">
        <f t="shared" si="33"/>
        <v>0</v>
      </c>
      <c r="AP70">
        <f t="shared" si="34"/>
        <v>1</v>
      </c>
      <c r="AQ70">
        <f t="shared" ref="AQ70:AQ79" si="36">AN70/$H$4+$X$2*AO70-$X$3*AP70</f>
        <v>-0.7142857142857143</v>
      </c>
    </row>
    <row r="71" spans="1:45" x14ac:dyDescent="0.35">
      <c r="A71" t="s">
        <v>61</v>
      </c>
      <c r="B71" t="s">
        <v>103</v>
      </c>
      <c r="C71">
        <v>4</v>
      </c>
      <c r="D71">
        <v>0</v>
      </c>
      <c r="E71">
        <v>0</v>
      </c>
      <c r="F71">
        <v>0</v>
      </c>
      <c r="G71">
        <v>0</v>
      </c>
      <c r="H71">
        <v>0</v>
      </c>
      <c r="I71">
        <v>0</v>
      </c>
      <c r="J71">
        <v>1</v>
      </c>
      <c r="K71" t="e">
        <v>#N/A</v>
      </c>
      <c r="L71" t="e">
        <v>#N/A</v>
      </c>
      <c r="M71" t="e">
        <v>#N/A</v>
      </c>
      <c r="N71" t="e">
        <v>#N/A</v>
      </c>
      <c r="O71" t="e">
        <v>#N/A</v>
      </c>
      <c r="P71" t="e">
        <v>#N/A</v>
      </c>
      <c r="Q71" t="e">
        <v>#N/A</v>
      </c>
      <c r="R71" t="e">
        <v>#N/A</v>
      </c>
      <c r="S71" t="e">
        <v>#N/A</v>
      </c>
      <c r="T71" t="e">
        <v>#N/A</v>
      </c>
      <c r="U71" t="e">
        <v>#N/A</v>
      </c>
      <c r="V71" t="e">
        <v>#N/A</v>
      </c>
      <c r="W71" t="e">
        <v>#N/A</v>
      </c>
      <c r="X71" t="e">
        <v>#N/A</v>
      </c>
      <c r="Y71" t="e">
        <v>#N/A</v>
      </c>
      <c r="Z71" t="e">
        <v>#N/A</v>
      </c>
      <c r="AA71" t="e">
        <v>#N/A</v>
      </c>
      <c r="AB71">
        <v>3</v>
      </c>
      <c r="AC71">
        <v>6</v>
      </c>
      <c r="AD71">
        <v>0</v>
      </c>
      <c r="AE71">
        <v>0</v>
      </c>
      <c r="AF71">
        <v>0</v>
      </c>
      <c r="AG71">
        <v>0</v>
      </c>
      <c r="AH71">
        <v>0</v>
      </c>
      <c r="AI71">
        <v>0</v>
      </c>
      <c r="AJ71">
        <v>0</v>
      </c>
      <c r="AK71">
        <v>0</v>
      </c>
      <c r="AL71">
        <v>0</v>
      </c>
      <c r="AM71">
        <v>0</v>
      </c>
      <c r="AN71">
        <f t="shared" si="35"/>
        <v>0</v>
      </c>
      <c r="AO71">
        <f t="shared" si="33"/>
        <v>0</v>
      </c>
      <c r="AP71">
        <f t="shared" si="34"/>
        <v>0</v>
      </c>
      <c r="AQ71">
        <f t="shared" si="36"/>
        <v>0</v>
      </c>
    </row>
    <row r="72" spans="1:45" x14ac:dyDescent="0.35">
      <c r="A72" t="s">
        <v>62</v>
      </c>
      <c r="B72" t="s">
        <v>103</v>
      </c>
      <c r="C72">
        <v>6</v>
      </c>
      <c r="D72">
        <v>1</v>
      </c>
      <c r="E72">
        <v>0</v>
      </c>
      <c r="F72">
        <v>0</v>
      </c>
      <c r="G72">
        <v>0</v>
      </c>
      <c r="H72">
        <v>0</v>
      </c>
      <c r="I72">
        <v>0</v>
      </c>
      <c r="J72">
        <v>1</v>
      </c>
      <c r="K72" t="e">
        <v>#N/A</v>
      </c>
      <c r="L72" t="e">
        <v>#N/A</v>
      </c>
      <c r="M72" t="e">
        <v>#N/A</v>
      </c>
      <c r="N72" t="e">
        <v>#N/A</v>
      </c>
      <c r="O72" t="e">
        <v>#N/A</v>
      </c>
      <c r="P72" t="e">
        <v>#N/A</v>
      </c>
      <c r="Q72" t="e">
        <v>#N/A</v>
      </c>
      <c r="R72" t="e">
        <v>#N/A</v>
      </c>
      <c r="S72" t="e">
        <v>#N/A</v>
      </c>
      <c r="T72" t="e">
        <v>#N/A</v>
      </c>
      <c r="U72" t="e">
        <v>#N/A</v>
      </c>
      <c r="V72" t="e">
        <v>#N/A</v>
      </c>
      <c r="W72" t="e">
        <v>#N/A</v>
      </c>
      <c r="X72" t="e">
        <v>#N/A</v>
      </c>
      <c r="Y72" t="e">
        <v>#N/A</v>
      </c>
      <c r="Z72" t="e">
        <v>#N/A</v>
      </c>
      <c r="AA72" t="e">
        <v>#N/A</v>
      </c>
      <c r="AB72">
        <v>2.25</v>
      </c>
      <c r="AC72">
        <v>6</v>
      </c>
      <c r="AD72">
        <v>1</v>
      </c>
      <c r="AE72">
        <v>1</v>
      </c>
      <c r="AF72">
        <v>1</v>
      </c>
      <c r="AG72">
        <v>0</v>
      </c>
      <c r="AH72">
        <v>1</v>
      </c>
      <c r="AI72">
        <v>1</v>
      </c>
      <c r="AJ72">
        <v>1</v>
      </c>
      <c r="AK72">
        <v>0</v>
      </c>
      <c r="AL72">
        <v>1</v>
      </c>
      <c r="AM72">
        <v>1</v>
      </c>
      <c r="AN72">
        <f t="shared" si="35"/>
        <v>1</v>
      </c>
      <c r="AO72">
        <f t="shared" si="33"/>
        <v>0</v>
      </c>
      <c r="AP72">
        <f t="shared" si="34"/>
        <v>1</v>
      </c>
      <c r="AQ72">
        <f t="shared" si="36"/>
        <v>-0.85714285714285721</v>
      </c>
    </row>
    <row r="73" spans="1:45" x14ac:dyDescent="0.35">
      <c r="A73" t="s">
        <v>63</v>
      </c>
      <c r="B73" t="s">
        <v>103</v>
      </c>
      <c r="C73">
        <v>7</v>
      </c>
      <c r="D73">
        <v>1</v>
      </c>
      <c r="E73">
        <v>0</v>
      </c>
      <c r="F73">
        <v>0</v>
      </c>
      <c r="G73">
        <v>0</v>
      </c>
      <c r="H73">
        <v>0</v>
      </c>
      <c r="I73">
        <v>1</v>
      </c>
      <c r="J73">
        <v>1</v>
      </c>
      <c r="K73" t="e">
        <v>#N/A</v>
      </c>
      <c r="L73" t="e">
        <v>#N/A</v>
      </c>
      <c r="M73" t="e">
        <v>#N/A</v>
      </c>
      <c r="N73" t="e">
        <v>#N/A</v>
      </c>
      <c r="O73" t="e">
        <v>#N/A</v>
      </c>
      <c r="P73" t="e">
        <v>#N/A</v>
      </c>
      <c r="Q73" t="e">
        <v>#N/A</v>
      </c>
      <c r="R73" t="e">
        <v>#N/A</v>
      </c>
      <c r="S73" t="e">
        <v>#N/A</v>
      </c>
      <c r="T73" t="e">
        <v>#N/A</v>
      </c>
      <c r="U73" t="e">
        <v>#N/A</v>
      </c>
      <c r="V73" t="e">
        <v>#N/A</v>
      </c>
      <c r="W73" t="e">
        <v>#N/A</v>
      </c>
      <c r="X73" t="e">
        <v>#N/A</v>
      </c>
      <c r="Y73" t="e">
        <v>#N/A</v>
      </c>
      <c r="Z73" t="e">
        <v>#N/A</v>
      </c>
      <c r="AA73" t="e">
        <v>#N/A</v>
      </c>
      <c r="AB73">
        <v>2</v>
      </c>
      <c r="AC73">
        <v>7</v>
      </c>
      <c r="AD73">
        <v>1</v>
      </c>
      <c r="AE73">
        <v>1</v>
      </c>
      <c r="AF73">
        <v>1</v>
      </c>
      <c r="AG73">
        <v>0</v>
      </c>
      <c r="AH73">
        <v>0</v>
      </c>
      <c r="AI73">
        <v>1</v>
      </c>
      <c r="AJ73">
        <v>1</v>
      </c>
      <c r="AK73">
        <v>0</v>
      </c>
      <c r="AL73">
        <v>1</v>
      </c>
      <c r="AM73">
        <v>1</v>
      </c>
      <c r="AN73">
        <f t="shared" si="35"/>
        <v>1</v>
      </c>
      <c r="AO73">
        <f t="shared" si="33"/>
        <v>0</v>
      </c>
      <c r="AP73">
        <f t="shared" si="34"/>
        <v>1</v>
      </c>
      <c r="AQ73">
        <f t="shared" si="36"/>
        <v>-0.85714285714285721</v>
      </c>
    </row>
    <row r="74" spans="1:45" x14ac:dyDescent="0.35">
      <c r="A74" t="s">
        <v>64</v>
      </c>
      <c r="B74" t="s">
        <v>103</v>
      </c>
      <c r="C74">
        <v>8</v>
      </c>
      <c r="D74">
        <v>1</v>
      </c>
      <c r="E74">
        <v>0</v>
      </c>
      <c r="F74">
        <v>0</v>
      </c>
      <c r="G74">
        <v>0</v>
      </c>
      <c r="H74">
        <v>0</v>
      </c>
      <c r="I74">
        <v>1</v>
      </c>
      <c r="J74">
        <v>1</v>
      </c>
      <c r="K74" t="e">
        <v>#N/A</v>
      </c>
      <c r="L74" t="e">
        <v>#N/A</v>
      </c>
      <c r="M74" t="e">
        <v>#N/A</v>
      </c>
      <c r="N74" t="e">
        <v>#N/A</v>
      </c>
      <c r="O74" t="e">
        <v>#N/A</v>
      </c>
      <c r="P74" t="e">
        <v>#N/A</v>
      </c>
      <c r="Q74" t="e">
        <v>#N/A</v>
      </c>
      <c r="R74" t="e">
        <v>#N/A</v>
      </c>
      <c r="S74" t="e">
        <v>#N/A</v>
      </c>
      <c r="T74" t="e">
        <v>#N/A</v>
      </c>
      <c r="U74" t="e">
        <v>#N/A</v>
      </c>
      <c r="V74" t="e">
        <v>#N/A</v>
      </c>
      <c r="W74" t="e">
        <v>#N/A</v>
      </c>
      <c r="X74" t="e">
        <v>#N/A</v>
      </c>
      <c r="Y74" t="e">
        <v>#N/A</v>
      </c>
      <c r="Z74" t="e">
        <v>#N/A</v>
      </c>
      <c r="AA74" t="e">
        <v>#N/A</v>
      </c>
      <c r="AB74">
        <v>2</v>
      </c>
      <c r="AC74">
        <v>6</v>
      </c>
      <c r="AD74">
        <v>1</v>
      </c>
      <c r="AE74">
        <v>0</v>
      </c>
      <c r="AF74">
        <v>1</v>
      </c>
      <c r="AG74">
        <v>0</v>
      </c>
      <c r="AH74">
        <v>1</v>
      </c>
      <c r="AI74">
        <v>1</v>
      </c>
      <c r="AJ74">
        <v>1</v>
      </c>
      <c r="AK74">
        <v>1</v>
      </c>
      <c r="AL74">
        <v>1</v>
      </c>
      <c r="AM74">
        <v>1</v>
      </c>
      <c r="AN74">
        <f t="shared" si="35"/>
        <v>1</v>
      </c>
      <c r="AO74">
        <f t="shared" si="33"/>
        <v>0</v>
      </c>
      <c r="AP74">
        <f t="shared" si="34"/>
        <v>1</v>
      </c>
      <c r="AQ74">
        <f t="shared" si="36"/>
        <v>-0.85714285714285721</v>
      </c>
    </row>
    <row r="75" spans="1:45" x14ac:dyDescent="0.35">
      <c r="A75" t="s">
        <v>65</v>
      </c>
      <c r="B75" t="s">
        <v>103</v>
      </c>
      <c r="C75">
        <v>10</v>
      </c>
      <c r="D75">
        <v>0</v>
      </c>
      <c r="E75">
        <v>0</v>
      </c>
      <c r="F75">
        <v>0</v>
      </c>
      <c r="G75">
        <v>0</v>
      </c>
      <c r="H75">
        <v>0</v>
      </c>
      <c r="I75">
        <v>0</v>
      </c>
      <c r="J75">
        <v>1</v>
      </c>
      <c r="K75" t="e">
        <v>#N/A</v>
      </c>
      <c r="L75" t="e">
        <v>#N/A</v>
      </c>
      <c r="M75" t="e">
        <v>#N/A</v>
      </c>
      <c r="N75" t="e">
        <v>#N/A</v>
      </c>
      <c r="O75" t="e">
        <v>#N/A</v>
      </c>
      <c r="P75" t="e">
        <v>#N/A</v>
      </c>
      <c r="Q75" t="e">
        <v>#N/A</v>
      </c>
      <c r="R75" t="e">
        <v>#N/A</v>
      </c>
      <c r="S75" t="e">
        <v>#N/A</v>
      </c>
      <c r="T75" t="e">
        <v>#N/A</v>
      </c>
      <c r="U75" t="e">
        <v>#N/A</v>
      </c>
      <c r="V75" t="e">
        <v>#N/A</v>
      </c>
      <c r="W75" t="e">
        <v>#N/A</v>
      </c>
      <c r="X75" t="e">
        <v>#N/A</v>
      </c>
      <c r="Y75" t="e">
        <v>#N/A</v>
      </c>
      <c r="Z75" t="e">
        <v>#N/A</v>
      </c>
      <c r="AA75" t="e">
        <v>#N/A</v>
      </c>
      <c r="AB75">
        <v>2.5</v>
      </c>
      <c r="AC75">
        <v>6</v>
      </c>
      <c r="AD75">
        <v>0</v>
      </c>
      <c r="AE75">
        <v>0</v>
      </c>
      <c r="AF75">
        <v>1</v>
      </c>
      <c r="AG75">
        <v>0</v>
      </c>
      <c r="AH75">
        <v>0</v>
      </c>
      <c r="AI75">
        <v>0</v>
      </c>
      <c r="AJ75">
        <v>1</v>
      </c>
      <c r="AK75">
        <v>0</v>
      </c>
      <c r="AL75">
        <v>0</v>
      </c>
      <c r="AM75">
        <v>0</v>
      </c>
      <c r="AN75">
        <f t="shared" si="35"/>
        <v>0</v>
      </c>
      <c r="AO75">
        <f t="shared" si="33"/>
        <v>0</v>
      </c>
      <c r="AP75">
        <f t="shared" si="34"/>
        <v>0</v>
      </c>
      <c r="AQ75">
        <f t="shared" si="36"/>
        <v>0</v>
      </c>
    </row>
    <row r="76" spans="1:45" x14ac:dyDescent="0.35">
      <c r="A76" t="s">
        <v>66</v>
      </c>
      <c r="B76" t="s">
        <v>103</v>
      </c>
      <c r="C76">
        <v>11</v>
      </c>
      <c r="D76">
        <v>0</v>
      </c>
      <c r="E76">
        <v>0</v>
      </c>
      <c r="F76">
        <v>0</v>
      </c>
      <c r="G76">
        <v>0</v>
      </c>
      <c r="H76">
        <v>0</v>
      </c>
      <c r="I76">
        <v>0</v>
      </c>
      <c r="J76">
        <v>1</v>
      </c>
      <c r="K76" t="e">
        <v>#N/A</v>
      </c>
      <c r="L76" t="e">
        <v>#N/A</v>
      </c>
      <c r="M76" t="e">
        <v>#N/A</v>
      </c>
      <c r="N76" t="e">
        <v>#N/A</v>
      </c>
      <c r="O76" t="e">
        <v>#N/A</v>
      </c>
      <c r="P76" t="e">
        <v>#N/A</v>
      </c>
      <c r="Q76" t="e">
        <v>#N/A</v>
      </c>
      <c r="R76" t="e">
        <v>#N/A</v>
      </c>
      <c r="S76" t="e">
        <v>#N/A</v>
      </c>
      <c r="T76" t="e">
        <v>#N/A</v>
      </c>
      <c r="U76" t="e">
        <v>#N/A</v>
      </c>
      <c r="V76" t="e">
        <v>#N/A</v>
      </c>
      <c r="W76" t="e">
        <v>#N/A</v>
      </c>
      <c r="X76" t="e">
        <v>#N/A</v>
      </c>
      <c r="Y76" t="e">
        <v>#N/A</v>
      </c>
      <c r="Z76" t="e">
        <v>#N/A</v>
      </c>
      <c r="AA76" t="e">
        <v>#N/A</v>
      </c>
      <c r="AB76">
        <v>1.5</v>
      </c>
      <c r="AC76">
        <v>6</v>
      </c>
      <c r="AD76">
        <v>0</v>
      </c>
      <c r="AE76">
        <v>0</v>
      </c>
      <c r="AF76">
        <v>0</v>
      </c>
      <c r="AG76">
        <v>0</v>
      </c>
      <c r="AH76">
        <v>0</v>
      </c>
      <c r="AI76">
        <v>0</v>
      </c>
      <c r="AJ76">
        <v>0</v>
      </c>
      <c r="AK76">
        <v>0</v>
      </c>
      <c r="AL76">
        <v>0</v>
      </c>
      <c r="AM76">
        <v>0</v>
      </c>
      <c r="AN76">
        <f t="shared" si="35"/>
        <v>0</v>
      </c>
      <c r="AO76">
        <f t="shared" si="33"/>
        <v>0</v>
      </c>
      <c r="AP76">
        <f t="shared" si="34"/>
        <v>0</v>
      </c>
      <c r="AQ76">
        <f t="shared" si="36"/>
        <v>0</v>
      </c>
    </row>
    <row r="77" spans="1:45" x14ac:dyDescent="0.35">
      <c r="A77" t="s">
        <v>67</v>
      </c>
      <c r="B77" t="s">
        <v>103</v>
      </c>
      <c r="C77">
        <v>12</v>
      </c>
      <c r="D77">
        <v>0</v>
      </c>
      <c r="E77">
        <v>0</v>
      </c>
      <c r="F77">
        <v>0</v>
      </c>
      <c r="G77">
        <v>0</v>
      </c>
      <c r="H77">
        <v>0</v>
      </c>
      <c r="I77">
        <v>1</v>
      </c>
      <c r="J77">
        <v>1</v>
      </c>
      <c r="K77" t="e">
        <v>#N/A</v>
      </c>
      <c r="L77" t="e">
        <v>#N/A</v>
      </c>
      <c r="M77" t="e">
        <v>#N/A</v>
      </c>
      <c r="N77" t="e">
        <v>#N/A</v>
      </c>
      <c r="O77" t="e">
        <v>#N/A</v>
      </c>
      <c r="P77" t="e">
        <v>#N/A</v>
      </c>
      <c r="Q77" t="e">
        <v>#N/A</v>
      </c>
      <c r="R77" t="e">
        <v>#N/A</v>
      </c>
      <c r="S77" t="e">
        <v>#N/A</v>
      </c>
      <c r="T77" t="e">
        <v>#N/A</v>
      </c>
      <c r="U77" t="e">
        <v>#N/A</v>
      </c>
      <c r="V77" t="e">
        <v>#N/A</v>
      </c>
      <c r="W77" t="e">
        <v>#N/A</v>
      </c>
      <c r="X77" t="e">
        <v>#N/A</v>
      </c>
      <c r="Y77" t="e">
        <v>#N/A</v>
      </c>
      <c r="Z77" t="e">
        <v>#N/A</v>
      </c>
      <c r="AA77" t="e">
        <v>#N/A</v>
      </c>
      <c r="AB77">
        <v>2.25</v>
      </c>
      <c r="AC77">
        <v>6</v>
      </c>
      <c r="AD77">
        <v>1</v>
      </c>
      <c r="AE77">
        <v>0</v>
      </c>
      <c r="AF77">
        <v>1</v>
      </c>
      <c r="AG77">
        <v>0</v>
      </c>
      <c r="AH77">
        <v>0</v>
      </c>
      <c r="AI77">
        <v>0</v>
      </c>
      <c r="AJ77">
        <v>1</v>
      </c>
      <c r="AK77">
        <v>0</v>
      </c>
      <c r="AL77">
        <v>0</v>
      </c>
      <c r="AM77">
        <v>0</v>
      </c>
      <c r="AN77">
        <f t="shared" si="35"/>
        <v>0</v>
      </c>
      <c r="AO77">
        <f t="shared" si="33"/>
        <v>0</v>
      </c>
      <c r="AP77">
        <f t="shared" si="34"/>
        <v>0</v>
      </c>
      <c r="AQ77">
        <f t="shared" si="36"/>
        <v>0</v>
      </c>
    </row>
    <row r="78" spans="1:45" x14ac:dyDescent="0.35">
      <c r="A78" t="s">
        <v>68</v>
      </c>
      <c r="B78" t="s">
        <v>103</v>
      </c>
      <c r="C78">
        <v>14</v>
      </c>
      <c r="D78">
        <v>0</v>
      </c>
      <c r="E78">
        <v>0</v>
      </c>
      <c r="F78">
        <v>0</v>
      </c>
      <c r="G78">
        <v>0</v>
      </c>
      <c r="H78">
        <v>1</v>
      </c>
      <c r="I78">
        <v>0</v>
      </c>
      <c r="J78">
        <v>1</v>
      </c>
      <c r="K78" t="e">
        <v>#N/A</v>
      </c>
      <c r="L78" t="e">
        <v>#N/A</v>
      </c>
      <c r="M78" t="e">
        <v>#N/A</v>
      </c>
      <c r="N78" t="e">
        <v>#N/A</v>
      </c>
      <c r="O78" t="e">
        <v>#N/A</v>
      </c>
      <c r="P78" t="e">
        <v>#N/A</v>
      </c>
      <c r="Q78" t="e">
        <v>#N/A</v>
      </c>
      <c r="R78" t="e">
        <v>#N/A</v>
      </c>
      <c r="S78" t="e">
        <v>#N/A</v>
      </c>
      <c r="T78" t="e">
        <v>#N/A</v>
      </c>
      <c r="U78" t="e">
        <v>#N/A</v>
      </c>
      <c r="V78" t="e">
        <v>#N/A</v>
      </c>
      <c r="W78" t="e">
        <v>#N/A</v>
      </c>
      <c r="X78" t="e">
        <v>#N/A</v>
      </c>
      <c r="Y78" t="e">
        <v>#N/A</v>
      </c>
      <c r="Z78" t="e">
        <v>#N/A</v>
      </c>
      <c r="AA78" t="e">
        <v>#N/A</v>
      </c>
      <c r="AB78">
        <v>2</v>
      </c>
      <c r="AC78">
        <v>7</v>
      </c>
      <c r="AD78">
        <v>0</v>
      </c>
      <c r="AE78">
        <v>0</v>
      </c>
      <c r="AF78">
        <v>1</v>
      </c>
      <c r="AG78">
        <v>0</v>
      </c>
      <c r="AH78">
        <v>0</v>
      </c>
      <c r="AI78">
        <v>1</v>
      </c>
      <c r="AJ78">
        <v>1</v>
      </c>
      <c r="AK78">
        <v>0</v>
      </c>
      <c r="AL78">
        <v>1</v>
      </c>
      <c r="AM78">
        <v>0</v>
      </c>
      <c r="AN78">
        <f t="shared" si="35"/>
        <v>2</v>
      </c>
      <c r="AO78">
        <f t="shared" si="33"/>
        <v>0</v>
      </c>
      <c r="AP78">
        <f t="shared" si="34"/>
        <v>0</v>
      </c>
      <c r="AQ78">
        <f t="shared" si="36"/>
        <v>0.2857142857142857</v>
      </c>
    </row>
    <row r="79" spans="1:45" x14ac:dyDescent="0.35">
      <c r="A79" t="s">
        <v>69</v>
      </c>
      <c r="B79" t="s">
        <v>103</v>
      </c>
      <c r="C79">
        <v>15</v>
      </c>
      <c r="D79">
        <v>0</v>
      </c>
      <c r="E79">
        <v>0</v>
      </c>
      <c r="F79">
        <v>0</v>
      </c>
      <c r="G79">
        <v>0</v>
      </c>
      <c r="H79">
        <v>1</v>
      </c>
      <c r="I79">
        <v>1</v>
      </c>
      <c r="J79">
        <v>1</v>
      </c>
      <c r="K79" t="e">
        <v>#N/A</v>
      </c>
      <c r="L79" t="e">
        <v>#N/A</v>
      </c>
      <c r="M79" t="e">
        <v>#N/A</v>
      </c>
      <c r="N79" t="e">
        <v>#N/A</v>
      </c>
      <c r="O79" t="e">
        <v>#N/A</v>
      </c>
      <c r="P79" t="e">
        <v>#N/A</v>
      </c>
      <c r="Q79" t="e">
        <v>#N/A</v>
      </c>
      <c r="R79" t="e">
        <v>#N/A</v>
      </c>
      <c r="S79" t="e">
        <v>#N/A</v>
      </c>
      <c r="T79" t="e">
        <v>#N/A</v>
      </c>
      <c r="U79" t="e">
        <v>#N/A</v>
      </c>
      <c r="V79" t="e">
        <v>#N/A</v>
      </c>
      <c r="W79" t="e">
        <v>#N/A</v>
      </c>
      <c r="X79" t="e">
        <v>#N/A</v>
      </c>
      <c r="Y79" t="e">
        <v>#N/A</v>
      </c>
      <c r="Z79" t="e">
        <v>#N/A</v>
      </c>
      <c r="AA79" t="e">
        <v>#N/A</v>
      </c>
      <c r="AB79">
        <v>1.75</v>
      </c>
      <c r="AC79">
        <v>5</v>
      </c>
      <c r="AD79">
        <v>0</v>
      </c>
      <c r="AE79">
        <v>0</v>
      </c>
      <c r="AF79">
        <v>0</v>
      </c>
      <c r="AG79">
        <v>0</v>
      </c>
      <c r="AH79">
        <v>0</v>
      </c>
      <c r="AI79">
        <v>0</v>
      </c>
      <c r="AJ79">
        <v>0</v>
      </c>
      <c r="AK79">
        <v>0</v>
      </c>
      <c r="AL79">
        <v>0</v>
      </c>
      <c r="AM79">
        <v>0</v>
      </c>
      <c r="AN79">
        <f t="shared" si="35"/>
        <v>0</v>
      </c>
      <c r="AO79">
        <f t="shared" si="33"/>
        <v>0</v>
      </c>
      <c r="AP79">
        <f>COUNTIFS(D79:Z79,"0",E79:AA79,"1",$D$80:$Z$80,"&gt;"&amp;$X$1)+COUNTIFS(D79:Z79,"1",E79:AA79,"0",$D$80:$Z$80,"&lt;"&amp;$Y$1)</f>
        <v>0</v>
      </c>
      <c r="AQ79">
        <f t="shared" si="36"/>
        <v>0</v>
      </c>
    </row>
    <row r="80" spans="1:45" x14ac:dyDescent="0.35">
      <c r="C80" t="s">
        <v>115</v>
      </c>
      <c r="D80">
        <f>(SUM(D69:D79)+1)/$H$2</f>
        <v>0.26666666666666666</v>
      </c>
      <c r="E80">
        <f t="shared" ref="E80:AA80" si="37">(SUM(E69:E79)+$H$3)/$H$2</f>
        <v>0.26666666666666666</v>
      </c>
      <c r="F80">
        <f t="shared" si="37"/>
        <v>0.26666666666666666</v>
      </c>
      <c r="G80">
        <f t="shared" si="37"/>
        <v>0.33333333333333331</v>
      </c>
      <c r="H80">
        <f t="shared" si="37"/>
        <v>0.4</v>
      </c>
      <c r="I80">
        <f t="shared" si="37"/>
        <v>0.6</v>
      </c>
      <c r="J80">
        <f t="shared" si="37"/>
        <v>1</v>
      </c>
      <c r="K80" t="e">
        <f t="shared" si="37"/>
        <v>#N/A</v>
      </c>
      <c r="L80" t="e">
        <f t="shared" si="37"/>
        <v>#N/A</v>
      </c>
      <c r="M80" t="e">
        <f t="shared" si="37"/>
        <v>#N/A</v>
      </c>
      <c r="N80" t="e">
        <f t="shared" si="37"/>
        <v>#N/A</v>
      </c>
      <c r="O80" t="e">
        <f t="shared" si="37"/>
        <v>#N/A</v>
      </c>
      <c r="P80" t="e">
        <f t="shared" si="37"/>
        <v>#N/A</v>
      </c>
      <c r="Q80" t="e">
        <f t="shared" si="37"/>
        <v>#N/A</v>
      </c>
      <c r="R80" t="e">
        <f t="shared" si="37"/>
        <v>#N/A</v>
      </c>
      <c r="S80" t="e">
        <f t="shared" si="37"/>
        <v>#N/A</v>
      </c>
      <c r="T80" t="e">
        <f t="shared" si="37"/>
        <v>#N/A</v>
      </c>
      <c r="U80" t="e">
        <f t="shared" si="37"/>
        <v>#N/A</v>
      </c>
      <c r="V80" t="e">
        <f t="shared" si="37"/>
        <v>#N/A</v>
      </c>
      <c r="W80" t="e">
        <f t="shared" si="37"/>
        <v>#N/A</v>
      </c>
      <c r="X80" t="e">
        <f t="shared" si="37"/>
        <v>#N/A</v>
      </c>
      <c r="Y80" t="e">
        <f t="shared" si="37"/>
        <v>#N/A</v>
      </c>
      <c r="Z80" t="e">
        <f t="shared" si="37"/>
        <v>#N/A</v>
      </c>
      <c r="AA80" t="e">
        <f t="shared" si="37"/>
        <v>#N/A</v>
      </c>
    </row>
    <row r="81" spans="1:45" x14ac:dyDescent="0.35">
      <c r="A81" t="s">
        <v>70</v>
      </c>
      <c r="B81" t="s">
        <v>104</v>
      </c>
      <c r="C81">
        <v>1</v>
      </c>
      <c r="D81">
        <v>1</v>
      </c>
      <c r="E81">
        <v>0</v>
      </c>
      <c r="F81">
        <v>0</v>
      </c>
      <c r="G81">
        <v>0</v>
      </c>
      <c r="H81">
        <v>0</v>
      </c>
      <c r="I81">
        <v>0</v>
      </c>
      <c r="J81">
        <v>0</v>
      </c>
      <c r="K81">
        <v>0</v>
      </c>
      <c r="L81">
        <v>0</v>
      </c>
      <c r="M81">
        <v>1</v>
      </c>
      <c r="N81">
        <v>1</v>
      </c>
      <c r="O81">
        <v>1</v>
      </c>
      <c r="P81">
        <v>1</v>
      </c>
      <c r="Q81">
        <v>1</v>
      </c>
      <c r="R81" t="e">
        <v>#N/A</v>
      </c>
      <c r="S81" t="e">
        <v>#N/A</v>
      </c>
      <c r="T81" t="e">
        <v>#N/A</v>
      </c>
      <c r="U81" t="e">
        <v>#N/A</v>
      </c>
      <c r="V81" t="e">
        <v>#N/A</v>
      </c>
      <c r="W81" t="e">
        <v>#N/A</v>
      </c>
      <c r="X81" t="e">
        <v>#N/A</v>
      </c>
      <c r="Y81" t="e">
        <v>#N/A</v>
      </c>
      <c r="Z81" t="e">
        <v>#N/A</v>
      </c>
      <c r="AA81" t="e">
        <v>#N/A</v>
      </c>
      <c r="AB81">
        <v>2.25</v>
      </c>
      <c r="AC81">
        <v>4</v>
      </c>
      <c r="AD81">
        <v>0</v>
      </c>
      <c r="AE81">
        <v>0</v>
      </c>
      <c r="AF81">
        <v>0</v>
      </c>
      <c r="AG81">
        <v>0</v>
      </c>
      <c r="AH81">
        <v>0</v>
      </c>
      <c r="AI81">
        <v>0</v>
      </c>
      <c r="AJ81">
        <v>0</v>
      </c>
      <c r="AK81">
        <v>0</v>
      </c>
      <c r="AL81">
        <v>0</v>
      </c>
      <c r="AM81">
        <v>0</v>
      </c>
      <c r="AN81">
        <f>COUNTIFS(D81:Z81,"0",E81:AA81,"1")+COUNTIFS(D81:Z81,"1",E81:AA81,"0")-AO81-1</f>
        <v>1</v>
      </c>
      <c r="AO81">
        <f t="shared" ref="AO81:AO89" si="38">COUNTIFS(D81:Z81,"0",E81:AA81,"1",$D$90:$Z$90,"&lt;0,5")+COUNTIFS(D81:Z81,"1",E81:AA81,"0",$D$90:$Z$90,"&gt;0,5")</f>
        <v>0</v>
      </c>
      <c r="AP81">
        <f>COUNTIFS(D81:Z81,"0",E81:AA81,"1",$D$90:$Z$90,"&gt;"&amp;$X$1)+COUNTIFS(D81:Z81,"1",E81:AA81,"0",$D$90:$Z$90,"&lt;"&amp;$Y$1)</f>
        <v>0</v>
      </c>
      <c r="AQ81">
        <f>AN81/$I$4+$X$2*AO81-$X$3*AP81</f>
        <v>7.1428571428571425E-2</v>
      </c>
      <c r="AR81">
        <v>4</v>
      </c>
      <c r="AS81">
        <v>5</v>
      </c>
    </row>
    <row r="82" spans="1:45" x14ac:dyDescent="0.35">
      <c r="A82" t="s">
        <v>71</v>
      </c>
      <c r="B82" t="s">
        <v>104</v>
      </c>
      <c r="C82">
        <v>2</v>
      </c>
      <c r="D82">
        <v>0</v>
      </c>
      <c r="E82">
        <v>1</v>
      </c>
      <c r="F82">
        <v>0</v>
      </c>
      <c r="G82">
        <v>0</v>
      </c>
      <c r="H82">
        <v>0</v>
      </c>
      <c r="I82">
        <v>0</v>
      </c>
      <c r="J82">
        <v>0</v>
      </c>
      <c r="K82">
        <v>0</v>
      </c>
      <c r="L82">
        <v>0</v>
      </c>
      <c r="M82">
        <v>0</v>
      </c>
      <c r="N82">
        <v>1</v>
      </c>
      <c r="O82">
        <v>1</v>
      </c>
      <c r="P82">
        <v>1</v>
      </c>
      <c r="Q82">
        <v>1</v>
      </c>
      <c r="R82" t="e">
        <v>#N/A</v>
      </c>
      <c r="S82" t="e">
        <v>#N/A</v>
      </c>
      <c r="T82" t="e">
        <v>#N/A</v>
      </c>
      <c r="U82" t="e">
        <v>#N/A</v>
      </c>
      <c r="V82" t="e">
        <v>#N/A</v>
      </c>
      <c r="W82" t="e">
        <v>#N/A</v>
      </c>
      <c r="X82" t="e">
        <v>#N/A</v>
      </c>
      <c r="Y82" t="e">
        <v>#N/A</v>
      </c>
      <c r="Z82" t="e">
        <v>#N/A</v>
      </c>
      <c r="AA82" t="e">
        <v>#N/A</v>
      </c>
      <c r="AB82">
        <v>1.25</v>
      </c>
      <c r="AC82">
        <v>4</v>
      </c>
      <c r="AD82">
        <v>1</v>
      </c>
      <c r="AE82">
        <v>1</v>
      </c>
      <c r="AF82">
        <v>1</v>
      </c>
      <c r="AG82">
        <v>1</v>
      </c>
      <c r="AH82">
        <v>1</v>
      </c>
      <c r="AI82">
        <v>1</v>
      </c>
      <c r="AJ82">
        <v>1</v>
      </c>
      <c r="AK82">
        <v>1</v>
      </c>
      <c r="AL82">
        <v>1</v>
      </c>
      <c r="AM82">
        <v>1</v>
      </c>
      <c r="AN82">
        <f t="shared" ref="AN82:AN89" si="39">COUNTIFS(D82:Z82,"0",E82:AA82,"1")+COUNTIFS(D82:Z82,"1",E82:AA82,"0")-AO82-1</f>
        <v>2</v>
      </c>
      <c r="AO82">
        <f t="shared" si="38"/>
        <v>0</v>
      </c>
      <c r="AP82">
        <f t="shared" ref="AP82:AP88" si="40">COUNTIFS(D82:Z82,"0",E82:AA82,"1",$D$90:$Z$90,"&gt;"&amp;$X$1)+COUNTIFS(D82:Z82,"1",E82:AA82,"0",$D$90:$Z$90,"&lt;"&amp;$Y$1)</f>
        <v>1</v>
      </c>
      <c r="AQ82">
        <f t="shared" ref="AQ82:AQ89" si="41">AN82/$I$4+$X$2*AO82-$X$3*AP82</f>
        <v>-0.85714285714285721</v>
      </c>
    </row>
    <row r="83" spans="1:45" x14ac:dyDescent="0.35">
      <c r="A83" t="s">
        <v>72</v>
      </c>
      <c r="B83" t="s">
        <v>104</v>
      </c>
      <c r="C83">
        <v>4</v>
      </c>
      <c r="D83">
        <v>0</v>
      </c>
      <c r="E83">
        <v>0</v>
      </c>
      <c r="F83">
        <v>0</v>
      </c>
      <c r="G83">
        <v>0</v>
      </c>
      <c r="H83">
        <v>0</v>
      </c>
      <c r="I83">
        <v>0</v>
      </c>
      <c r="J83">
        <v>0</v>
      </c>
      <c r="K83">
        <v>0</v>
      </c>
      <c r="L83">
        <v>0</v>
      </c>
      <c r="M83">
        <v>1</v>
      </c>
      <c r="N83">
        <v>0</v>
      </c>
      <c r="O83">
        <v>0</v>
      </c>
      <c r="P83">
        <v>0</v>
      </c>
      <c r="Q83">
        <v>1</v>
      </c>
      <c r="R83" t="e">
        <v>#N/A</v>
      </c>
      <c r="S83" t="e">
        <v>#N/A</v>
      </c>
      <c r="T83" t="e">
        <v>#N/A</v>
      </c>
      <c r="U83" t="e">
        <v>#N/A</v>
      </c>
      <c r="V83" t="e">
        <v>#N/A</v>
      </c>
      <c r="W83" t="e">
        <v>#N/A</v>
      </c>
      <c r="X83" t="e">
        <v>#N/A</v>
      </c>
      <c r="Y83" t="e">
        <v>#N/A</v>
      </c>
      <c r="Z83" t="e">
        <v>#N/A</v>
      </c>
      <c r="AA83" t="e">
        <v>#N/A</v>
      </c>
      <c r="AB83">
        <v>2.25</v>
      </c>
      <c r="AC83">
        <v>4</v>
      </c>
      <c r="AD83">
        <v>1</v>
      </c>
      <c r="AE83">
        <v>1</v>
      </c>
      <c r="AF83">
        <v>1</v>
      </c>
      <c r="AG83">
        <v>0</v>
      </c>
      <c r="AH83">
        <v>1</v>
      </c>
      <c r="AI83">
        <v>0</v>
      </c>
      <c r="AJ83">
        <v>1</v>
      </c>
      <c r="AK83">
        <v>0</v>
      </c>
      <c r="AL83">
        <v>1</v>
      </c>
      <c r="AM83">
        <v>0</v>
      </c>
      <c r="AN83">
        <f t="shared" si="39"/>
        <v>2</v>
      </c>
      <c r="AO83">
        <f t="shared" si="38"/>
        <v>0</v>
      </c>
      <c r="AP83">
        <f t="shared" si="40"/>
        <v>1</v>
      </c>
      <c r="AQ83">
        <f t="shared" si="41"/>
        <v>-0.85714285714285721</v>
      </c>
    </row>
    <row r="84" spans="1:45" x14ac:dyDescent="0.35">
      <c r="A84" t="s">
        <v>73</v>
      </c>
      <c r="B84" t="s">
        <v>104</v>
      </c>
      <c r="C84">
        <v>6</v>
      </c>
      <c r="D84">
        <v>1</v>
      </c>
      <c r="E84">
        <v>0</v>
      </c>
      <c r="F84">
        <v>0</v>
      </c>
      <c r="G84">
        <v>0</v>
      </c>
      <c r="H84">
        <v>0</v>
      </c>
      <c r="I84">
        <v>0</v>
      </c>
      <c r="J84">
        <v>0</v>
      </c>
      <c r="K84">
        <v>0</v>
      </c>
      <c r="L84">
        <v>0</v>
      </c>
      <c r="M84">
        <v>0</v>
      </c>
      <c r="N84">
        <v>1</v>
      </c>
      <c r="O84">
        <v>1</v>
      </c>
      <c r="P84">
        <v>1</v>
      </c>
      <c r="Q84">
        <v>1</v>
      </c>
      <c r="R84" t="e">
        <v>#N/A</v>
      </c>
      <c r="S84" t="e">
        <v>#N/A</v>
      </c>
      <c r="T84" t="e">
        <v>#N/A</v>
      </c>
      <c r="U84" t="e">
        <v>#N/A</v>
      </c>
      <c r="V84" t="e">
        <v>#N/A</v>
      </c>
      <c r="W84" t="e">
        <v>#N/A</v>
      </c>
      <c r="X84" t="e">
        <v>#N/A</v>
      </c>
      <c r="Y84" t="e">
        <v>#N/A</v>
      </c>
      <c r="Z84" t="e">
        <v>#N/A</v>
      </c>
      <c r="AA84" t="e">
        <v>#N/A</v>
      </c>
      <c r="AB84">
        <v>3.5</v>
      </c>
      <c r="AC84">
        <v>5</v>
      </c>
      <c r="AD84">
        <v>0</v>
      </c>
      <c r="AE84">
        <v>0</v>
      </c>
      <c r="AF84">
        <v>1</v>
      </c>
      <c r="AG84">
        <v>0</v>
      </c>
      <c r="AH84">
        <v>0</v>
      </c>
      <c r="AI84">
        <v>0</v>
      </c>
      <c r="AJ84">
        <v>0</v>
      </c>
      <c r="AK84">
        <v>0</v>
      </c>
      <c r="AL84">
        <v>1</v>
      </c>
      <c r="AM84">
        <v>0</v>
      </c>
      <c r="AN84">
        <f>COUNTIFS(D84:Z84,"0",E84:AA84,"1")+COUNTIFS(D84:Z84,"1",E84:AA84,"0")-AO84-1</f>
        <v>1</v>
      </c>
      <c r="AO84">
        <f t="shared" si="38"/>
        <v>0</v>
      </c>
      <c r="AP84">
        <f t="shared" si="40"/>
        <v>0</v>
      </c>
      <c r="AQ84">
        <f t="shared" si="41"/>
        <v>7.1428571428571425E-2</v>
      </c>
    </row>
    <row r="85" spans="1:45" x14ac:dyDescent="0.35">
      <c r="A85" t="s">
        <v>74</v>
      </c>
      <c r="B85" t="s">
        <v>104</v>
      </c>
      <c r="C85">
        <v>7</v>
      </c>
      <c r="D85">
        <v>1</v>
      </c>
      <c r="E85">
        <v>0</v>
      </c>
      <c r="F85">
        <v>0</v>
      </c>
      <c r="G85">
        <v>0</v>
      </c>
      <c r="H85">
        <v>0</v>
      </c>
      <c r="I85">
        <v>0</v>
      </c>
      <c r="J85">
        <v>0</v>
      </c>
      <c r="K85">
        <v>0</v>
      </c>
      <c r="L85">
        <v>0</v>
      </c>
      <c r="M85">
        <v>0</v>
      </c>
      <c r="N85">
        <v>1</v>
      </c>
      <c r="O85">
        <v>1</v>
      </c>
      <c r="P85">
        <v>1</v>
      </c>
      <c r="Q85">
        <v>1</v>
      </c>
      <c r="R85" t="e">
        <v>#N/A</v>
      </c>
      <c r="S85" t="e">
        <v>#N/A</v>
      </c>
      <c r="T85" t="e">
        <v>#N/A</v>
      </c>
      <c r="U85" t="e">
        <v>#N/A</v>
      </c>
      <c r="V85" t="e">
        <v>#N/A</v>
      </c>
      <c r="W85" t="e">
        <v>#N/A</v>
      </c>
      <c r="X85" t="e">
        <v>#N/A</v>
      </c>
      <c r="Y85" t="e">
        <v>#N/A</v>
      </c>
      <c r="Z85" t="e">
        <v>#N/A</v>
      </c>
      <c r="AA85" t="e">
        <v>#N/A</v>
      </c>
      <c r="AB85">
        <v>1.75</v>
      </c>
      <c r="AC85">
        <v>6</v>
      </c>
      <c r="AD85">
        <v>1</v>
      </c>
      <c r="AE85">
        <v>0</v>
      </c>
      <c r="AF85">
        <v>0</v>
      </c>
      <c r="AG85">
        <v>0</v>
      </c>
      <c r="AH85">
        <v>0</v>
      </c>
      <c r="AI85">
        <v>0</v>
      </c>
      <c r="AJ85">
        <v>0</v>
      </c>
      <c r="AK85">
        <v>0</v>
      </c>
      <c r="AL85">
        <v>0</v>
      </c>
      <c r="AM85">
        <v>0</v>
      </c>
      <c r="AN85">
        <f t="shared" si="39"/>
        <v>1</v>
      </c>
      <c r="AO85">
        <f t="shared" si="38"/>
        <v>0</v>
      </c>
      <c r="AP85">
        <f t="shared" si="40"/>
        <v>0</v>
      </c>
      <c r="AQ85">
        <f t="shared" si="41"/>
        <v>7.1428571428571425E-2</v>
      </c>
    </row>
    <row r="86" spans="1:45" x14ac:dyDescent="0.35">
      <c r="A86" t="s">
        <v>75</v>
      </c>
      <c r="B86" t="s">
        <v>104</v>
      </c>
      <c r="C86">
        <v>8</v>
      </c>
      <c r="D86">
        <v>0</v>
      </c>
      <c r="E86">
        <v>0</v>
      </c>
      <c r="F86">
        <v>0</v>
      </c>
      <c r="G86">
        <v>0</v>
      </c>
      <c r="H86">
        <v>0</v>
      </c>
      <c r="I86">
        <v>0</v>
      </c>
      <c r="J86">
        <v>0</v>
      </c>
      <c r="K86">
        <v>0</v>
      </c>
      <c r="L86">
        <v>0</v>
      </c>
      <c r="M86">
        <v>0</v>
      </c>
      <c r="N86">
        <v>1</v>
      </c>
      <c r="O86">
        <v>1</v>
      </c>
      <c r="P86">
        <v>1</v>
      </c>
      <c r="Q86">
        <v>1</v>
      </c>
      <c r="R86" t="e">
        <v>#N/A</v>
      </c>
      <c r="S86" t="e">
        <v>#N/A</v>
      </c>
      <c r="T86" t="e">
        <v>#N/A</v>
      </c>
      <c r="U86" t="e">
        <v>#N/A</v>
      </c>
      <c r="V86" t="e">
        <v>#N/A</v>
      </c>
      <c r="W86" t="e">
        <v>#N/A</v>
      </c>
      <c r="X86" t="e">
        <v>#N/A</v>
      </c>
      <c r="Y86" t="e">
        <v>#N/A</v>
      </c>
      <c r="Z86" t="e">
        <v>#N/A</v>
      </c>
      <c r="AA86" t="e">
        <v>#N/A</v>
      </c>
      <c r="AB86">
        <v>2</v>
      </c>
      <c r="AC86">
        <v>6</v>
      </c>
      <c r="AD86">
        <v>0</v>
      </c>
      <c r="AE86">
        <v>0</v>
      </c>
      <c r="AF86">
        <v>0</v>
      </c>
      <c r="AG86">
        <v>0</v>
      </c>
      <c r="AH86">
        <v>0</v>
      </c>
      <c r="AI86">
        <v>0</v>
      </c>
      <c r="AJ86">
        <v>0</v>
      </c>
      <c r="AK86">
        <v>0</v>
      </c>
      <c r="AL86">
        <v>0</v>
      </c>
      <c r="AM86">
        <v>0</v>
      </c>
      <c r="AN86">
        <f t="shared" si="39"/>
        <v>0</v>
      </c>
      <c r="AO86">
        <f t="shared" si="38"/>
        <v>0</v>
      </c>
      <c r="AP86">
        <f t="shared" si="40"/>
        <v>0</v>
      </c>
      <c r="AQ86">
        <f t="shared" si="41"/>
        <v>0</v>
      </c>
    </row>
    <row r="87" spans="1:45" x14ac:dyDescent="0.35">
      <c r="A87" t="s">
        <v>76</v>
      </c>
      <c r="B87" t="s">
        <v>104</v>
      </c>
      <c r="C87">
        <v>10</v>
      </c>
      <c r="D87">
        <v>0</v>
      </c>
      <c r="E87">
        <v>0</v>
      </c>
      <c r="F87">
        <v>0</v>
      </c>
      <c r="G87">
        <v>0</v>
      </c>
      <c r="H87">
        <v>0</v>
      </c>
      <c r="I87">
        <v>0</v>
      </c>
      <c r="J87">
        <v>0</v>
      </c>
      <c r="K87">
        <v>0</v>
      </c>
      <c r="L87">
        <v>0</v>
      </c>
      <c r="M87">
        <v>0</v>
      </c>
      <c r="N87">
        <v>0</v>
      </c>
      <c r="O87">
        <v>0</v>
      </c>
      <c r="P87">
        <v>1</v>
      </c>
      <c r="Q87">
        <v>1</v>
      </c>
      <c r="R87" t="e">
        <v>#N/A</v>
      </c>
      <c r="S87" t="e">
        <v>#N/A</v>
      </c>
      <c r="T87" t="e">
        <v>#N/A</v>
      </c>
      <c r="U87" t="e">
        <v>#N/A</v>
      </c>
      <c r="V87" t="e">
        <v>#N/A</v>
      </c>
      <c r="W87" t="e">
        <v>#N/A</v>
      </c>
      <c r="X87" t="e">
        <v>#N/A</v>
      </c>
      <c r="Y87" t="e">
        <v>#N/A</v>
      </c>
      <c r="Z87" t="e">
        <v>#N/A</v>
      </c>
      <c r="AA87" t="e">
        <v>#N/A</v>
      </c>
      <c r="AB87">
        <v>3.75</v>
      </c>
      <c r="AC87">
        <v>7</v>
      </c>
      <c r="AD87">
        <v>0</v>
      </c>
      <c r="AE87">
        <v>0</v>
      </c>
      <c r="AF87">
        <v>0</v>
      </c>
      <c r="AG87">
        <v>0</v>
      </c>
      <c r="AH87">
        <v>0</v>
      </c>
      <c r="AI87">
        <v>0</v>
      </c>
      <c r="AJ87">
        <v>0</v>
      </c>
      <c r="AK87">
        <v>0</v>
      </c>
      <c r="AL87">
        <v>0</v>
      </c>
      <c r="AM87">
        <v>0</v>
      </c>
      <c r="AN87">
        <f t="shared" si="39"/>
        <v>0</v>
      </c>
      <c r="AO87">
        <f t="shared" si="38"/>
        <v>0</v>
      </c>
      <c r="AP87">
        <f t="shared" si="40"/>
        <v>1</v>
      </c>
      <c r="AQ87">
        <f t="shared" si="41"/>
        <v>-1</v>
      </c>
    </row>
    <row r="88" spans="1:45" x14ac:dyDescent="0.35">
      <c r="A88" t="s">
        <v>77</v>
      </c>
      <c r="B88" t="s">
        <v>104</v>
      </c>
      <c r="C88">
        <v>11</v>
      </c>
      <c r="D88">
        <v>1</v>
      </c>
      <c r="E88">
        <v>0</v>
      </c>
      <c r="F88">
        <v>0</v>
      </c>
      <c r="G88">
        <v>0</v>
      </c>
      <c r="H88">
        <v>0</v>
      </c>
      <c r="I88">
        <v>0</v>
      </c>
      <c r="J88">
        <v>0</v>
      </c>
      <c r="K88">
        <v>0</v>
      </c>
      <c r="L88">
        <v>0</v>
      </c>
      <c r="M88">
        <v>1</v>
      </c>
      <c r="N88">
        <v>1</v>
      </c>
      <c r="O88">
        <v>1</v>
      </c>
      <c r="P88">
        <v>1</v>
      </c>
      <c r="Q88">
        <v>1</v>
      </c>
      <c r="R88" t="e">
        <v>#N/A</v>
      </c>
      <c r="S88" t="e">
        <v>#N/A</v>
      </c>
      <c r="T88" t="e">
        <v>#N/A</v>
      </c>
      <c r="U88" t="e">
        <v>#N/A</v>
      </c>
      <c r="V88" t="e">
        <v>#N/A</v>
      </c>
      <c r="W88" t="e">
        <v>#N/A</v>
      </c>
      <c r="X88" t="e">
        <v>#N/A</v>
      </c>
      <c r="Y88" t="e">
        <v>#N/A</v>
      </c>
      <c r="Z88" t="e">
        <v>#N/A</v>
      </c>
      <c r="AA88" t="e">
        <v>#N/A</v>
      </c>
      <c r="AB88">
        <v>1.75</v>
      </c>
      <c r="AC88">
        <v>4</v>
      </c>
      <c r="AD88">
        <v>0</v>
      </c>
      <c r="AE88">
        <v>0</v>
      </c>
      <c r="AF88">
        <v>1</v>
      </c>
      <c r="AG88">
        <v>1</v>
      </c>
      <c r="AH88">
        <v>0</v>
      </c>
      <c r="AI88">
        <v>0</v>
      </c>
      <c r="AJ88">
        <v>1</v>
      </c>
      <c r="AK88">
        <v>0</v>
      </c>
      <c r="AL88">
        <v>0</v>
      </c>
      <c r="AM88">
        <v>0</v>
      </c>
      <c r="AN88">
        <f t="shared" si="39"/>
        <v>1</v>
      </c>
      <c r="AO88">
        <f t="shared" si="38"/>
        <v>0</v>
      </c>
      <c r="AP88">
        <f t="shared" si="40"/>
        <v>0</v>
      </c>
      <c r="AQ88">
        <f t="shared" si="41"/>
        <v>7.1428571428571425E-2</v>
      </c>
    </row>
    <row r="89" spans="1:45" x14ac:dyDescent="0.35">
      <c r="A89" t="s">
        <v>78</v>
      </c>
      <c r="B89" t="s">
        <v>104</v>
      </c>
      <c r="C89">
        <v>12</v>
      </c>
      <c r="D89">
        <v>0</v>
      </c>
      <c r="E89">
        <v>0</v>
      </c>
      <c r="F89">
        <v>0</v>
      </c>
      <c r="G89">
        <v>0</v>
      </c>
      <c r="H89">
        <v>0</v>
      </c>
      <c r="I89">
        <v>0</v>
      </c>
      <c r="J89">
        <v>0</v>
      </c>
      <c r="K89">
        <v>0</v>
      </c>
      <c r="L89">
        <v>1</v>
      </c>
      <c r="M89">
        <v>1</v>
      </c>
      <c r="N89">
        <v>1</v>
      </c>
      <c r="O89">
        <v>1</v>
      </c>
      <c r="P89">
        <v>1</v>
      </c>
      <c r="Q89">
        <v>1</v>
      </c>
      <c r="R89" t="e">
        <v>#N/A</v>
      </c>
      <c r="S89" t="e">
        <v>#N/A</v>
      </c>
      <c r="T89" t="e">
        <v>#N/A</v>
      </c>
      <c r="U89" t="e">
        <v>#N/A</v>
      </c>
      <c r="V89" t="e">
        <v>#N/A</v>
      </c>
      <c r="W89" t="e">
        <v>#N/A</v>
      </c>
      <c r="X89" t="e">
        <v>#N/A</v>
      </c>
      <c r="Y89" t="e">
        <v>#N/A</v>
      </c>
      <c r="Z89" t="e">
        <v>#N/A</v>
      </c>
      <c r="AA89" t="e">
        <v>#N/A</v>
      </c>
      <c r="AB89">
        <v>2.25</v>
      </c>
      <c r="AC89">
        <v>6</v>
      </c>
      <c r="AD89">
        <v>0</v>
      </c>
      <c r="AE89">
        <v>1</v>
      </c>
      <c r="AF89">
        <v>0</v>
      </c>
      <c r="AG89">
        <v>1</v>
      </c>
      <c r="AH89">
        <v>0</v>
      </c>
      <c r="AI89">
        <v>0</v>
      </c>
      <c r="AJ89">
        <v>0</v>
      </c>
      <c r="AK89">
        <v>0</v>
      </c>
      <c r="AL89">
        <v>0</v>
      </c>
      <c r="AM89">
        <v>0</v>
      </c>
      <c r="AN89">
        <f t="shared" si="39"/>
        <v>0</v>
      </c>
      <c r="AO89">
        <f t="shared" si="38"/>
        <v>0</v>
      </c>
      <c r="AP89">
        <f>COUNTIFS(D89:Z89,"0",E89:AA89,"1",$D$90:$Z$90,"&gt;"&amp;$X$1)+COUNTIFS(D89:Z89,"1",E89:AA89,"0",$D$90:$Z$90,"&lt;"&amp;$Y$1)</f>
        <v>0</v>
      </c>
      <c r="AQ89">
        <f t="shared" si="41"/>
        <v>0</v>
      </c>
    </row>
    <row r="90" spans="1:45" x14ac:dyDescent="0.35">
      <c r="C90" t="s">
        <v>115</v>
      </c>
      <c r="D90">
        <f>(SUM(D81:D89)+2)/$I$2</f>
        <v>0.5</v>
      </c>
      <c r="E90">
        <f>(SUM(E81:E89)+1)/$I$2</f>
        <v>0.16666666666666666</v>
      </c>
      <c r="F90">
        <f t="shared" ref="F90:AA90" si="42">(SUM(F81:F89)+$I$3)/$I$2</f>
        <v>0.25</v>
      </c>
      <c r="G90">
        <f t="shared" si="42"/>
        <v>0.25</v>
      </c>
      <c r="H90">
        <f t="shared" si="42"/>
        <v>0.25</v>
      </c>
      <c r="I90">
        <f t="shared" si="42"/>
        <v>0.25</v>
      </c>
      <c r="J90">
        <f t="shared" si="42"/>
        <v>0.25</v>
      </c>
      <c r="K90">
        <f t="shared" si="42"/>
        <v>0.25</v>
      </c>
      <c r="L90">
        <f t="shared" si="42"/>
        <v>0.33333333333333331</v>
      </c>
      <c r="M90">
        <f t="shared" si="42"/>
        <v>0.58333333333333337</v>
      </c>
      <c r="N90">
        <f t="shared" si="42"/>
        <v>0.83333333333333337</v>
      </c>
      <c r="O90">
        <f t="shared" si="42"/>
        <v>0.83333333333333337</v>
      </c>
      <c r="P90">
        <f t="shared" si="42"/>
        <v>0.91666666666666663</v>
      </c>
      <c r="Q90">
        <f t="shared" si="42"/>
        <v>1</v>
      </c>
      <c r="R90" t="e">
        <f t="shared" si="42"/>
        <v>#N/A</v>
      </c>
      <c r="S90" t="e">
        <f t="shared" si="42"/>
        <v>#N/A</v>
      </c>
      <c r="T90" t="e">
        <f t="shared" si="42"/>
        <v>#N/A</v>
      </c>
      <c r="U90" t="e">
        <f t="shared" si="42"/>
        <v>#N/A</v>
      </c>
      <c r="V90" t="e">
        <f t="shared" si="42"/>
        <v>#N/A</v>
      </c>
      <c r="W90" t="e">
        <f t="shared" si="42"/>
        <v>#N/A</v>
      </c>
      <c r="X90" t="e">
        <f t="shared" si="42"/>
        <v>#N/A</v>
      </c>
      <c r="Y90" t="e">
        <f t="shared" si="42"/>
        <v>#N/A</v>
      </c>
      <c r="Z90" t="e">
        <f t="shared" si="42"/>
        <v>#N/A</v>
      </c>
      <c r="AA90" t="e">
        <f t="shared" si="42"/>
        <v>#N/A</v>
      </c>
    </row>
    <row r="91" spans="1:45" x14ac:dyDescent="0.35">
      <c r="A91" t="s">
        <v>79</v>
      </c>
      <c r="B91" t="s">
        <v>105</v>
      </c>
      <c r="C91">
        <v>1</v>
      </c>
      <c r="D91">
        <v>0</v>
      </c>
      <c r="E91">
        <v>0</v>
      </c>
      <c r="F91">
        <v>0</v>
      </c>
      <c r="G91">
        <v>1</v>
      </c>
      <c r="H91">
        <v>1</v>
      </c>
      <c r="I91">
        <v>1</v>
      </c>
      <c r="J91">
        <v>1</v>
      </c>
      <c r="K91">
        <v>1</v>
      </c>
      <c r="L91">
        <v>1</v>
      </c>
      <c r="M91">
        <v>1</v>
      </c>
      <c r="N91">
        <v>1</v>
      </c>
      <c r="O91">
        <v>1</v>
      </c>
      <c r="P91">
        <v>0</v>
      </c>
      <c r="Q91">
        <v>1</v>
      </c>
      <c r="R91">
        <v>1</v>
      </c>
      <c r="S91" t="e">
        <v>#N/A</v>
      </c>
      <c r="T91" t="e">
        <v>#N/A</v>
      </c>
      <c r="U91" t="e">
        <v>#N/A</v>
      </c>
      <c r="V91" t="e">
        <v>#N/A</v>
      </c>
      <c r="W91" t="e">
        <v>#N/A</v>
      </c>
      <c r="X91" t="e">
        <v>#N/A</v>
      </c>
      <c r="Y91" t="e">
        <v>#N/A</v>
      </c>
      <c r="Z91" t="e">
        <v>#N/A</v>
      </c>
      <c r="AA91" t="e">
        <v>#N/A</v>
      </c>
      <c r="AB91">
        <v>2</v>
      </c>
      <c r="AC91">
        <v>6</v>
      </c>
      <c r="AD91">
        <v>0</v>
      </c>
      <c r="AE91">
        <v>0</v>
      </c>
      <c r="AF91">
        <v>0</v>
      </c>
      <c r="AG91">
        <v>0</v>
      </c>
      <c r="AH91">
        <v>0</v>
      </c>
      <c r="AI91">
        <v>0</v>
      </c>
      <c r="AJ91">
        <v>0</v>
      </c>
      <c r="AK91">
        <v>1</v>
      </c>
      <c r="AL91">
        <v>0</v>
      </c>
      <c r="AM91">
        <v>1</v>
      </c>
      <c r="AN91">
        <f t="shared" ref="AN91:AN96" si="43">COUNTIFS(D91:Z91,"0",E91:AA91,"1")+COUNTIFS(D91:Z91,"1",E91:AA91,"0")-AO91-1</f>
        <v>2</v>
      </c>
      <c r="AO91">
        <f t="shared" ref="AO91:AO96" si="44">COUNTIFS(D91:Z91,"0",E91:AA91,"1",$D$97:$Z$97,"&lt;0,5")+COUNTIFS(D91:Z91,"1",E91:AA91,"0",$D$97:$Z$97,"&gt;0,5")</f>
        <v>0</v>
      </c>
      <c r="AP91">
        <f t="shared" ref="AP91:AP96" si="45">COUNTIFS(D91:Z91,"0",E91:AA91,"1",$D$97:$Z$97,"&gt;"&amp;$X$1)+COUNTIFS(D91:Z91,"1",E91:AA91,"0",$D$97:$Z$97,"&lt;"&amp;$Y$1)</f>
        <v>1</v>
      </c>
      <c r="AQ91">
        <f t="shared" ref="AQ91:AQ96" si="46">AN91/$J$4+$X$2*AO91-$X$3*AP91</f>
        <v>-0.8666666666666667</v>
      </c>
      <c r="AR91">
        <v>3</v>
      </c>
      <c r="AS91">
        <v>3</v>
      </c>
    </row>
    <row r="92" spans="1:45" x14ac:dyDescent="0.35">
      <c r="A92" t="s">
        <v>80</v>
      </c>
      <c r="B92" t="s">
        <v>105</v>
      </c>
      <c r="C92">
        <v>2</v>
      </c>
      <c r="D92">
        <v>0</v>
      </c>
      <c r="E92">
        <v>0</v>
      </c>
      <c r="F92">
        <v>0</v>
      </c>
      <c r="G92">
        <v>0</v>
      </c>
      <c r="H92">
        <v>0</v>
      </c>
      <c r="I92">
        <v>1</v>
      </c>
      <c r="J92">
        <v>1</v>
      </c>
      <c r="K92">
        <v>0</v>
      </c>
      <c r="L92">
        <v>0</v>
      </c>
      <c r="M92">
        <v>0</v>
      </c>
      <c r="N92">
        <v>0</v>
      </c>
      <c r="O92">
        <v>0</v>
      </c>
      <c r="P92">
        <v>1</v>
      </c>
      <c r="Q92">
        <v>0</v>
      </c>
      <c r="R92">
        <v>1</v>
      </c>
      <c r="S92" t="e">
        <v>#N/A</v>
      </c>
      <c r="T92" t="e">
        <v>#N/A</v>
      </c>
      <c r="U92" t="e">
        <v>#N/A</v>
      </c>
      <c r="V92" t="e">
        <v>#N/A</v>
      </c>
      <c r="W92" t="e">
        <v>#N/A</v>
      </c>
      <c r="X92" t="e">
        <v>#N/A</v>
      </c>
      <c r="Y92" t="e">
        <v>#N/A</v>
      </c>
      <c r="Z92" t="e">
        <v>#N/A</v>
      </c>
      <c r="AA92" t="e">
        <v>#N/A</v>
      </c>
      <c r="AB92">
        <v>2.5</v>
      </c>
      <c r="AC92">
        <v>3</v>
      </c>
      <c r="AD92">
        <v>0</v>
      </c>
      <c r="AE92">
        <v>0</v>
      </c>
      <c r="AF92">
        <v>0</v>
      </c>
      <c r="AG92">
        <v>0</v>
      </c>
      <c r="AH92">
        <v>0</v>
      </c>
      <c r="AI92">
        <v>0</v>
      </c>
      <c r="AJ92">
        <v>0</v>
      </c>
      <c r="AK92">
        <v>0</v>
      </c>
      <c r="AL92">
        <v>0</v>
      </c>
      <c r="AM92">
        <v>0</v>
      </c>
      <c r="AN92">
        <f t="shared" si="43"/>
        <v>4</v>
      </c>
      <c r="AO92">
        <f t="shared" si="44"/>
        <v>0</v>
      </c>
      <c r="AP92">
        <f t="shared" si="45"/>
        <v>2</v>
      </c>
      <c r="AQ92">
        <f t="shared" si="46"/>
        <v>-1.7333333333333334</v>
      </c>
    </row>
    <row r="93" spans="1:45" x14ac:dyDescent="0.35">
      <c r="A93" t="s">
        <v>81</v>
      </c>
      <c r="B93" t="s">
        <v>105</v>
      </c>
      <c r="C93">
        <v>4</v>
      </c>
      <c r="D93">
        <v>0</v>
      </c>
      <c r="E93">
        <v>0</v>
      </c>
      <c r="F93">
        <v>0</v>
      </c>
      <c r="G93">
        <v>0</v>
      </c>
      <c r="H93">
        <v>0</v>
      </c>
      <c r="I93">
        <v>1</v>
      </c>
      <c r="J93">
        <v>1</v>
      </c>
      <c r="K93">
        <v>1</v>
      </c>
      <c r="L93">
        <v>1</v>
      </c>
      <c r="M93">
        <v>1</v>
      </c>
      <c r="N93">
        <v>1</v>
      </c>
      <c r="O93">
        <v>1</v>
      </c>
      <c r="P93">
        <v>1</v>
      </c>
      <c r="Q93">
        <v>1</v>
      </c>
      <c r="R93">
        <v>1</v>
      </c>
      <c r="S93" t="e">
        <v>#N/A</v>
      </c>
      <c r="T93" t="e">
        <v>#N/A</v>
      </c>
      <c r="U93" t="e">
        <v>#N/A</v>
      </c>
      <c r="V93" t="e">
        <v>#N/A</v>
      </c>
      <c r="W93" t="e">
        <v>#N/A</v>
      </c>
      <c r="X93" t="e">
        <v>#N/A</v>
      </c>
      <c r="Y93" t="e">
        <v>#N/A</v>
      </c>
      <c r="Z93" t="e">
        <v>#N/A</v>
      </c>
      <c r="AA93" t="e">
        <v>#N/A</v>
      </c>
      <c r="AB93">
        <v>3</v>
      </c>
      <c r="AC93">
        <v>2</v>
      </c>
      <c r="AD93">
        <v>1</v>
      </c>
      <c r="AE93">
        <v>1</v>
      </c>
      <c r="AF93">
        <v>1</v>
      </c>
      <c r="AG93">
        <v>1</v>
      </c>
      <c r="AH93">
        <v>1</v>
      </c>
      <c r="AI93">
        <v>1</v>
      </c>
      <c r="AJ93">
        <v>1</v>
      </c>
      <c r="AK93">
        <v>1</v>
      </c>
      <c r="AL93">
        <v>1</v>
      </c>
      <c r="AM93">
        <v>1</v>
      </c>
      <c r="AN93">
        <f t="shared" si="43"/>
        <v>0</v>
      </c>
      <c r="AO93">
        <f t="shared" si="44"/>
        <v>0</v>
      </c>
      <c r="AP93">
        <f t="shared" si="45"/>
        <v>0</v>
      </c>
      <c r="AQ93">
        <f t="shared" si="46"/>
        <v>0</v>
      </c>
    </row>
    <row r="94" spans="1:45" x14ac:dyDescent="0.35">
      <c r="A94" t="s">
        <v>82</v>
      </c>
      <c r="B94" t="s">
        <v>105</v>
      </c>
      <c r="C94">
        <v>6</v>
      </c>
      <c r="D94">
        <v>0</v>
      </c>
      <c r="E94">
        <v>0</v>
      </c>
      <c r="F94">
        <v>0</v>
      </c>
      <c r="G94">
        <v>0</v>
      </c>
      <c r="H94">
        <v>0</v>
      </c>
      <c r="I94">
        <v>1</v>
      </c>
      <c r="J94">
        <v>1</v>
      </c>
      <c r="K94">
        <v>1</v>
      </c>
      <c r="L94">
        <v>1</v>
      </c>
      <c r="M94">
        <v>1</v>
      </c>
      <c r="N94">
        <v>1</v>
      </c>
      <c r="O94">
        <v>1</v>
      </c>
      <c r="P94">
        <v>1</v>
      </c>
      <c r="Q94">
        <v>1</v>
      </c>
      <c r="R94">
        <v>1</v>
      </c>
      <c r="S94" t="e">
        <v>#N/A</v>
      </c>
      <c r="T94" t="e">
        <v>#N/A</v>
      </c>
      <c r="U94" t="e">
        <v>#N/A</v>
      </c>
      <c r="V94" t="e">
        <v>#N/A</v>
      </c>
      <c r="W94" t="e">
        <v>#N/A</v>
      </c>
      <c r="X94" t="e">
        <v>#N/A</v>
      </c>
      <c r="Y94" t="e">
        <v>#N/A</v>
      </c>
      <c r="Z94" t="e">
        <v>#N/A</v>
      </c>
      <c r="AA94" t="e">
        <v>#N/A</v>
      </c>
      <c r="AB94">
        <v>1</v>
      </c>
      <c r="AC94">
        <v>6</v>
      </c>
      <c r="AD94">
        <v>1</v>
      </c>
      <c r="AE94">
        <v>0</v>
      </c>
      <c r="AF94">
        <v>1</v>
      </c>
      <c r="AG94">
        <v>0</v>
      </c>
      <c r="AH94">
        <v>1</v>
      </c>
      <c r="AI94">
        <v>0</v>
      </c>
      <c r="AJ94">
        <v>1</v>
      </c>
      <c r="AK94">
        <v>0</v>
      </c>
      <c r="AL94">
        <v>1</v>
      </c>
      <c r="AM94">
        <v>0</v>
      </c>
      <c r="AN94">
        <f t="shared" si="43"/>
        <v>0</v>
      </c>
      <c r="AO94">
        <f t="shared" si="44"/>
        <v>0</v>
      </c>
      <c r="AP94">
        <f t="shared" si="45"/>
        <v>0</v>
      </c>
      <c r="AQ94">
        <f t="shared" si="46"/>
        <v>0</v>
      </c>
    </row>
    <row r="95" spans="1:45" x14ac:dyDescent="0.35">
      <c r="A95" t="s">
        <v>83</v>
      </c>
      <c r="B95" t="s">
        <v>105</v>
      </c>
      <c r="C95">
        <v>7</v>
      </c>
      <c r="D95">
        <v>0</v>
      </c>
      <c r="E95">
        <v>0</v>
      </c>
      <c r="F95">
        <v>0</v>
      </c>
      <c r="G95">
        <v>0</v>
      </c>
      <c r="H95">
        <v>0</v>
      </c>
      <c r="I95">
        <v>1</v>
      </c>
      <c r="J95">
        <v>1</v>
      </c>
      <c r="K95">
        <v>1</v>
      </c>
      <c r="L95">
        <v>1</v>
      </c>
      <c r="M95">
        <v>1</v>
      </c>
      <c r="N95">
        <v>1</v>
      </c>
      <c r="O95">
        <v>1</v>
      </c>
      <c r="P95">
        <v>1</v>
      </c>
      <c r="Q95">
        <v>1</v>
      </c>
      <c r="R95">
        <v>1</v>
      </c>
      <c r="S95" t="e">
        <v>#N/A</v>
      </c>
      <c r="T95" t="e">
        <v>#N/A</v>
      </c>
      <c r="U95" t="e">
        <v>#N/A</v>
      </c>
      <c r="V95" t="e">
        <v>#N/A</v>
      </c>
      <c r="W95" t="e">
        <v>#N/A</v>
      </c>
      <c r="X95" t="e">
        <v>#N/A</v>
      </c>
      <c r="Y95" t="e">
        <v>#N/A</v>
      </c>
      <c r="Z95" t="e">
        <v>#N/A</v>
      </c>
      <c r="AA95" t="e">
        <v>#N/A</v>
      </c>
      <c r="AB95">
        <v>2</v>
      </c>
      <c r="AC95">
        <v>4</v>
      </c>
      <c r="AD95">
        <v>0</v>
      </c>
      <c r="AE95">
        <v>0</v>
      </c>
      <c r="AF95">
        <v>0</v>
      </c>
      <c r="AG95">
        <v>0</v>
      </c>
      <c r="AH95">
        <v>0</v>
      </c>
      <c r="AI95">
        <v>0</v>
      </c>
      <c r="AJ95">
        <v>0</v>
      </c>
      <c r="AK95">
        <v>0</v>
      </c>
      <c r="AL95">
        <v>0</v>
      </c>
      <c r="AM95">
        <v>0</v>
      </c>
      <c r="AN95">
        <f t="shared" si="43"/>
        <v>0</v>
      </c>
      <c r="AO95">
        <f t="shared" si="44"/>
        <v>0</v>
      </c>
      <c r="AP95">
        <f t="shared" si="45"/>
        <v>0</v>
      </c>
      <c r="AQ95">
        <f t="shared" si="46"/>
        <v>0</v>
      </c>
    </row>
    <row r="96" spans="1:45" x14ac:dyDescent="0.35">
      <c r="A96" t="s">
        <v>84</v>
      </c>
      <c r="B96" t="s">
        <v>105</v>
      </c>
      <c r="C96">
        <v>8</v>
      </c>
      <c r="D96">
        <v>0</v>
      </c>
      <c r="E96">
        <v>1</v>
      </c>
      <c r="F96">
        <v>1</v>
      </c>
      <c r="G96">
        <v>1</v>
      </c>
      <c r="H96">
        <v>1</v>
      </c>
      <c r="I96">
        <v>0</v>
      </c>
      <c r="J96">
        <v>0</v>
      </c>
      <c r="K96">
        <v>1</v>
      </c>
      <c r="L96">
        <v>0</v>
      </c>
      <c r="M96">
        <v>0</v>
      </c>
      <c r="N96">
        <v>0</v>
      </c>
      <c r="O96">
        <v>0</v>
      </c>
      <c r="P96">
        <v>0</v>
      </c>
      <c r="Q96">
        <v>1</v>
      </c>
      <c r="R96">
        <v>1</v>
      </c>
      <c r="S96" t="e">
        <v>#N/A</v>
      </c>
      <c r="T96" t="e">
        <v>#N/A</v>
      </c>
      <c r="U96" t="e">
        <v>#N/A</v>
      </c>
      <c r="V96" t="e">
        <v>#N/A</v>
      </c>
      <c r="W96" t="e">
        <v>#N/A</v>
      </c>
      <c r="X96" t="e">
        <v>#N/A</v>
      </c>
      <c r="Y96" t="e">
        <v>#N/A</v>
      </c>
      <c r="Z96" t="e">
        <v>#N/A</v>
      </c>
      <c r="AA96" t="e">
        <v>#N/A</v>
      </c>
      <c r="AB96">
        <v>2</v>
      </c>
      <c r="AC96">
        <v>3</v>
      </c>
      <c r="AD96">
        <v>0</v>
      </c>
      <c r="AE96">
        <v>1</v>
      </c>
      <c r="AF96">
        <v>1</v>
      </c>
      <c r="AG96">
        <v>0</v>
      </c>
      <c r="AH96">
        <v>0</v>
      </c>
      <c r="AI96">
        <v>1</v>
      </c>
      <c r="AJ96">
        <v>1</v>
      </c>
      <c r="AK96">
        <v>0</v>
      </c>
      <c r="AL96">
        <v>0</v>
      </c>
      <c r="AM96">
        <v>0</v>
      </c>
      <c r="AN96">
        <f t="shared" si="43"/>
        <v>4</v>
      </c>
      <c r="AO96">
        <f t="shared" si="44"/>
        <v>0</v>
      </c>
      <c r="AP96">
        <f t="shared" si="45"/>
        <v>2</v>
      </c>
      <c r="AQ96">
        <f t="shared" si="46"/>
        <v>-1.7333333333333334</v>
      </c>
    </row>
    <row r="97" spans="1:45" x14ac:dyDescent="0.35">
      <c r="C97" t="s">
        <v>115</v>
      </c>
      <c r="D97">
        <f>(SUM(D91:D96)+$J$3)/$J$2</f>
        <v>0.33333333333333331</v>
      </c>
      <c r="E97">
        <f t="shared" ref="E97:AA97" si="47">(SUM(E91:E96)+$J$3)/$J$2</f>
        <v>0.44444444444444442</v>
      </c>
      <c r="F97">
        <f t="shared" si="47"/>
        <v>0.44444444444444442</v>
      </c>
      <c r="G97">
        <f t="shared" si="47"/>
        <v>0.55555555555555558</v>
      </c>
      <c r="H97">
        <f t="shared" si="47"/>
        <v>0.55555555555555558</v>
      </c>
      <c r="I97">
        <f t="shared" si="47"/>
        <v>0.88888888888888884</v>
      </c>
      <c r="J97">
        <f t="shared" si="47"/>
        <v>0.88888888888888884</v>
      </c>
      <c r="K97">
        <f t="shared" si="47"/>
        <v>0.88888888888888884</v>
      </c>
      <c r="L97">
        <f t="shared" si="47"/>
        <v>0.77777777777777779</v>
      </c>
      <c r="M97">
        <f t="shared" si="47"/>
        <v>0.77777777777777779</v>
      </c>
      <c r="N97">
        <f t="shared" si="47"/>
        <v>0.77777777777777779</v>
      </c>
      <c r="O97">
        <f t="shared" si="47"/>
        <v>0.77777777777777779</v>
      </c>
      <c r="P97">
        <f t="shared" si="47"/>
        <v>0.77777777777777779</v>
      </c>
      <c r="Q97">
        <f t="shared" si="47"/>
        <v>0.88888888888888884</v>
      </c>
      <c r="R97">
        <f t="shared" si="47"/>
        <v>1</v>
      </c>
      <c r="S97" t="e">
        <f t="shared" si="47"/>
        <v>#N/A</v>
      </c>
      <c r="T97" t="e">
        <f t="shared" si="47"/>
        <v>#N/A</v>
      </c>
      <c r="U97" t="e">
        <f t="shared" si="47"/>
        <v>#N/A</v>
      </c>
      <c r="V97" t="e">
        <f t="shared" si="47"/>
        <v>#N/A</v>
      </c>
      <c r="W97" t="e">
        <f t="shared" si="47"/>
        <v>#N/A</v>
      </c>
      <c r="X97" t="e">
        <f t="shared" si="47"/>
        <v>#N/A</v>
      </c>
      <c r="Y97" t="e">
        <f t="shared" si="47"/>
        <v>#N/A</v>
      </c>
      <c r="Z97" t="e">
        <f t="shared" si="47"/>
        <v>#N/A</v>
      </c>
      <c r="AA97" t="e">
        <f t="shared" si="47"/>
        <v>#N/A</v>
      </c>
    </row>
    <row r="98" spans="1:45" x14ac:dyDescent="0.35">
      <c r="A98" t="s">
        <v>85</v>
      </c>
      <c r="B98" t="s">
        <v>106</v>
      </c>
      <c r="C98">
        <v>1</v>
      </c>
      <c r="D98">
        <v>0</v>
      </c>
      <c r="E98">
        <v>0</v>
      </c>
      <c r="F98">
        <v>0</v>
      </c>
      <c r="G98">
        <v>1</v>
      </c>
      <c r="H98">
        <v>1</v>
      </c>
      <c r="I98">
        <v>1</v>
      </c>
      <c r="J98">
        <v>1</v>
      </c>
      <c r="K98">
        <v>1</v>
      </c>
      <c r="L98">
        <v>1</v>
      </c>
      <c r="M98">
        <v>1</v>
      </c>
      <c r="N98">
        <v>0</v>
      </c>
      <c r="O98">
        <v>0</v>
      </c>
      <c r="P98">
        <v>0</v>
      </c>
      <c r="Q98">
        <v>0</v>
      </c>
      <c r="R98">
        <v>1</v>
      </c>
      <c r="S98">
        <v>1</v>
      </c>
      <c r="T98">
        <v>1</v>
      </c>
      <c r="U98">
        <v>1</v>
      </c>
      <c r="V98">
        <v>0</v>
      </c>
      <c r="W98">
        <v>0</v>
      </c>
      <c r="X98">
        <v>1</v>
      </c>
      <c r="Y98">
        <v>0</v>
      </c>
      <c r="Z98">
        <v>0</v>
      </c>
      <c r="AA98">
        <v>0</v>
      </c>
      <c r="AB98">
        <v>3</v>
      </c>
      <c r="AC98">
        <v>5</v>
      </c>
      <c r="AD98">
        <v>1</v>
      </c>
      <c r="AE98">
        <v>1</v>
      </c>
      <c r="AF98">
        <v>1</v>
      </c>
      <c r="AG98">
        <v>1</v>
      </c>
      <c r="AH98">
        <v>1</v>
      </c>
      <c r="AI98">
        <v>1</v>
      </c>
      <c r="AJ98">
        <v>1</v>
      </c>
      <c r="AK98">
        <v>1</v>
      </c>
      <c r="AL98">
        <v>1</v>
      </c>
      <c r="AM98">
        <v>1</v>
      </c>
      <c r="AN98">
        <f t="shared" ref="AN98:AN103" si="48">COUNTIFS(D98:Z98,"0",E98:AA98,"1")+COUNTIFS(D98:Z98,"1",E98:AA98,"0")-AO98</f>
        <v>6</v>
      </c>
      <c r="AO98">
        <f t="shared" ref="AO98:AO103" si="49">COUNTIFS(D98:Z98,"0",E98:AA98,"1",$D$104:$Z$104,"&lt;0,5")+COUNTIFS(D98:Z98,"1",E98:AA98,"0",$D$104:$Z$104,"&gt;0,5")</f>
        <v>0</v>
      </c>
      <c r="AP98">
        <f t="shared" ref="AP98:AP103" si="50">COUNTIFS(D98:Z98,"0",E98:AA98,"1",$D$104:$Z$104,"&gt;"&amp;$X$1)+COUNTIFS(D98:Z98,"1",E98:AA98,"0",$D$104:$Z$104,"&lt;"&amp;$Y$1)</f>
        <v>0</v>
      </c>
      <c r="AQ98">
        <f t="shared" ref="AQ98:AQ103" si="51">AN98/$K$4+$X$2*AO98-$X$3*AP98</f>
        <v>0.25</v>
      </c>
    </row>
    <row r="99" spans="1:45" x14ac:dyDescent="0.35">
      <c r="A99" t="s">
        <v>86</v>
      </c>
      <c r="B99" t="s">
        <v>106</v>
      </c>
      <c r="C99">
        <v>2</v>
      </c>
      <c r="D99">
        <v>0</v>
      </c>
      <c r="E99">
        <v>1</v>
      </c>
      <c r="F99">
        <v>1</v>
      </c>
      <c r="G99">
        <v>1</v>
      </c>
      <c r="H99">
        <v>1</v>
      </c>
      <c r="I99">
        <v>1</v>
      </c>
      <c r="J99">
        <v>1</v>
      </c>
      <c r="K99">
        <v>0</v>
      </c>
      <c r="L99">
        <v>1</v>
      </c>
      <c r="M99">
        <v>0</v>
      </c>
      <c r="N99">
        <v>0</v>
      </c>
      <c r="O99">
        <v>0</v>
      </c>
      <c r="P99">
        <v>0</v>
      </c>
      <c r="Q99">
        <v>1</v>
      </c>
      <c r="R99">
        <v>1</v>
      </c>
      <c r="S99">
        <v>1</v>
      </c>
      <c r="T99">
        <v>0</v>
      </c>
      <c r="U99">
        <v>0</v>
      </c>
      <c r="V99">
        <v>0</v>
      </c>
      <c r="W99">
        <v>1</v>
      </c>
      <c r="X99">
        <v>0</v>
      </c>
      <c r="Y99">
        <v>0</v>
      </c>
      <c r="Z99">
        <v>1</v>
      </c>
      <c r="AA99">
        <v>1</v>
      </c>
      <c r="AB99">
        <v>1.75</v>
      </c>
      <c r="AC99">
        <v>6</v>
      </c>
      <c r="AD99">
        <v>0</v>
      </c>
      <c r="AE99">
        <v>0</v>
      </c>
      <c r="AF99">
        <v>0</v>
      </c>
      <c r="AG99">
        <v>0</v>
      </c>
      <c r="AH99">
        <v>0</v>
      </c>
      <c r="AI99">
        <v>0</v>
      </c>
      <c r="AJ99">
        <v>0</v>
      </c>
      <c r="AK99">
        <v>0</v>
      </c>
      <c r="AL99">
        <v>0</v>
      </c>
      <c r="AM99">
        <v>0</v>
      </c>
      <c r="AN99">
        <f t="shared" si="48"/>
        <v>9</v>
      </c>
      <c r="AO99">
        <f t="shared" si="49"/>
        <v>0</v>
      </c>
      <c r="AP99">
        <f t="shared" si="50"/>
        <v>1</v>
      </c>
      <c r="AQ99">
        <f t="shared" si="51"/>
        <v>-0.625</v>
      </c>
    </row>
    <row r="100" spans="1:45" x14ac:dyDescent="0.35">
      <c r="A100" t="s">
        <v>87</v>
      </c>
      <c r="B100" t="s">
        <v>106</v>
      </c>
      <c r="C100">
        <v>4</v>
      </c>
      <c r="D100">
        <v>0</v>
      </c>
      <c r="E100">
        <v>0</v>
      </c>
      <c r="F100">
        <v>0</v>
      </c>
      <c r="G100">
        <v>0</v>
      </c>
      <c r="H100">
        <v>1</v>
      </c>
      <c r="I100">
        <v>0</v>
      </c>
      <c r="J100">
        <v>1</v>
      </c>
      <c r="K100">
        <v>1</v>
      </c>
      <c r="L100">
        <v>0</v>
      </c>
      <c r="M100">
        <v>0</v>
      </c>
      <c r="N100">
        <v>0</v>
      </c>
      <c r="O100">
        <v>0</v>
      </c>
      <c r="P100">
        <v>0</v>
      </c>
      <c r="Q100">
        <v>0</v>
      </c>
      <c r="R100">
        <v>0</v>
      </c>
      <c r="S100">
        <v>0</v>
      </c>
      <c r="T100">
        <v>0</v>
      </c>
      <c r="U100">
        <v>0</v>
      </c>
      <c r="V100">
        <v>0</v>
      </c>
      <c r="W100">
        <v>0</v>
      </c>
      <c r="X100">
        <v>0</v>
      </c>
      <c r="Y100">
        <v>0</v>
      </c>
      <c r="Z100">
        <v>0</v>
      </c>
      <c r="AA100">
        <v>0</v>
      </c>
      <c r="AB100">
        <v>1.25</v>
      </c>
      <c r="AC100">
        <v>6</v>
      </c>
      <c r="AD100">
        <v>1</v>
      </c>
      <c r="AE100">
        <v>1</v>
      </c>
      <c r="AF100">
        <v>1</v>
      </c>
      <c r="AG100">
        <v>1</v>
      </c>
      <c r="AH100">
        <v>1</v>
      </c>
      <c r="AI100">
        <v>1</v>
      </c>
      <c r="AJ100">
        <v>1</v>
      </c>
      <c r="AK100">
        <v>1</v>
      </c>
      <c r="AL100">
        <v>1</v>
      </c>
      <c r="AM100">
        <v>1</v>
      </c>
      <c r="AN100">
        <f t="shared" si="48"/>
        <v>4</v>
      </c>
      <c r="AO100">
        <f t="shared" si="49"/>
        <v>0</v>
      </c>
      <c r="AP100">
        <f t="shared" si="50"/>
        <v>2</v>
      </c>
      <c r="AQ100">
        <f t="shared" si="51"/>
        <v>-1.8333333333333333</v>
      </c>
    </row>
    <row r="101" spans="1:45" x14ac:dyDescent="0.35">
      <c r="A101" t="s">
        <v>88</v>
      </c>
      <c r="B101" t="s">
        <v>106</v>
      </c>
      <c r="C101">
        <v>6</v>
      </c>
      <c r="D101">
        <v>0</v>
      </c>
      <c r="E101">
        <v>0</v>
      </c>
      <c r="F101">
        <v>1</v>
      </c>
      <c r="G101">
        <v>1</v>
      </c>
      <c r="H101">
        <v>1</v>
      </c>
      <c r="I101">
        <v>1</v>
      </c>
      <c r="J101">
        <v>1</v>
      </c>
      <c r="K101">
        <v>1</v>
      </c>
      <c r="L101">
        <v>1</v>
      </c>
      <c r="M101">
        <v>1</v>
      </c>
      <c r="N101">
        <v>1</v>
      </c>
      <c r="O101">
        <v>0</v>
      </c>
      <c r="P101">
        <v>0</v>
      </c>
      <c r="Q101">
        <v>0</v>
      </c>
      <c r="R101">
        <v>0</v>
      </c>
      <c r="S101">
        <v>1</v>
      </c>
      <c r="T101">
        <v>1</v>
      </c>
      <c r="U101">
        <v>1</v>
      </c>
      <c r="V101">
        <v>0</v>
      </c>
      <c r="W101">
        <v>0</v>
      </c>
      <c r="X101">
        <v>0</v>
      </c>
      <c r="Y101">
        <v>0</v>
      </c>
      <c r="Z101">
        <v>0</v>
      </c>
      <c r="AA101">
        <v>0</v>
      </c>
      <c r="AB101">
        <v>2.75</v>
      </c>
      <c r="AC101">
        <v>6</v>
      </c>
      <c r="AD101">
        <v>0</v>
      </c>
      <c r="AE101">
        <v>1</v>
      </c>
      <c r="AF101">
        <v>0</v>
      </c>
      <c r="AG101">
        <v>0</v>
      </c>
      <c r="AH101">
        <v>0</v>
      </c>
      <c r="AI101">
        <v>0</v>
      </c>
      <c r="AJ101">
        <v>1</v>
      </c>
      <c r="AK101">
        <v>1</v>
      </c>
      <c r="AL101">
        <v>0</v>
      </c>
      <c r="AM101">
        <v>1</v>
      </c>
      <c r="AN101">
        <f t="shared" si="48"/>
        <v>4</v>
      </c>
      <c r="AO101">
        <f t="shared" si="49"/>
        <v>0</v>
      </c>
      <c r="AP101">
        <f t="shared" si="50"/>
        <v>1</v>
      </c>
      <c r="AQ101">
        <f t="shared" si="51"/>
        <v>-0.83333333333333337</v>
      </c>
    </row>
    <row r="102" spans="1:45" x14ac:dyDescent="0.35">
      <c r="A102" t="s">
        <v>89</v>
      </c>
      <c r="B102" t="s">
        <v>106</v>
      </c>
      <c r="C102">
        <v>7</v>
      </c>
      <c r="D102">
        <v>0</v>
      </c>
      <c r="E102">
        <v>0</v>
      </c>
      <c r="F102">
        <v>0</v>
      </c>
      <c r="G102">
        <v>1</v>
      </c>
      <c r="H102">
        <v>1</v>
      </c>
      <c r="I102">
        <v>1</v>
      </c>
      <c r="J102">
        <v>1</v>
      </c>
      <c r="K102">
        <v>1</v>
      </c>
      <c r="L102">
        <v>0</v>
      </c>
      <c r="M102">
        <v>0</v>
      </c>
      <c r="N102">
        <v>0</v>
      </c>
      <c r="O102">
        <v>0</v>
      </c>
      <c r="P102">
        <v>0</v>
      </c>
      <c r="Q102">
        <v>0</v>
      </c>
      <c r="R102">
        <v>1</v>
      </c>
      <c r="S102">
        <v>0</v>
      </c>
      <c r="T102">
        <v>1</v>
      </c>
      <c r="U102">
        <v>0</v>
      </c>
      <c r="V102">
        <v>0</v>
      </c>
      <c r="W102">
        <v>0</v>
      </c>
      <c r="X102">
        <v>0</v>
      </c>
      <c r="Y102">
        <v>0</v>
      </c>
      <c r="Z102">
        <v>0</v>
      </c>
      <c r="AA102">
        <v>0</v>
      </c>
      <c r="AB102">
        <v>2.75</v>
      </c>
      <c r="AC102">
        <v>6</v>
      </c>
      <c r="AD102">
        <v>0</v>
      </c>
      <c r="AE102">
        <v>0</v>
      </c>
      <c r="AF102">
        <v>0</v>
      </c>
      <c r="AG102">
        <v>0</v>
      </c>
      <c r="AH102">
        <v>0</v>
      </c>
      <c r="AI102">
        <v>0</v>
      </c>
      <c r="AJ102">
        <v>0</v>
      </c>
      <c r="AK102">
        <v>0</v>
      </c>
      <c r="AL102">
        <v>0</v>
      </c>
      <c r="AM102">
        <v>0</v>
      </c>
      <c r="AN102">
        <f t="shared" si="48"/>
        <v>6</v>
      </c>
      <c r="AO102">
        <f t="shared" si="49"/>
        <v>0</v>
      </c>
      <c r="AP102">
        <f t="shared" si="50"/>
        <v>1</v>
      </c>
      <c r="AQ102">
        <f t="shared" si="51"/>
        <v>-0.75</v>
      </c>
    </row>
    <row r="103" spans="1:45" x14ac:dyDescent="0.35">
      <c r="A103" t="s">
        <v>90</v>
      </c>
      <c r="B103" t="s">
        <v>106</v>
      </c>
      <c r="C103">
        <v>8</v>
      </c>
      <c r="D103">
        <v>0</v>
      </c>
      <c r="E103">
        <v>0</v>
      </c>
      <c r="F103">
        <v>0</v>
      </c>
      <c r="G103">
        <v>0</v>
      </c>
      <c r="H103">
        <v>0</v>
      </c>
      <c r="I103">
        <v>1</v>
      </c>
      <c r="J103">
        <v>0</v>
      </c>
      <c r="K103">
        <v>1</v>
      </c>
      <c r="L103">
        <v>1</v>
      </c>
      <c r="M103">
        <v>1</v>
      </c>
      <c r="N103">
        <v>0</v>
      </c>
      <c r="O103">
        <v>0</v>
      </c>
      <c r="P103">
        <v>0</v>
      </c>
      <c r="Q103">
        <v>0</v>
      </c>
      <c r="R103">
        <v>0</v>
      </c>
      <c r="S103">
        <v>0</v>
      </c>
      <c r="T103">
        <v>0</v>
      </c>
      <c r="U103">
        <v>0</v>
      </c>
      <c r="V103">
        <v>0</v>
      </c>
      <c r="W103">
        <v>0</v>
      </c>
      <c r="X103">
        <v>0</v>
      </c>
      <c r="Y103">
        <v>0</v>
      </c>
      <c r="Z103">
        <v>0</v>
      </c>
      <c r="AA103">
        <v>0</v>
      </c>
      <c r="AB103">
        <v>1.5</v>
      </c>
      <c r="AC103">
        <v>4</v>
      </c>
      <c r="AD103">
        <v>0</v>
      </c>
      <c r="AE103">
        <v>0</v>
      </c>
      <c r="AF103">
        <v>0</v>
      </c>
      <c r="AG103">
        <v>0</v>
      </c>
      <c r="AH103">
        <v>0</v>
      </c>
      <c r="AI103">
        <v>0</v>
      </c>
      <c r="AJ103">
        <v>0</v>
      </c>
      <c r="AK103">
        <v>0</v>
      </c>
      <c r="AL103">
        <v>0</v>
      </c>
      <c r="AM103">
        <v>0</v>
      </c>
      <c r="AN103">
        <f t="shared" si="48"/>
        <v>4</v>
      </c>
      <c r="AO103">
        <f t="shared" si="49"/>
        <v>0</v>
      </c>
      <c r="AP103">
        <f t="shared" si="50"/>
        <v>2</v>
      </c>
      <c r="AQ103">
        <f t="shared" si="51"/>
        <v>-1.8333333333333333</v>
      </c>
    </row>
    <row r="104" spans="1:45" x14ac:dyDescent="0.35">
      <c r="C104" t="s">
        <v>115</v>
      </c>
      <c r="D104">
        <f>(SUM(D98:D103)+$K$3)/$K$2</f>
        <v>0.33333333333333331</v>
      </c>
      <c r="E104">
        <f t="shared" ref="E104:AM104" si="52">(SUM(E98:E103)+$K$3)/$K$2</f>
        <v>0.44444444444444442</v>
      </c>
      <c r="F104">
        <f t="shared" si="52"/>
        <v>0.55555555555555558</v>
      </c>
      <c r="G104">
        <f t="shared" si="52"/>
        <v>0.77777777777777779</v>
      </c>
      <c r="H104">
        <f t="shared" si="52"/>
        <v>0.88888888888888884</v>
      </c>
      <c r="I104">
        <f t="shared" si="52"/>
        <v>0.88888888888888884</v>
      </c>
      <c r="J104">
        <f t="shared" si="52"/>
        <v>0.88888888888888884</v>
      </c>
      <c r="K104">
        <f t="shared" si="52"/>
        <v>0.88888888888888884</v>
      </c>
      <c r="L104">
        <f t="shared" si="52"/>
        <v>0.77777777777777779</v>
      </c>
      <c r="M104">
        <f t="shared" si="52"/>
        <v>0.66666666666666663</v>
      </c>
      <c r="N104">
        <f t="shared" si="52"/>
        <v>0.44444444444444442</v>
      </c>
      <c r="O104">
        <f t="shared" si="52"/>
        <v>0.33333333333333331</v>
      </c>
      <c r="P104">
        <f t="shared" si="52"/>
        <v>0.33333333333333331</v>
      </c>
      <c r="Q104">
        <f t="shared" si="52"/>
        <v>0.44444444444444442</v>
      </c>
      <c r="R104">
        <f t="shared" si="52"/>
        <v>0.66666666666666663</v>
      </c>
      <c r="S104">
        <f t="shared" si="52"/>
        <v>0.66666666666666663</v>
      </c>
      <c r="T104">
        <f t="shared" si="52"/>
        <v>0.66666666666666663</v>
      </c>
      <c r="U104">
        <f t="shared" si="52"/>
        <v>0.55555555555555558</v>
      </c>
      <c r="V104">
        <f t="shared" si="52"/>
        <v>0.33333333333333331</v>
      </c>
      <c r="W104">
        <f t="shared" si="52"/>
        <v>0.44444444444444442</v>
      </c>
      <c r="X104">
        <f t="shared" si="52"/>
        <v>0.44444444444444442</v>
      </c>
      <c r="Y104">
        <f t="shared" si="52"/>
        <v>0.33333333333333331</v>
      </c>
      <c r="Z104">
        <f t="shared" si="52"/>
        <v>0.44444444444444442</v>
      </c>
      <c r="AA104">
        <f t="shared" si="52"/>
        <v>0.44444444444444442</v>
      </c>
      <c r="AB104">
        <f t="shared" si="52"/>
        <v>1.7777777777777777</v>
      </c>
      <c r="AC104">
        <f t="shared" si="52"/>
        <v>4</v>
      </c>
      <c r="AD104">
        <f t="shared" si="52"/>
        <v>0.55555555555555558</v>
      </c>
      <c r="AE104">
        <f t="shared" si="52"/>
        <v>0.66666666666666663</v>
      </c>
      <c r="AF104">
        <f t="shared" si="52"/>
        <v>0.55555555555555558</v>
      </c>
      <c r="AG104">
        <f t="shared" si="52"/>
        <v>0.55555555555555558</v>
      </c>
      <c r="AH104">
        <f t="shared" si="52"/>
        <v>0.55555555555555558</v>
      </c>
      <c r="AI104">
        <f t="shared" si="52"/>
        <v>0.55555555555555558</v>
      </c>
      <c r="AJ104">
        <f t="shared" si="52"/>
        <v>0.66666666666666663</v>
      </c>
      <c r="AK104">
        <f t="shared" si="52"/>
        <v>0.66666666666666663</v>
      </c>
      <c r="AL104">
        <f t="shared" si="52"/>
        <v>0.55555555555555558</v>
      </c>
      <c r="AM104">
        <f t="shared" si="52"/>
        <v>0.66666666666666663</v>
      </c>
    </row>
    <row r="105" spans="1:45" x14ac:dyDescent="0.35">
      <c r="A105" t="s">
        <v>91</v>
      </c>
      <c r="B105" t="s">
        <v>107</v>
      </c>
      <c r="C105">
        <v>1</v>
      </c>
      <c r="D105">
        <v>0</v>
      </c>
      <c r="E105">
        <v>0</v>
      </c>
      <c r="F105">
        <v>0</v>
      </c>
      <c r="G105">
        <v>0</v>
      </c>
      <c r="H105">
        <v>0</v>
      </c>
      <c r="I105">
        <v>0</v>
      </c>
      <c r="J105">
        <v>0</v>
      </c>
      <c r="K105">
        <v>1</v>
      </c>
      <c r="L105" t="e">
        <v>#N/A</v>
      </c>
      <c r="M105" t="e">
        <v>#N/A</v>
      </c>
      <c r="N105" t="e">
        <v>#N/A</v>
      </c>
      <c r="O105" t="e">
        <v>#N/A</v>
      </c>
      <c r="P105" t="e">
        <v>#N/A</v>
      </c>
      <c r="Q105" t="e">
        <v>#N/A</v>
      </c>
      <c r="R105" t="e">
        <v>#N/A</v>
      </c>
      <c r="S105" t="e">
        <v>#N/A</v>
      </c>
      <c r="T105" t="e">
        <v>#N/A</v>
      </c>
      <c r="U105" t="e">
        <v>#N/A</v>
      </c>
      <c r="V105" t="e">
        <v>#N/A</v>
      </c>
      <c r="W105" t="e">
        <v>#N/A</v>
      </c>
      <c r="X105" t="e">
        <v>#N/A</v>
      </c>
      <c r="Y105" t="e">
        <v>#N/A</v>
      </c>
      <c r="Z105" t="e">
        <v>#N/A</v>
      </c>
      <c r="AA105" t="e">
        <v>#N/A</v>
      </c>
      <c r="AB105">
        <v>1.75</v>
      </c>
      <c r="AC105">
        <v>5</v>
      </c>
      <c r="AD105">
        <v>1</v>
      </c>
      <c r="AE105">
        <v>1</v>
      </c>
      <c r="AF105">
        <v>1</v>
      </c>
      <c r="AG105">
        <v>1</v>
      </c>
      <c r="AH105">
        <v>1</v>
      </c>
      <c r="AI105">
        <v>1</v>
      </c>
      <c r="AJ105">
        <v>1</v>
      </c>
      <c r="AK105">
        <v>1</v>
      </c>
      <c r="AL105">
        <v>1</v>
      </c>
      <c r="AM105">
        <v>1</v>
      </c>
      <c r="AN105">
        <f t="shared" ref="AN105:AN110" si="53">COUNTIFS(D105:Z105,"0",E105:AA105,"1")+COUNTIFS(D105:Z105,"1",E105:AA105,"0")-AO105-1</f>
        <v>0</v>
      </c>
      <c r="AO105">
        <f t="shared" ref="AO105:AO110" si="54">COUNTIFS(D105:Z105,"0",E105:AA105,"1",$D$111:$Z$111,"&lt;0,5")+COUNTIFS(D105:Z105,"1",E105:AA105,"0",$D$111:$Z$111,"&gt;0,5")</f>
        <v>0</v>
      </c>
      <c r="AP105">
        <f t="shared" ref="AP105:AP110" si="55">COUNTIFS(D105:Z105,"0",E105:AA105,"1",$D$111:$Z$111,"&gt;"&amp;$X$1)+COUNTIFS(D105:Z105,"1",E105:AA105,"0",$D$111:$Z$111,"&lt;"&amp;$Y$1)</f>
        <v>1</v>
      </c>
      <c r="AQ105">
        <f t="shared" ref="AQ105:AQ110" si="56">AN105/$L$4+$X$2*AO105-$X$3*AP105</f>
        <v>-1</v>
      </c>
      <c r="AR105">
        <v>3</v>
      </c>
      <c r="AS105">
        <v>3</v>
      </c>
    </row>
    <row r="106" spans="1:45" x14ac:dyDescent="0.35">
      <c r="A106" t="s">
        <v>92</v>
      </c>
      <c r="B106" t="s">
        <v>107</v>
      </c>
      <c r="C106">
        <v>2</v>
      </c>
      <c r="D106">
        <v>0</v>
      </c>
      <c r="E106">
        <v>0</v>
      </c>
      <c r="F106">
        <v>0</v>
      </c>
      <c r="G106">
        <v>0</v>
      </c>
      <c r="H106">
        <v>0</v>
      </c>
      <c r="I106">
        <v>0</v>
      </c>
      <c r="J106">
        <v>1</v>
      </c>
      <c r="K106">
        <v>1</v>
      </c>
      <c r="L106" t="e">
        <v>#N/A</v>
      </c>
      <c r="M106" t="e">
        <v>#N/A</v>
      </c>
      <c r="N106" t="e">
        <v>#N/A</v>
      </c>
      <c r="O106" t="e">
        <v>#N/A</v>
      </c>
      <c r="P106" t="e">
        <v>#N/A</v>
      </c>
      <c r="Q106" t="e">
        <v>#N/A</v>
      </c>
      <c r="R106" t="e">
        <v>#N/A</v>
      </c>
      <c r="S106" t="e">
        <v>#N/A</v>
      </c>
      <c r="T106" t="e">
        <v>#N/A</v>
      </c>
      <c r="U106" t="e">
        <v>#N/A</v>
      </c>
      <c r="V106" t="e">
        <v>#N/A</v>
      </c>
      <c r="W106" t="e">
        <v>#N/A</v>
      </c>
      <c r="X106" t="e">
        <v>#N/A</v>
      </c>
      <c r="Y106" t="e">
        <v>#N/A</v>
      </c>
      <c r="Z106" t="e">
        <v>#N/A</v>
      </c>
      <c r="AA106" t="e">
        <v>#N/A</v>
      </c>
      <c r="AB106">
        <v>1.5</v>
      </c>
      <c r="AC106">
        <v>4</v>
      </c>
      <c r="AD106">
        <v>0</v>
      </c>
      <c r="AE106">
        <v>0</v>
      </c>
      <c r="AF106">
        <v>0</v>
      </c>
      <c r="AG106">
        <v>0</v>
      </c>
      <c r="AH106">
        <v>0</v>
      </c>
      <c r="AI106">
        <v>0</v>
      </c>
      <c r="AJ106">
        <v>0</v>
      </c>
      <c r="AK106">
        <v>0</v>
      </c>
      <c r="AL106">
        <v>0</v>
      </c>
      <c r="AM106">
        <v>0</v>
      </c>
      <c r="AN106">
        <f t="shared" si="53"/>
        <v>0</v>
      </c>
      <c r="AO106">
        <f t="shared" si="54"/>
        <v>0</v>
      </c>
      <c r="AP106">
        <f t="shared" si="55"/>
        <v>1</v>
      </c>
      <c r="AQ106">
        <f t="shared" si="56"/>
        <v>-1</v>
      </c>
    </row>
    <row r="107" spans="1:45" x14ac:dyDescent="0.35">
      <c r="A107" t="s">
        <v>93</v>
      </c>
      <c r="B107" t="s">
        <v>107</v>
      </c>
      <c r="C107">
        <v>4</v>
      </c>
      <c r="D107">
        <v>1</v>
      </c>
      <c r="E107">
        <v>0</v>
      </c>
      <c r="F107">
        <v>0</v>
      </c>
      <c r="G107">
        <v>0</v>
      </c>
      <c r="H107">
        <v>0</v>
      </c>
      <c r="I107">
        <v>1</v>
      </c>
      <c r="J107">
        <v>1</v>
      </c>
      <c r="K107">
        <v>1</v>
      </c>
      <c r="L107" t="e">
        <v>#N/A</v>
      </c>
      <c r="M107" t="e">
        <v>#N/A</v>
      </c>
      <c r="N107" t="e">
        <v>#N/A</v>
      </c>
      <c r="O107" t="e">
        <v>#N/A</v>
      </c>
      <c r="P107" t="e">
        <v>#N/A</v>
      </c>
      <c r="Q107" t="e">
        <v>#N/A</v>
      </c>
      <c r="R107" t="e">
        <v>#N/A</v>
      </c>
      <c r="S107" t="e">
        <v>#N/A</v>
      </c>
      <c r="T107" t="e">
        <v>#N/A</v>
      </c>
      <c r="U107" t="e">
        <v>#N/A</v>
      </c>
      <c r="V107" t="e">
        <v>#N/A</v>
      </c>
      <c r="W107" t="e">
        <v>#N/A</v>
      </c>
      <c r="X107" t="e">
        <v>#N/A</v>
      </c>
      <c r="Y107" t="e">
        <v>#N/A</v>
      </c>
      <c r="Z107" t="e">
        <v>#N/A</v>
      </c>
      <c r="AA107" t="e">
        <v>#N/A</v>
      </c>
      <c r="AB107">
        <v>2.25</v>
      </c>
      <c r="AC107">
        <v>5</v>
      </c>
      <c r="AD107">
        <v>1</v>
      </c>
      <c r="AE107">
        <v>1</v>
      </c>
      <c r="AF107">
        <v>1</v>
      </c>
      <c r="AG107">
        <v>0</v>
      </c>
      <c r="AH107">
        <v>1</v>
      </c>
      <c r="AI107">
        <v>1</v>
      </c>
      <c r="AJ107">
        <v>1</v>
      </c>
      <c r="AK107">
        <v>0</v>
      </c>
      <c r="AL107">
        <v>1</v>
      </c>
      <c r="AM107">
        <v>0</v>
      </c>
      <c r="AN107">
        <f t="shared" si="53"/>
        <v>1</v>
      </c>
      <c r="AO107">
        <f t="shared" si="54"/>
        <v>0</v>
      </c>
      <c r="AP107">
        <f t="shared" si="55"/>
        <v>1</v>
      </c>
      <c r="AQ107">
        <f t="shared" si="56"/>
        <v>-0.875</v>
      </c>
    </row>
    <row r="108" spans="1:45" x14ac:dyDescent="0.35">
      <c r="A108" t="s">
        <v>94</v>
      </c>
      <c r="B108" t="s">
        <v>107</v>
      </c>
      <c r="C108">
        <v>6</v>
      </c>
      <c r="D108">
        <v>0</v>
      </c>
      <c r="E108">
        <v>0</v>
      </c>
      <c r="F108">
        <v>0</v>
      </c>
      <c r="G108">
        <v>0</v>
      </c>
      <c r="H108">
        <v>0</v>
      </c>
      <c r="I108">
        <v>1</v>
      </c>
      <c r="J108">
        <v>1</v>
      </c>
      <c r="K108">
        <v>1</v>
      </c>
      <c r="L108" t="e">
        <v>#N/A</v>
      </c>
      <c r="M108" t="e">
        <v>#N/A</v>
      </c>
      <c r="N108" t="e">
        <v>#N/A</v>
      </c>
      <c r="O108" t="e">
        <v>#N/A</v>
      </c>
      <c r="P108" t="e">
        <v>#N/A</v>
      </c>
      <c r="Q108" t="e">
        <v>#N/A</v>
      </c>
      <c r="R108" t="e">
        <v>#N/A</v>
      </c>
      <c r="S108" t="e">
        <v>#N/A</v>
      </c>
      <c r="T108" t="e">
        <v>#N/A</v>
      </c>
      <c r="U108" t="e">
        <v>#N/A</v>
      </c>
      <c r="V108" t="e">
        <v>#N/A</v>
      </c>
      <c r="W108" t="e">
        <v>#N/A</v>
      </c>
      <c r="X108" t="e">
        <v>#N/A</v>
      </c>
      <c r="Y108" t="e">
        <v>#N/A</v>
      </c>
      <c r="Z108" t="e">
        <v>#N/A</v>
      </c>
      <c r="AA108" t="e">
        <v>#N/A</v>
      </c>
      <c r="AB108">
        <v>1.5</v>
      </c>
      <c r="AC108">
        <v>6</v>
      </c>
      <c r="AD108">
        <v>0</v>
      </c>
      <c r="AE108">
        <v>0</v>
      </c>
      <c r="AF108">
        <v>0</v>
      </c>
      <c r="AG108">
        <v>0</v>
      </c>
      <c r="AH108">
        <v>0</v>
      </c>
      <c r="AI108">
        <v>1</v>
      </c>
      <c r="AJ108">
        <v>0</v>
      </c>
      <c r="AK108">
        <v>0</v>
      </c>
      <c r="AL108">
        <v>0</v>
      </c>
      <c r="AM108">
        <v>0</v>
      </c>
      <c r="AN108">
        <f t="shared" si="53"/>
        <v>0</v>
      </c>
      <c r="AO108">
        <f t="shared" si="54"/>
        <v>0</v>
      </c>
      <c r="AP108">
        <f t="shared" si="55"/>
        <v>0</v>
      </c>
      <c r="AQ108">
        <f t="shared" si="56"/>
        <v>0</v>
      </c>
    </row>
    <row r="109" spans="1:45" x14ac:dyDescent="0.35">
      <c r="A109" t="s">
        <v>95</v>
      </c>
      <c r="B109" t="s">
        <v>107</v>
      </c>
      <c r="C109">
        <v>7</v>
      </c>
      <c r="D109">
        <v>0</v>
      </c>
      <c r="E109">
        <v>0</v>
      </c>
      <c r="F109">
        <v>0</v>
      </c>
      <c r="G109">
        <v>0</v>
      </c>
      <c r="H109">
        <v>0</v>
      </c>
      <c r="I109">
        <v>1</v>
      </c>
      <c r="J109">
        <v>1</v>
      </c>
      <c r="K109">
        <v>1</v>
      </c>
      <c r="L109" t="e">
        <v>#N/A</v>
      </c>
      <c r="M109" t="e">
        <v>#N/A</v>
      </c>
      <c r="N109" t="e">
        <v>#N/A</v>
      </c>
      <c r="O109" t="e">
        <v>#N/A</v>
      </c>
      <c r="P109" t="e">
        <v>#N/A</v>
      </c>
      <c r="Q109" t="e">
        <v>#N/A</v>
      </c>
      <c r="R109" t="e">
        <v>#N/A</v>
      </c>
      <c r="S109" t="e">
        <v>#N/A</v>
      </c>
      <c r="T109" t="e">
        <v>#N/A</v>
      </c>
      <c r="U109" t="e">
        <v>#N/A</v>
      </c>
      <c r="V109" t="e">
        <v>#N/A</v>
      </c>
      <c r="W109" t="e">
        <v>#N/A</v>
      </c>
      <c r="X109" t="e">
        <v>#N/A</v>
      </c>
      <c r="Y109" t="e">
        <v>#N/A</v>
      </c>
      <c r="Z109" t="e">
        <v>#N/A</v>
      </c>
      <c r="AA109" t="e">
        <v>#N/A</v>
      </c>
      <c r="AB109">
        <v>1.5</v>
      </c>
      <c r="AC109">
        <v>5</v>
      </c>
      <c r="AD109">
        <v>1</v>
      </c>
      <c r="AE109">
        <v>1</v>
      </c>
      <c r="AF109">
        <v>1</v>
      </c>
      <c r="AG109">
        <v>1</v>
      </c>
      <c r="AH109">
        <v>1</v>
      </c>
      <c r="AI109">
        <v>1</v>
      </c>
      <c r="AJ109">
        <v>1</v>
      </c>
      <c r="AK109">
        <v>0</v>
      </c>
      <c r="AL109">
        <v>1</v>
      </c>
      <c r="AM109">
        <v>1</v>
      </c>
      <c r="AN109">
        <f t="shared" si="53"/>
        <v>0</v>
      </c>
      <c r="AO109">
        <f t="shared" si="54"/>
        <v>0</v>
      </c>
      <c r="AP109">
        <f t="shared" si="55"/>
        <v>0</v>
      </c>
      <c r="AQ109">
        <f t="shared" si="56"/>
        <v>0</v>
      </c>
    </row>
    <row r="110" spans="1:45" x14ac:dyDescent="0.35">
      <c r="A110" t="s">
        <v>96</v>
      </c>
      <c r="B110" t="s">
        <v>107</v>
      </c>
      <c r="C110">
        <v>8</v>
      </c>
      <c r="D110">
        <v>0</v>
      </c>
      <c r="E110">
        <v>0</v>
      </c>
      <c r="F110">
        <v>0</v>
      </c>
      <c r="G110">
        <v>0</v>
      </c>
      <c r="H110">
        <v>0</v>
      </c>
      <c r="I110">
        <v>0</v>
      </c>
      <c r="J110">
        <v>1</v>
      </c>
      <c r="K110">
        <v>1</v>
      </c>
      <c r="L110" t="e">
        <v>#N/A</v>
      </c>
      <c r="M110" t="e">
        <v>#N/A</v>
      </c>
      <c r="N110" t="e">
        <v>#N/A</v>
      </c>
      <c r="O110" t="e">
        <v>#N/A</v>
      </c>
      <c r="P110" t="e">
        <v>#N/A</v>
      </c>
      <c r="Q110" t="e">
        <v>#N/A</v>
      </c>
      <c r="R110" t="e">
        <v>#N/A</v>
      </c>
      <c r="S110" t="e">
        <v>#N/A</v>
      </c>
      <c r="T110" t="e">
        <v>#N/A</v>
      </c>
      <c r="U110" t="e">
        <v>#N/A</v>
      </c>
      <c r="V110" t="e">
        <v>#N/A</v>
      </c>
      <c r="W110" t="e">
        <v>#N/A</v>
      </c>
      <c r="X110" t="e">
        <v>#N/A</v>
      </c>
      <c r="Y110" t="e">
        <v>#N/A</v>
      </c>
      <c r="Z110" t="e">
        <v>#N/A</v>
      </c>
      <c r="AA110" t="e">
        <v>#N/A</v>
      </c>
      <c r="AB110">
        <v>3</v>
      </c>
      <c r="AC110">
        <v>7</v>
      </c>
      <c r="AD110">
        <v>0</v>
      </c>
      <c r="AE110">
        <v>0</v>
      </c>
      <c r="AF110">
        <v>0</v>
      </c>
      <c r="AG110">
        <v>0</v>
      </c>
      <c r="AH110">
        <v>0</v>
      </c>
      <c r="AI110">
        <v>0</v>
      </c>
      <c r="AJ110">
        <v>0</v>
      </c>
      <c r="AK110">
        <v>0</v>
      </c>
      <c r="AL110">
        <v>1</v>
      </c>
      <c r="AM110">
        <v>0</v>
      </c>
      <c r="AN110">
        <f t="shared" si="53"/>
        <v>0</v>
      </c>
      <c r="AO110">
        <f t="shared" si="54"/>
        <v>0</v>
      </c>
      <c r="AP110">
        <f t="shared" si="55"/>
        <v>1</v>
      </c>
      <c r="AQ110">
        <f t="shared" si="56"/>
        <v>-1</v>
      </c>
    </row>
    <row r="111" spans="1:45" x14ac:dyDescent="0.35">
      <c r="C111" t="s">
        <v>115</v>
      </c>
      <c r="D111">
        <f>(SUM(D105:D110)+$L$3)/$L$2</f>
        <v>0.375</v>
      </c>
      <c r="E111">
        <f t="shared" ref="E111:AA111" si="57">(SUM(E105:E110)+$L$3)/$L$2</f>
        <v>0.25</v>
      </c>
      <c r="F111">
        <f t="shared" si="57"/>
        <v>0.25</v>
      </c>
      <c r="G111">
        <f t="shared" si="57"/>
        <v>0.25</v>
      </c>
      <c r="H111">
        <f t="shared" si="57"/>
        <v>0.25</v>
      </c>
      <c r="I111">
        <f t="shared" si="57"/>
        <v>0.625</v>
      </c>
      <c r="J111">
        <f t="shared" si="57"/>
        <v>0.875</v>
      </c>
      <c r="K111">
        <f t="shared" si="57"/>
        <v>1</v>
      </c>
      <c r="L111" t="e">
        <f t="shared" si="57"/>
        <v>#N/A</v>
      </c>
      <c r="M111" t="e">
        <f t="shared" si="57"/>
        <v>#N/A</v>
      </c>
      <c r="N111" t="e">
        <f t="shared" si="57"/>
        <v>#N/A</v>
      </c>
      <c r="O111" t="e">
        <f t="shared" si="57"/>
        <v>#N/A</v>
      </c>
      <c r="P111" t="e">
        <f t="shared" si="57"/>
        <v>#N/A</v>
      </c>
      <c r="Q111" t="e">
        <f t="shared" si="57"/>
        <v>#N/A</v>
      </c>
      <c r="R111" t="e">
        <f t="shared" si="57"/>
        <v>#N/A</v>
      </c>
      <c r="S111" t="e">
        <f t="shared" si="57"/>
        <v>#N/A</v>
      </c>
      <c r="T111" t="e">
        <f t="shared" si="57"/>
        <v>#N/A</v>
      </c>
      <c r="U111" t="e">
        <f t="shared" si="57"/>
        <v>#N/A</v>
      </c>
      <c r="V111" t="e">
        <f t="shared" si="57"/>
        <v>#N/A</v>
      </c>
      <c r="W111" t="e">
        <f t="shared" si="57"/>
        <v>#N/A</v>
      </c>
      <c r="X111" t="e">
        <f t="shared" si="57"/>
        <v>#N/A</v>
      </c>
      <c r="Y111" t="e">
        <f t="shared" si="57"/>
        <v>#N/A</v>
      </c>
      <c r="Z111" t="e">
        <f t="shared" si="57"/>
        <v>#N/A</v>
      </c>
      <c r="AA111" t="e">
        <f t="shared" si="57"/>
        <v>#N/A</v>
      </c>
    </row>
  </sheetData>
  <conditionalFormatting sqref="AQ7:AQ15 AQ105:AQ110 AQ17:AQ23 AQ25:AQ36 AQ38:AQ46 AQ48:AQ54 AQ56:AQ67 AQ69:AQ79 AQ81:AQ89 AQ91:AQ96 AQ98:AQ103">
    <cfRule type="cellIs" dxfId="2" priority="1" operator="lessThanOrEqual">
      <formula>0</formula>
    </cfRule>
    <cfRule type="cellIs" dxfId="1" priority="2" operator="greaterThan">
      <formula>0</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V63"/>
  <sheetViews>
    <sheetView zoomScale="160" zoomScaleNormal="160" workbookViewId="0">
      <selection activeCell="AQ16" sqref="AQ16"/>
    </sheetView>
  </sheetViews>
  <sheetFormatPr defaultColWidth="0.81640625" defaultRowHeight="5.5" customHeight="1" x14ac:dyDescent="0.35"/>
  <cols>
    <col min="1" max="16384" width="0.81640625" style="9"/>
  </cols>
  <sheetData>
    <row r="1" spans="1:74" ht="5.5" customHeight="1" x14ac:dyDescent="0.35">
      <c r="C1" s="9">
        <v>0</v>
      </c>
      <c r="D1" s="9">
        <v>0</v>
      </c>
      <c r="E1" s="9">
        <v>0</v>
      </c>
      <c r="F1" s="9">
        <v>0</v>
      </c>
      <c r="G1" s="9">
        <v>0</v>
      </c>
      <c r="H1" s="9">
        <v>0</v>
      </c>
      <c r="I1" s="9">
        <v>0</v>
      </c>
      <c r="J1" s="9">
        <v>0</v>
      </c>
      <c r="K1" s="9">
        <v>1</v>
      </c>
      <c r="L1" s="9">
        <v>0</v>
      </c>
      <c r="M1" s="9">
        <v>0</v>
      </c>
      <c r="N1" s="9">
        <v>0</v>
      </c>
      <c r="O1" s="9">
        <v>0</v>
      </c>
      <c r="P1" s="9">
        <v>0</v>
      </c>
      <c r="Q1" s="9">
        <v>0</v>
      </c>
      <c r="R1" s="9">
        <v>1</v>
      </c>
      <c r="S1" s="9">
        <v>1</v>
      </c>
      <c r="T1" s="9">
        <v>1</v>
      </c>
      <c r="U1" s="9">
        <v>1</v>
      </c>
      <c r="V1" s="9">
        <v>1</v>
      </c>
      <c r="W1" s="9">
        <v>1</v>
      </c>
      <c r="X1" s="9">
        <v>1</v>
      </c>
      <c r="Z1" s="10">
        <v>0</v>
      </c>
      <c r="AA1" s="10">
        <v>0</v>
      </c>
      <c r="AB1" s="10">
        <v>0</v>
      </c>
      <c r="AC1" s="10">
        <v>0</v>
      </c>
      <c r="AD1" s="10">
        <v>0</v>
      </c>
      <c r="AE1" s="10">
        <v>0</v>
      </c>
      <c r="AF1" s="10">
        <v>0</v>
      </c>
      <c r="AG1" s="10">
        <v>0</v>
      </c>
      <c r="AH1" s="10">
        <v>0</v>
      </c>
      <c r="AI1" s="10">
        <v>0</v>
      </c>
      <c r="AJ1" s="10">
        <v>0</v>
      </c>
      <c r="AK1" s="10">
        <v>0</v>
      </c>
      <c r="AL1" s="10">
        <v>0</v>
      </c>
      <c r="AM1" s="10">
        <v>0</v>
      </c>
      <c r="AN1" s="10">
        <v>0</v>
      </c>
      <c r="AO1" s="10">
        <v>0</v>
      </c>
      <c r="AP1" s="10">
        <v>0</v>
      </c>
      <c r="AQ1" s="10">
        <v>0</v>
      </c>
      <c r="AR1" s="10">
        <v>0</v>
      </c>
      <c r="AS1" s="10">
        <v>0</v>
      </c>
      <c r="AT1" s="10">
        <v>0</v>
      </c>
      <c r="AU1" s="10">
        <v>0</v>
      </c>
      <c r="AV1" s="10">
        <v>0</v>
      </c>
      <c r="AW1" s="10">
        <v>0</v>
      </c>
      <c r="AY1" s="10"/>
      <c r="AZ1" s="10"/>
      <c r="BA1" s="10"/>
      <c r="BB1" s="10"/>
      <c r="BC1" s="10">
        <v>0</v>
      </c>
      <c r="BD1" s="10">
        <v>0</v>
      </c>
      <c r="BE1" s="10">
        <v>1</v>
      </c>
      <c r="BF1" s="10"/>
      <c r="BG1" s="10"/>
      <c r="BH1" s="10"/>
      <c r="BI1" s="10"/>
      <c r="BJ1" s="10"/>
      <c r="BK1" s="10"/>
      <c r="BL1" s="10"/>
      <c r="BM1" s="10"/>
      <c r="BN1" s="10"/>
      <c r="BO1" s="10"/>
      <c r="BP1" s="10"/>
      <c r="BQ1" s="10"/>
      <c r="BR1" s="10"/>
      <c r="BS1" s="10"/>
      <c r="BT1" s="10"/>
      <c r="BU1" s="10"/>
      <c r="BV1" s="10"/>
    </row>
    <row r="2" spans="1:74" ht="5.5" customHeight="1" x14ac:dyDescent="0.35">
      <c r="A2" s="9">
        <v>0</v>
      </c>
      <c r="B2" s="9">
        <v>0</v>
      </c>
      <c r="C2" s="9">
        <v>0</v>
      </c>
      <c r="D2" s="9">
        <v>0</v>
      </c>
      <c r="E2" s="9">
        <v>0</v>
      </c>
      <c r="F2" s="9">
        <v>0</v>
      </c>
      <c r="G2" s="9">
        <v>0</v>
      </c>
      <c r="H2" s="9">
        <v>1</v>
      </c>
      <c r="I2" s="9">
        <v>1</v>
      </c>
      <c r="J2" s="9">
        <v>1</v>
      </c>
      <c r="K2" s="9">
        <v>1</v>
      </c>
      <c r="L2" s="9">
        <v>1</v>
      </c>
      <c r="M2" s="9">
        <v>0</v>
      </c>
      <c r="N2" s="9">
        <v>0</v>
      </c>
      <c r="O2" s="9">
        <v>0</v>
      </c>
      <c r="P2" s="9">
        <v>0</v>
      </c>
      <c r="Q2" s="9">
        <v>0</v>
      </c>
      <c r="R2" s="9">
        <v>0</v>
      </c>
      <c r="S2" s="9">
        <v>1</v>
      </c>
      <c r="T2" s="9">
        <v>1</v>
      </c>
      <c r="U2" s="9">
        <v>1</v>
      </c>
      <c r="V2" s="9">
        <v>1</v>
      </c>
      <c r="W2" s="9">
        <v>1</v>
      </c>
      <c r="X2" s="9">
        <v>1</v>
      </c>
      <c r="Z2" s="10">
        <v>1</v>
      </c>
      <c r="AA2" s="10">
        <v>1</v>
      </c>
      <c r="AB2" s="10">
        <v>0</v>
      </c>
      <c r="AC2" s="10">
        <v>0</v>
      </c>
      <c r="AD2" s="10">
        <v>0</v>
      </c>
      <c r="AE2" s="10">
        <v>1</v>
      </c>
      <c r="AF2" s="10">
        <v>1</v>
      </c>
      <c r="AG2" s="10">
        <v>1</v>
      </c>
      <c r="AH2" s="10">
        <v>1</v>
      </c>
      <c r="AI2" s="10">
        <v>1</v>
      </c>
      <c r="AJ2" s="10">
        <v>1</v>
      </c>
      <c r="AK2" s="10">
        <v>1</v>
      </c>
      <c r="AL2" s="10">
        <v>1</v>
      </c>
      <c r="AM2" s="10">
        <v>1</v>
      </c>
      <c r="AN2" s="10">
        <v>1</v>
      </c>
      <c r="AO2" s="10">
        <v>1</v>
      </c>
      <c r="AP2" s="10">
        <v>1</v>
      </c>
      <c r="AQ2" s="10">
        <v>1</v>
      </c>
      <c r="AR2" s="10">
        <v>1</v>
      </c>
      <c r="AS2" s="10">
        <v>1</v>
      </c>
      <c r="AT2" s="10">
        <v>1</v>
      </c>
      <c r="AU2" s="10">
        <v>1</v>
      </c>
      <c r="AV2" s="10">
        <v>1</v>
      </c>
      <c r="AW2" s="10">
        <v>1</v>
      </c>
      <c r="AY2" s="10">
        <v>0</v>
      </c>
      <c r="AZ2" s="10">
        <v>0</v>
      </c>
      <c r="BA2" s="10">
        <v>0</v>
      </c>
      <c r="BB2" s="10">
        <v>0</v>
      </c>
      <c r="BC2" s="10">
        <v>1</v>
      </c>
      <c r="BD2" s="10">
        <v>0</v>
      </c>
      <c r="BE2" s="10">
        <v>1</v>
      </c>
      <c r="BF2" s="10"/>
      <c r="BG2" s="10"/>
      <c r="BH2" s="10"/>
      <c r="BI2" s="10"/>
      <c r="BJ2" s="10"/>
      <c r="BK2" s="10"/>
      <c r="BL2" s="10"/>
      <c r="BM2" s="10"/>
      <c r="BN2" s="10"/>
      <c r="BO2" s="10"/>
      <c r="BP2" s="10"/>
      <c r="BQ2" s="10"/>
      <c r="BR2" s="10"/>
      <c r="BS2" s="10"/>
      <c r="BT2" s="10"/>
      <c r="BU2" s="10"/>
      <c r="BV2" s="10"/>
    </row>
    <row r="3" spans="1:74" ht="5.5" customHeight="1" x14ac:dyDescent="0.35">
      <c r="A3" s="9">
        <v>0</v>
      </c>
      <c r="B3" s="9">
        <v>0</v>
      </c>
      <c r="C3" s="9">
        <v>0</v>
      </c>
      <c r="D3" s="9">
        <v>0</v>
      </c>
      <c r="E3" s="9">
        <v>0</v>
      </c>
      <c r="F3" s="9">
        <v>0</v>
      </c>
      <c r="G3" s="9">
        <v>0</v>
      </c>
      <c r="H3" s="9">
        <v>0</v>
      </c>
      <c r="I3" s="9">
        <v>1</v>
      </c>
      <c r="J3" s="9">
        <v>1</v>
      </c>
      <c r="K3" s="9">
        <v>1</v>
      </c>
      <c r="L3" s="9">
        <v>1</v>
      </c>
      <c r="M3" s="9">
        <v>0</v>
      </c>
      <c r="N3" s="9">
        <v>0</v>
      </c>
      <c r="O3" s="9">
        <v>0</v>
      </c>
      <c r="P3" s="9">
        <v>0</v>
      </c>
      <c r="Q3" s="9">
        <v>0</v>
      </c>
      <c r="R3" s="9">
        <v>1</v>
      </c>
      <c r="S3" s="9">
        <v>1</v>
      </c>
      <c r="T3" s="9">
        <v>1</v>
      </c>
      <c r="U3" s="9">
        <v>1</v>
      </c>
      <c r="V3" s="9">
        <v>1</v>
      </c>
      <c r="W3" s="9">
        <v>1</v>
      </c>
      <c r="X3" s="9">
        <v>1</v>
      </c>
      <c r="Z3" s="10">
        <v>0</v>
      </c>
      <c r="AA3" s="10">
        <v>0</v>
      </c>
      <c r="AB3" s="10">
        <v>0</v>
      </c>
      <c r="AC3" s="10">
        <v>0</v>
      </c>
      <c r="AD3" s="10">
        <v>0</v>
      </c>
      <c r="AE3" s="10">
        <v>0</v>
      </c>
      <c r="AF3" s="10">
        <v>0</v>
      </c>
      <c r="AG3" s="10">
        <v>0</v>
      </c>
      <c r="AH3" s="10">
        <v>1</v>
      </c>
      <c r="AI3" s="10">
        <v>1</v>
      </c>
      <c r="AJ3" s="10">
        <v>1</v>
      </c>
      <c r="AK3" s="10">
        <v>1</v>
      </c>
      <c r="AL3" s="10">
        <v>1</v>
      </c>
      <c r="AM3" s="10">
        <v>1</v>
      </c>
      <c r="AN3" s="10">
        <v>1</v>
      </c>
      <c r="AO3" s="10">
        <v>1</v>
      </c>
      <c r="AP3" s="10">
        <v>1</v>
      </c>
      <c r="AQ3" s="10">
        <v>1</v>
      </c>
      <c r="AR3" s="10">
        <v>0</v>
      </c>
      <c r="AS3" s="10">
        <v>0</v>
      </c>
      <c r="AT3" s="10">
        <v>0</v>
      </c>
      <c r="AU3" s="10">
        <v>0</v>
      </c>
      <c r="AV3" s="10">
        <v>0</v>
      </c>
      <c r="AW3" s="10">
        <v>0</v>
      </c>
      <c r="AY3" s="10">
        <v>0</v>
      </c>
      <c r="AZ3" s="10">
        <v>0</v>
      </c>
      <c r="BA3" s="10">
        <v>0</v>
      </c>
      <c r="BB3" s="10">
        <v>0</v>
      </c>
      <c r="BC3" s="10">
        <v>0</v>
      </c>
      <c r="BD3" s="10">
        <v>1</v>
      </c>
      <c r="BE3" s="10">
        <v>1</v>
      </c>
      <c r="BF3" s="10"/>
      <c r="BG3" s="10"/>
      <c r="BH3" s="10"/>
      <c r="BI3" s="10"/>
      <c r="BJ3" s="10"/>
      <c r="BK3" s="10"/>
      <c r="BL3" s="10"/>
      <c r="BM3" s="10"/>
      <c r="BN3" s="10"/>
      <c r="BO3" s="10"/>
      <c r="BP3" s="10"/>
      <c r="BQ3" s="10"/>
      <c r="BR3" s="10"/>
      <c r="BS3" s="10"/>
      <c r="BT3" s="10"/>
      <c r="BU3" s="10"/>
      <c r="BV3" s="10"/>
    </row>
    <row r="4" spans="1:74" ht="5.5" customHeight="1" x14ac:dyDescent="0.35">
      <c r="A4" s="9">
        <v>1</v>
      </c>
      <c r="B4" s="9">
        <v>0</v>
      </c>
      <c r="C4" s="9">
        <v>1</v>
      </c>
      <c r="D4" s="9">
        <v>0</v>
      </c>
      <c r="E4" s="9">
        <v>0</v>
      </c>
      <c r="F4" s="9">
        <v>0</v>
      </c>
      <c r="G4" s="9">
        <v>0</v>
      </c>
      <c r="H4" s="9">
        <v>0</v>
      </c>
      <c r="I4" s="9">
        <v>0</v>
      </c>
      <c r="J4" s="9">
        <v>0</v>
      </c>
      <c r="K4" s="9">
        <v>0</v>
      </c>
      <c r="L4" s="9">
        <v>0</v>
      </c>
      <c r="M4" s="9">
        <v>0</v>
      </c>
      <c r="N4" s="9">
        <v>0</v>
      </c>
      <c r="O4" s="9">
        <v>0</v>
      </c>
      <c r="P4" s="9">
        <v>0</v>
      </c>
      <c r="Q4" s="9">
        <v>0</v>
      </c>
      <c r="R4" s="9">
        <v>0</v>
      </c>
      <c r="S4" s="9">
        <v>0</v>
      </c>
      <c r="T4" s="9">
        <v>0</v>
      </c>
      <c r="U4" s="9">
        <v>0</v>
      </c>
      <c r="V4" s="9">
        <v>0</v>
      </c>
      <c r="W4" s="9">
        <v>0</v>
      </c>
      <c r="X4" s="9">
        <v>0</v>
      </c>
      <c r="Z4" s="10">
        <v>0</v>
      </c>
      <c r="AA4" s="10">
        <v>0</v>
      </c>
      <c r="AB4" s="10">
        <v>0</v>
      </c>
      <c r="AC4" s="10">
        <v>0</v>
      </c>
      <c r="AD4" s="10">
        <v>0</v>
      </c>
      <c r="AE4" s="10">
        <v>0</v>
      </c>
      <c r="AF4" s="10">
        <v>0</v>
      </c>
      <c r="AG4" s="10">
        <v>1</v>
      </c>
      <c r="AH4" s="10">
        <v>1</v>
      </c>
      <c r="AI4" s="10">
        <v>1</v>
      </c>
      <c r="AJ4" s="10">
        <v>1</v>
      </c>
      <c r="AK4" s="10">
        <v>1</v>
      </c>
      <c r="AL4" s="10">
        <v>1</v>
      </c>
      <c r="AM4" s="10">
        <v>1</v>
      </c>
      <c r="AN4" s="10">
        <v>1</v>
      </c>
      <c r="AO4" s="10">
        <v>1</v>
      </c>
      <c r="AP4" s="10">
        <v>0</v>
      </c>
      <c r="AQ4" s="10">
        <v>0</v>
      </c>
      <c r="AR4" s="10">
        <v>0</v>
      </c>
      <c r="AS4" s="10">
        <v>0</v>
      </c>
      <c r="AT4" s="10">
        <v>0</v>
      </c>
      <c r="AU4" s="10">
        <v>0</v>
      </c>
      <c r="AV4" s="10">
        <v>0</v>
      </c>
      <c r="AW4" s="10">
        <v>0</v>
      </c>
      <c r="AY4" s="10">
        <v>0</v>
      </c>
      <c r="AZ4" s="10">
        <v>0</v>
      </c>
      <c r="BA4" s="10">
        <v>0</v>
      </c>
      <c r="BB4" s="10">
        <v>0</v>
      </c>
      <c r="BC4" s="10">
        <v>0</v>
      </c>
      <c r="BD4" s="10"/>
      <c r="BE4" s="10">
        <v>1</v>
      </c>
      <c r="BF4" s="10"/>
      <c r="BG4" s="10"/>
      <c r="BH4" s="10"/>
      <c r="BI4" s="10"/>
      <c r="BJ4" s="10"/>
      <c r="BK4" s="10"/>
      <c r="BL4" s="10"/>
      <c r="BM4" s="10"/>
      <c r="BN4" s="10"/>
      <c r="BO4" s="10"/>
      <c r="BP4" s="10"/>
      <c r="BQ4" s="10"/>
      <c r="BR4" s="10"/>
      <c r="BS4" s="10"/>
      <c r="BT4" s="10"/>
      <c r="BU4" s="10"/>
      <c r="BV4" s="10"/>
    </row>
    <row r="5" spans="1:74" ht="5.5" customHeight="1" x14ac:dyDescent="0.35">
      <c r="A5" s="9">
        <v>0</v>
      </c>
      <c r="B5" s="9">
        <v>0</v>
      </c>
      <c r="C5" s="9">
        <v>0</v>
      </c>
      <c r="D5" s="9">
        <v>0</v>
      </c>
      <c r="E5" s="9">
        <v>0</v>
      </c>
      <c r="F5" s="9">
        <v>0</v>
      </c>
      <c r="G5" s="9">
        <v>0</v>
      </c>
      <c r="H5" s="9">
        <v>0</v>
      </c>
      <c r="I5" s="9">
        <v>0</v>
      </c>
      <c r="J5" s="9">
        <v>0</v>
      </c>
      <c r="K5" s="9">
        <v>0</v>
      </c>
      <c r="L5" s="9">
        <v>0</v>
      </c>
      <c r="M5" s="9">
        <v>0</v>
      </c>
      <c r="N5" s="9">
        <v>0</v>
      </c>
      <c r="O5" s="9">
        <v>0</v>
      </c>
      <c r="P5" s="9">
        <v>0</v>
      </c>
      <c r="Q5" s="9">
        <v>0</v>
      </c>
      <c r="R5" s="9">
        <v>0</v>
      </c>
      <c r="S5" s="9">
        <v>0</v>
      </c>
      <c r="T5" s="9">
        <v>0</v>
      </c>
      <c r="U5" s="9">
        <v>1</v>
      </c>
      <c r="V5" s="9">
        <v>1</v>
      </c>
      <c r="W5" s="9">
        <v>1</v>
      </c>
      <c r="X5" s="9">
        <v>1</v>
      </c>
      <c r="Z5" s="10"/>
      <c r="AA5" s="10">
        <v>0</v>
      </c>
      <c r="AB5" s="10">
        <v>0</v>
      </c>
      <c r="AC5" s="10">
        <v>0</v>
      </c>
      <c r="AD5" s="10">
        <v>0</v>
      </c>
      <c r="AE5" s="10">
        <v>0</v>
      </c>
      <c r="AF5" s="10">
        <v>0</v>
      </c>
      <c r="AG5" s="10">
        <v>1</v>
      </c>
      <c r="AH5" s="10">
        <v>1</v>
      </c>
      <c r="AI5" s="10">
        <v>1</v>
      </c>
      <c r="AJ5" s="10">
        <v>1</v>
      </c>
      <c r="AK5" s="10">
        <v>1</v>
      </c>
      <c r="AL5" s="10">
        <v>1</v>
      </c>
      <c r="AM5" s="10">
        <v>1</v>
      </c>
      <c r="AN5" s="10"/>
      <c r="AO5" s="10">
        <v>1</v>
      </c>
      <c r="AP5" s="10">
        <v>1</v>
      </c>
      <c r="AQ5" s="10">
        <v>0</v>
      </c>
      <c r="AR5" s="10">
        <v>0</v>
      </c>
      <c r="AS5" s="10">
        <v>0</v>
      </c>
      <c r="AT5" s="10">
        <v>0</v>
      </c>
      <c r="AU5" s="10">
        <v>0</v>
      </c>
      <c r="AV5" s="10">
        <v>0</v>
      </c>
      <c r="AW5" s="10">
        <v>0</v>
      </c>
      <c r="AY5" s="10">
        <v>0</v>
      </c>
      <c r="AZ5" s="10">
        <v>0</v>
      </c>
      <c r="BA5" s="10">
        <v>0</v>
      </c>
      <c r="BB5" s="10">
        <v>0</v>
      </c>
      <c r="BC5" s="10">
        <v>0</v>
      </c>
      <c r="BD5" s="10">
        <v>1</v>
      </c>
      <c r="BE5" s="10">
        <v>1</v>
      </c>
      <c r="BF5" s="10"/>
      <c r="BG5" s="10"/>
      <c r="BH5" s="10"/>
      <c r="BI5" s="10"/>
      <c r="BJ5" s="10"/>
      <c r="BK5" s="10"/>
      <c r="BL5" s="10"/>
      <c r="BM5" s="10"/>
      <c r="BN5" s="10"/>
      <c r="BO5" s="10"/>
      <c r="BP5" s="10"/>
      <c r="BQ5" s="10"/>
      <c r="BR5" s="10"/>
      <c r="BS5" s="10"/>
      <c r="BT5" s="10"/>
      <c r="BU5" s="10"/>
      <c r="BV5" s="10"/>
    </row>
    <row r="6" spans="1:74" ht="5.5" customHeight="1" x14ac:dyDescent="0.35">
      <c r="B6" s="9">
        <v>0</v>
      </c>
      <c r="C6" s="9">
        <v>0</v>
      </c>
      <c r="D6" s="9">
        <v>0</v>
      </c>
      <c r="E6" s="9">
        <v>0</v>
      </c>
      <c r="F6" s="9">
        <v>0</v>
      </c>
      <c r="H6" s="9">
        <v>0</v>
      </c>
      <c r="J6" s="9">
        <v>0</v>
      </c>
      <c r="K6" s="9">
        <v>0</v>
      </c>
      <c r="L6" s="9">
        <v>0</v>
      </c>
      <c r="M6" s="9">
        <v>0</v>
      </c>
      <c r="N6" s="9">
        <v>0</v>
      </c>
      <c r="O6" s="9">
        <v>0</v>
      </c>
      <c r="P6" s="9">
        <v>0</v>
      </c>
      <c r="Q6" s="9">
        <v>1</v>
      </c>
      <c r="R6" s="9">
        <v>1</v>
      </c>
      <c r="S6" s="9">
        <v>0</v>
      </c>
      <c r="T6" s="9">
        <v>1</v>
      </c>
      <c r="U6" s="9">
        <v>1</v>
      </c>
      <c r="V6" s="9">
        <v>1</v>
      </c>
      <c r="W6" s="9">
        <v>1</v>
      </c>
      <c r="X6" s="9">
        <v>1</v>
      </c>
      <c r="Z6" s="10">
        <v>0</v>
      </c>
      <c r="AA6" s="10">
        <v>0</v>
      </c>
      <c r="AB6" s="10">
        <v>0</v>
      </c>
      <c r="AC6" s="10">
        <v>0</v>
      </c>
      <c r="AD6" s="10">
        <v>0</v>
      </c>
      <c r="AE6" s="10">
        <v>0</v>
      </c>
      <c r="AF6" s="10">
        <v>0</v>
      </c>
      <c r="AG6" s="10">
        <v>0</v>
      </c>
      <c r="AH6" s="10">
        <v>1</v>
      </c>
      <c r="AI6" s="10">
        <v>1</v>
      </c>
      <c r="AJ6" s="10">
        <v>1</v>
      </c>
      <c r="AK6" s="10">
        <v>1</v>
      </c>
      <c r="AL6" s="10">
        <v>1</v>
      </c>
      <c r="AM6" s="10">
        <v>1</v>
      </c>
      <c r="AN6" s="10">
        <v>1</v>
      </c>
      <c r="AO6" s="10">
        <v>1</v>
      </c>
      <c r="AP6" s="10">
        <v>1</v>
      </c>
      <c r="AQ6" s="10">
        <v>1</v>
      </c>
      <c r="AR6" s="10">
        <v>0</v>
      </c>
      <c r="AS6" s="10">
        <v>0</v>
      </c>
      <c r="AT6" s="10">
        <v>0</v>
      </c>
      <c r="AU6" s="10">
        <v>0</v>
      </c>
      <c r="AV6" s="10">
        <v>0</v>
      </c>
      <c r="AW6" s="10">
        <v>0</v>
      </c>
      <c r="AY6" s="10">
        <v>0</v>
      </c>
      <c r="AZ6" s="10">
        <v>0</v>
      </c>
      <c r="BA6" s="10">
        <v>0</v>
      </c>
      <c r="BB6" s="10">
        <v>0</v>
      </c>
      <c r="BC6" s="10">
        <v>0</v>
      </c>
      <c r="BD6" s="10">
        <v>1</v>
      </c>
      <c r="BE6" s="10">
        <v>1</v>
      </c>
      <c r="BF6" s="10"/>
      <c r="BG6" s="10"/>
      <c r="BH6" s="10"/>
      <c r="BI6" s="10"/>
      <c r="BJ6" s="10"/>
      <c r="BK6" s="10"/>
      <c r="BL6" s="10"/>
      <c r="BM6" s="10"/>
      <c r="BN6" s="10"/>
      <c r="BO6" s="10"/>
      <c r="BP6" s="10"/>
      <c r="BQ6" s="10"/>
      <c r="BR6" s="10"/>
      <c r="BS6" s="10"/>
      <c r="BT6" s="10"/>
      <c r="BU6" s="10"/>
      <c r="BV6" s="10"/>
    </row>
    <row r="7" spans="1:74" ht="5.5" customHeight="1" x14ac:dyDescent="0.35">
      <c r="Z7" s="10">
        <v>0</v>
      </c>
      <c r="AA7" s="10">
        <v>0</v>
      </c>
      <c r="AB7" s="10">
        <v>0</v>
      </c>
      <c r="AC7" s="10">
        <v>0</v>
      </c>
      <c r="AD7" s="10">
        <v>0</v>
      </c>
      <c r="AE7" s="10">
        <v>0</v>
      </c>
      <c r="AF7" s="10">
        <v>0</v>
      </c>
      <c r="AG7" s="10">
        <v>0</v>
      </c>
      <c r="AH7" s="10">
        <v>0</v>
      </c>
      <c r="AI7" s="10">
        <v>1</v>
      </c>
      <c r="AJ7" s="10">
        <v>1</v>
      </c>
      <c r="AK7" s="10">
        <v>1</v>
      </c>
      <c r="AL7" s="10">
        <v>1</v>
      </c>
      <c r="AM7" s="10">
        <v>1</v>
      </c>
      <c r="AN7" s="10">
        <v>1</v>
      </c>
      <c r="AO7" s="10">
        <v>1</v>
      </c>
      <c r="AP7" s="10">
        <v>1</v>
      </c>
      <c r="AQ7" s="10">
        <v>0</v>
      </c>
      <c r="AR7" s="10">
        <v>0</v>
      </c>
      <c r="AS7" s="10">
        <v>0</v>
      </c>
      <c r="AT7" s="10">
        <v>0</v>
      </c>
      <c r="AU7" s="10">
        <v>0</v>
      </c>
      <c r="AV7" s="10">
        <v>0</v>
      </c>
      <c r="AW7" s="10">
        <v>0</v>
      </c>
      <c r="BF7" s="10"/>
      <c r="BG7" s="10"/>
      <c r="BH7" s="10"/>
      <c r="BI7" s="10"/>
      <c r="BJ7" s="10"/>
      <c r="BK7" s="10"/>
      <c r="BL7" s="10"/>
      <c r="BM7" s="10"/>
      <c r="BN7" s="10"/>
      <c r="BO7" s="10"/>
      <c r="BP7" s="10"/>
      <c r="BQ7" s="10"/>
      <c r="BR7" s="10"/>
      <c r="BS7" s="10"/>
      <c r="BT7" s="10"/>
      <c r="BU7" s="10"/>
      <c r="BV7" s="10"/>
    </row>
    <row r="8" spans="1:74" ht="5.5" customHeight="1" x14ac:dyDescent="0.35">
      <c r="A8" s="9">
        <v>0</v>
      </c>
      <c r="C8" s="9">
        <v>0</v>
      </c>
      <c r="D8" s="9">
        <v>1</v>
      </c>
      <c r="E8" s="9">
        <v>1</v>
      </c>
      <c r="Z8" s="10">
        <v>0</v>
      </c>
      <c r="AA8" s="10">
        <v>0</v>
      </c>
      <c r="AB8" s="10">
        <v>0</v>
      </c>
      <c r="AC8" s="10">
        <v>0</v>
      </c>
      <c r="AD8" s="10">
        <v>0</v>
      </c>
      <c r="AE8" s="10">
        <v>0</v>
      </c>
      <c r="AF8" s="10">
        <v>1</v>
      </c>
      <c r="AG8" s="10">
        <v>1</v>
      </c>
      <c r="AH8" s="10">
        <v>1</v>
      </c>
      <c r="AI8" s="10">
        <v>1</v>
      </c>
      <c r="AJ8" s="10">
        <v>1</v>
      </c>
      <c r="AK8" s="10">
        <v>1</v>
      </c>
      <c r="AL8" s="10">
        <v>1</v>
      </c>
      <c r="AM8" s="10">
        <v>1</v>
      </c>
      <c r="AN8" s="10">
        <v>1</v>
      </c>
      <c r="AO8" s="10">
        <v>1</v>
      </c>
      <c r="AP8" s="10">
        <v>1</v>
      </c>
      <c r="AQ8" s="10">
        <v>1</v>
      </c>
      <c r="AR8" s="10">
        <v>0</v>
      </c>
      <c r="AS8" s="10">
        <v>0</v>
      </c>
      <c r="AT8" s="10">
        <v>0</v>
      </c>
      <c r="AU8" s="10">
        <v>0</v>
      </c>
      <c r="AV8" s="10">
        <v>0</v>
      </c>
      <c r="AW8" s="10">
        <v>0</v>
      </c>
      <c r="AY8" s="10">
        <v>0</v>
      </c>
      <c r="AZ8" s="10">
        <v>0</v>
      </c>
      <c r="BA8" s="10">
        <v>0</v>
      </c>
      <c r="BB8" s="10">
        <v>0</v>
      </c>
      <c r="BC8" s="10">
        <v>0</v>
      </c>
      <c r="BD8" s="10">
        <v>0</v>
      </c>
      <c r="BE8" s="10">
        <v>1</v>
      </c>
      <c r="BF8" s="10">
        <v>1</v>
      </c>
      <c r="BG8" s="10">
        <v>0</v>
      </c>
      <c r="BH8" s="10">
        <v>0</v>
      </c>
      <c r="BI8" s="10">
        <v>0</v>
      </c>
      <c r="BJ8" s="10">
        <v>0</v>
      </c>
      <c r="BK8" s="10">
        <v>1</v>
      </c>
      <c r="BL8" s="10">
        <v>1</v>
      </c>
      <c r="BM8" s="10">
        <v>1</v>
      </c>
      <c r="BN8" s="10">
        <v>0</v>
      </c>
      <c r="BO8" s="10">
        <v>0</v>
      </c>
      <c r="BP8" s="10">
        <v>0</v>
      </c>
      <c r="BQ8" s="10">
        <v>0</v>
      </c>
      <c r="BR8" s="10">
        <v>0</v>
      </c>
      <c r="BS8" s="10">
        <v>0</v>
      </c>
      <c r="BT8" s="10">
        <v>0</v>
      </c>
      <c r="BU8" s="10">
        <v>0</v>
      </c>
      <c r="BV8" s="10">
        <v>0</v>
      </c>
    </row>
    <row r="9" spans="1:74" ht="5.5" customHeight="1" x14ac:dyDescent="0.35">
      <c r="A9" s="9">
        <v>0</v>
      </c>
      <c r="B9" s="9">
        <v>0</v>
      </c>
      <c r="C9" s="9">
        <v>0</v>
      </c>
      <c r="D9" s="9">
        <v>0</v>
      </c>
      <c r="E9" s="9">
        <v>1</v>
      </c>
      <c r="Z9" s="10">
        <v>0</v>
      </c>
      <c r="AA9" s="10">
        <v>0</v>
      </c>
      <c r="AB9" s="10">
        <v>0</v>
      </c>
      <c r="AC9" s="10">
        <v>0</v>
      </c>
      <c r="AD9" s="10">
        <v>0</v>
      </c>
      <c r="AE9" s="10">
        <v>0</v>
      </c>
      <c r="AF9" s="10">
        <v>0</v>
      </c>
      <c r="AG9" s="10">
        <v>0</v>
      </c>
      <c r="AH9" s="10">
        <v>0</v>
      </c>
      <c r="AI9" s="10">
        <v>1</v>
      </c>
      <c r="AJ9" s="10">
        <v>1</v>
      </c>
      <c r="AK9" s="10">
        <v>1</v>
      </c>
      <c r="AL9" s="10">
        <v>1</v>
      </c>
      <c r="AM9" s="10">
        <v>1</v>
      </c>
      <c r="AN9" s="10">
        <v>1</v>
      </c>
      <c r="AO9" s="10">
        <v>1</v>
      </c>
      <c r="AP9" s="10">
        <v>1</v>
      </c>
      <c r="AQ9" s="10">
        <v>0</v>
      </c>
      <c r="AR9" s="10">
        <v>0</v>
      </c>
      <c r="AS9" s="10">
        <v>0</v>
      </c>
      <c r="AT9" s="10">
        <v>0</v>
      </c>
      <c r="AU9" s="10">
        <v>0</v>
      </c>
      <c r="AV9" s="10">
        <v>0</v>
      </c>
      <c r="AW9" s="10">
        <v>0</v>
      </c>
      <c r="AY9" s="10">
        <v>0</v>
      </c>
      <c r="AZ9" s="10">
        <v>0</v>
      </c>
      <c r="BA9" s="10">
        <v>1</v>
      </c>
      <c r="BB9" s="10">
        <v>0</v>
      </c>
      <c r="BC9" s="10">
        <v>0</v>
      </c>
      <c r="BD9" s="10">
        <v>0</v>
      </c>
      <c r="BE9" s="10">
        <v>0</v>
      </c>
      <c r="BF9" s="10">
        <v>0</v>
      </c>
      <c r="BG9" s="10">
        <v>0</v>
      </c>
      <c r="BH9" s="10">
        <v>0</v>
      </c>
      <c r="BI9" s="10">
        <v>0</v>
      </c>
      <c r="BJ9" s="10">
        <v>0</v>
      </c>
      <c r="BK9" s="10">
        <v>1</v>
      </c>
      <c r="BL9" s="10">
        <v>1</v>
      </c>
      <c r="BM9" s="10">
        <v>0</v>
      </c>
      <c r="BN9" s="10">
        <v>0</v>
      </c>
      <c r="BO9" s="10">
        <v>0</v>
      </c>
      <c r="BP9" s="10">
        <v>0</v>
      </c>
      <c r="BQ9" s="10">
        <v>0</v>
      </c>
      <c r="BR9" s="10">
        <v>0</v>
      </c>
      <c r="BS9" s="10">
        <v>0</v>
      </c>
      <c r="BT9" s="10">
        <v>0</v>
      </c>
      <c r="BU9" s="10">
        <v>0</v>
      </c>
      <c r="BV9" s="10">
        <v>0</v>
      </c>
    </row>
    <row r="10" spans="1:74" ht="5.5" customHeight="1" x14ac:dyDescent="0.35">
      <c r="A10" s="9">
        <v>0</v>
      </c>
      <c r="B10" s="9">
        <v>0</v>
      </c>
      <c r="C10" s="9">
        <v>0</v>
      </c>
      <c r="D10" s="9">
        <v>1</v>
      </c>
      <c r="E10" s="9">
        <v>1</v>
      </c>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Y10" s="10"/>
      <c r="AZ10" s="10"/>
      <c r="BA10" s="10"/>
      <c r="BB10" s="10">
        <v>0</v>
      </c>
      <c r="BC10" s="10">
        <v>1</v>
      </c>
      <c r="BD10" s="10">
        <v>1</v>
      </c>
      <c r="BE10" s="10"/>
      <c r="BF10" s="10"/>
      <c r="BG10" s="10">
        <v>0</v>
      </c>
      <c r="BH10" s="10">
        <v>0</v>
      </c>
      <c r="BI10" s="10">
        <v>0</v>
      </c>
      <c r="BJ10" s="10">
        <v>0</v>
      </c>
      <c r="BK10" s="10">
        <v>0</v>
      </c>
      <c r="BL10" s="10"/>
      <c r="BM10" s="10"/>
      <c r="BN10" s="10"/>
      <c r="BO10" s="10"/>
      <c r="BP10" s="10">
        <v>1</v>
      </c>
      <c r="BQ10" s="10"/>
      <c r="BR10" s="10"/>
      <c r="BS10" s="10"/>
      <c r="BT10" s="10"/>
      <c r="BU10" s="10"/>
      <c r="BV10" s="10"/>
    </row>
    <row r="11" spans="1:74" ht="5.5" customHeight="1" x14ac:dyDescent="0.35">
      <c r="A11" s="9">
        <v>0</v>
      </c>
      <c r="B11" s="9">
        <v>0</v>
      </c>
      <c r="C11" s="9">
        <v>0</v>
      </c>
      <c r="D11" s="9">
        <v>1</v>
      </c>
      <c r="E11" s="9">
        <v>1</v>
      </c>
      <c r="Z11" s="10">
        <v>0</v>
      </c>
      <c r="AA11" s="10">
        <v>0</v>
      </c>
      <c r="AB11" s="10">
        <v>0</v>
      </c>
      <c r="AC11" s="10">
        <v>1</v>
      </c>
      <c r="AD11" s="10">
        <v>1</v>
      </c>
      <c r="AE11" s="10">
        <v>1</v>
      </c>
      <c r="AF11" s="10"/>
      <c r="AG11" s="10"/>
      <c r="AH11" s="10"/>
      <c r="AI11" s="10"/>
      <c r="AJ11" s="10"/>
      <c r="AK11" s="10"/>
      <c r="AL11" s="10"/>
      <c r="AM11" s="10"/>
      <c r="AN11" s="10"/>
      <c r="AO11" s="10"/>
      <c r="AP11" s="10"/>
      <c r="AQ11" s="10"/>
      <c r="AR11" s="10"/>
      <c r="AS11" s="10"/>
      <c r="AT11" s="10"/>
      <c r="AU11" s="10"/>
      <c r="AV11" s="10"/>
      <c r="AW11" s="10"/>
      <c r="AY11" s="10"/>
      <c r="AZ11" s="10">
        <v>1</v>
      </c>
      <c r="BA11" s="10">
        <v>0</v>
      </c>
      <c r="BB11" s="10">
        <v>0</v>
      </c>
      <c r="BC11" s="10">
        <v>0</v>
      </c>
      <c r="BD11" s="10">
        <v>0</v>
      </c>
      <c r="BE11" s="10">
        <v>0</v>
      </c>
      <c r="BF11" s="10">
        <v>0</v>
      </c>
      <c r="BG11" s="10">
        <v>0</v>
      </c>
      <c r="BH11" s="10">
        <v>0</v>
      </c>
      <c r="BI11" s="10">
        <v>0</v>
      </c>
      <c r="BJ11" s="10">
        <v>0</v>
      </c>
      <c r="BK11" s="10"/>
      <c r="BL11" s="10">
        <v>0</v>
      </c>
      <c r="BM11" s="10">
        <v>0</v>
      </c>
      <c r="BN11" s="10">
        <v>0</v>
      </c>
      <c r="BO11" s="10">
        <v>0</v>
      </c>
      <c r="BP11" s="10">
        <v>0</v>
      </c>
      <c r="BQ11" s="10">
        <v>0</v>
      </c>
      <c r="BR11" s="10">
        <v>0</v>
      </c>
      <c r="BS11" s="10">
        <v>0</v>
      </c>
      <c r="BT11" s="10">
        <v>0</v>
      </c>
      <c r="BU11" s="10">
        <v>0</v>
      </c>
      <c r="BV11" s="10">
        <v>0</v>
      </c>
    </row>
    <row r="12" spans="1:74" ht="5.5" customHeight="1" x14ac:dyDescent="0.35">
      <c r="A12" s="9">
        <v>0</v>
      </c>
      <c r="B12" s="9">
        <v>0</v>
      </c>
      <c r="C12" s="9">
        <v>0</v>
      </c>
      <c r="D12" s="9">
        <v>0</v>
      </c>
      <c r="E12" s="9">
        <v>1</v>
      </c>
      <c r="Z12" s="10">
        <v>0</v>
      </c>
      <c r="AA12" s="10">
        <v>0</v>
      </c>
      <c r="AB12" s="10">
        <v>0</v>
      </c>
      <c r="AC12" s="10">
        <v>0</v>
      </c>
      <c r="AD12" s="10">
        <v>1</v>
      </c>
      <c r="AE12" s="10">
        <v>1</v>
      </c>
      <c r="AF12" s="10"/>
      <c r="AG12" s="10"/>
      <c r="AH12" s="10"/>
      <c r="AI12" s="10"/>
      <c r="AJ12" s="10"/>
      <c r="AK12" s="10"/>
      <c r="AL12" s="10"/>
      <c r="AM12" s="10"/>
      <c r="AN12" s="10"/>
      <c r="AO12" s="10"/>
      <c r="AP12" s="10"/>
      <c r="AQ12" s="10"/>
      <c r="AR12" s="10"/>
      <c r="AS12" s="10"/>
      <c r="AT12" s="10"/>
      <c r="AU12" s="10"/>
      <c r="AV12" s="10"/>
      <c r="AW12" s="10"/>
      <c r="AY12" s="10">
        <v>0</v>
      </c>
      <c r="AZ12" s="10">
        <v>0</v>
      </c>
      <c r="BA12" s="10"/>
      <c r="BB12" s="10"/>
      <c r="BC12" s="10"/>
      <c r="BD12" s="10"/>
      <c r="BE12" s="10"/>
      <c r="BF12" s="10"/>
      <c r="BG12" s="10"/>
      <c r="BH12" s="10">
        <v>0</v>
      </c>
      <c r="BI12" s="10"/>
      <c r="BJ12" s="10"/>
      <c r="BK12" s="10">
        <v>0</v>
      </c>
      <c r="BL12" s="10">
        <v>0</v>
      </c>
      <c r="BM12" s="10">
        <v>0</v>
      </c>
      <c r="BN12" s="10">
        <v>0</v>
      </c>
      <c r="BO12" s="10">
        <v>0</v>
      </c>
      <c r="BP12" s="10">
        <v>0</v>
      </c>
      <c r="BQ12" s="10">
        <v>0</v>
      </c>
      <c r="BR12" s="10">
        <v>0</v>
      </c>
      <c r="BS12" s="10">
        <v>0</v>
      </c>
      <c r="BT12" s="10">
        <v>0</v>
      </c>
      <c r="BU12" s="10">
        <v>0</v>
      </c>
      <c r="BV12" s="10">
        <v>0</v>
      </c>
    </row>
    <row r="13" spans="1:74" ht="5.5" customHeight="1" x14ac:dyDescent="0.35">
      <c r="Z13" s="10">
        <v>0</v>
      </c>
      <c r="AA13" s="10">
        <v>0</v>
      </c>
      <c r="AB13" s="10">
        <v>0</v>
      </c>
      <c r="AC13" s="10">
        <v>0</v>
      </c>
      <c r="AD13" s="10">
        <v>0</v>
      </c>
      <c r="AE13" s="10">
        <v>1</v>
      </c>
      <c r="AF13" s="10"/>
      <c r="AG13" s="10"/>
      <c r="AH13" s="10"/>
      <c r="AI13" s="10"/>
      <c r="AJ13" s="10"/>
      <c r="AK13" s="10"/>
      <c r="AL13" s="10"/>
      <c r="AM13" s="10"/>
      <c r="AN13" s="10"/>
      <c r="AO13" s="10"/>
      <c r="AP13" s="10"/>
      <c r="AQ13" s="10"/>
      <c r="AR13" s="10"/>
      <c r="AS13" s="10"/>
      <c r="AT13" s="10"/>
      <c r="AU13" s="10"/>
      <c r="AV13" s="10"/>
      <c r="AW13" s="10"/>
    </row>
    <row r="14" spans="1:74" ht="5.5" customHeight="1" x14ac:dyDescent="0.35">
      <c r="B14" s="9">
        <v>0</v>
      </c>
      <c r="C14" s="9">
        <v>0</v>
      </c>
      <c r="D14" s="9">
        <v>0</v>
      </c>
      <c r="E14" s="9">
        <v>1</v>
      </c>
      <c r="F14" s="9">
        <v>1</v>
      </c>
      <c r="G14" s="9">
        <v>1</v>
      </c>
      <c r="H14" s="9">
        <v>1</v>
      </c>
      <c r="I14" s="9">
        <v>1</v>
      </c>
      <c r="J14" s="9">
        <v>1</v>
      </c>
      <c r="K14" s="9">
        <v>1</v>
      </c>
      <c r="L14" s="9">
        <v>1</v>
      </c>
      <c r="M14" s="9">
        <v>1</v>
      </c>
      <c r="N14" s="9">
        <v>1</v>
      </c>
      <c r="O14" s="9">
        <v>1</v>
      </c>
      <c r="P14" s="9">
        <v>1</v>
      </c>
      <c r="Q14" s="9">
        <v>1</v>
      </c>
      <c r="R14" s="9">
        <v>0</v>
      </c>
      <c r="S14" s="9">
        <v>0</v>
      </c>
      <c r="T14" s="9">
        <v>0</v>
      </c>
      <c r="U14" s="9">
        <v>0</v>
      </c>
      <c r="V14" s="9">
        <v>0</v>
      </c>
      <c r="W14" s="9">
        <v>0</v>
      </c>
      <c r="X14" s="9">
        <v>0</v>
      </c>
      <c r="Z14" s="10"/>
      <c r="AA14" s="10">
        <v>1</v>
      </c>
      <c r="AB14" s="10">
        <v>1</v>
      </c>
      <c r="AC14" s="10">
        <v>1</v>
      </c>
      <c r="AD14" s="10">
        <v>1</v>
      </c>
      <c r="AE14" s="10">
        <v>1</v>
      </c>
      <c r="AF14" s="10"/>
      <c r="AG14" s="10"/>
      <c r="AH14" s="10"/>
      <c r="AI14" s="10"/>
      <c r="AJ14" s="10"/>
      <c r="AK14" s="10"/>
      <c r="AL14" s="10"/>
      <c r="AM14" s="10"/>
      <c r="AN14" s="10"/>
      <c r="AO14" s="10"/>
      <c r="AP14" s="10"/>
      <c r="AQ14" s="10"/>
      <c r="AR14" s="10"/>
      <c r="AS14" s="10"/>
      <c r="AT14" s="10"/>
      <c r="AU14" s="10"/>
      <c r="AV14" s="10"/>
      <c r="AW14" s="10"/>
      <c r="AY14" s="10">
        <v>0</v>
      </c>
      <c r="AZ14" s="10">
        <v>1</v>
      </c>
      <c r="BA14" s="10">
        <v>0</v>
      </c>
      <c r="BB14" s="10">
        <v>0</v>
      </c>
      <c r="BC14" s="10">
        <v>0</v>
      </c>
      <c r="BD14" s="10">
        <v>0</v>
      </c>
      <c r="BE14" s="10">
        <v>0</v>
      </c>
      <c r="BF14" s="10">
        <v>0</v>
      </c>
      <c r="BG14" s="10">
        <v>1</v>
      </c>
      <c r="BH14" s="10">
        <v>1</v>
      </c>
      <c r="BI14" s="10">
        <v>1</v>
      </c>
      <c r="BJ14" s="10">
        <v>1</v>
      </c>
      <c r="BK14" s="10">
        <v>1</v>
      </c>
      <c r="BL14" s="10">
        <v>1</v>
      </c>
      <c r="BM14" s="10">
        <v>1</v>
      </c>
      <c r="BN14" s="10">
        <v>1</v>
      </c>
      <c r="BO14" s="10">
        <v>1</v>
      </c>
      <c r="BP14" s="10">
        <v>1</v>
      </c>
      <c r="BQ14" s="10">
        <v>1</v>
      </c>
      <c r="BR14" s="10">
        <v>1</v>
      </c>
      <c r="BS14" s="10">
        <v>1</v>
      </c>
      <c r="BT14" s="10"/>
      <c r="BU14" s="10"/>
      <c r="BV14" s="10"/>
    </row>
    <row r="15" spans="1:74" ht="5.5" customHeight="1" x14ac:dyDescent="0.35">
      <c r="B15" s="9">
        <v>0</v>
      </c>
      <c r="C15" s="9">
        <v>0</v>
      </c>
      <c r="D15" s="9">
        <v>0</v>
      </c>
      <c r="E15" s="9">
        <v>1</v>
      </c>
      <c r="F15" s="9">
        <v>1</v>
      </c>
      <c r="G15" s="9">
        <v>1</v>
      </c>
      <c r="H15" s="9">
        <v>1</v>
      </c>
      <c r="I15" s="9">
        <v>0</v>
      </c>
      <c r="J15" s="9">
        <v>0</v>
      </c>
      <c r="K15" s="9">
        <v>0</v>
      </c>
      <c r="L15" s="9">
        <v>1</v>
      </c>
      <c r="M15" s="9">
        <v>1</v>
      </c>
      <c r="N15" s="9">
        <v>1</v>
      </c>
      <c r="O15" s="9">
        <v>1</v>
      </c>
      <c r="P15" s="9">
        <v>0</v>
      </c>
      <c r="Q15" s="9">
        <v>0</v>
      </c>
      <c r="R15" s="9">
        <v>0</v>
      </c>
      <c r="S15" s="9">
        <v>0</v>
      </c>
      <c r="T15" s="9">
        <v>0</v>
      </c>
      <c r="U15" s="9">
        <v>0</v>
      </c>
      <c r="V15" s="9">
        <v>0</v>
      </c>
      <c r="W15" s="9">
        <v>0</v>
      </c>
      <c r="X15" s="9">
        <v>0</v>
      </c>
      <c r="Z15" s="10">
        <v>0</v>
      </c>
      <c r="AA15" s="10"/>
      <c r="AB15" s="10">
        <v>1</v>
      </c>
      <c r="AC15" s="10">
        <v>1</v>
      </c>
      <c r="AD15" s="10">
        <v>1</v>
      </c>
      <c r="AE15" s="10">
        <v>1</v>
      </c>
      <c r="AF15" s="10"/>
      <c r="AG15" s="10"/>
      <c r="AH15" s="10"/>
      <c r="AI15" s="10"/>
      <c r="AJ15" s="10"/>
      <c r="AK15" s="10"/>
      <c r="AL15" s="10"/>
      <c r="AM15" s="10"/>
      <c r="AN15" s="10"/>
      <c r="AO15" s="10"/>
      <c r="AP15" s="10"/>
      <c r="AQ15" s="10"/>
      <c r="AR15" s="10"/>
      <c r="AS15" s="10"/>
      <c r="AT15" s="10"/>
      <c r="AU15" s="10"/>
      <c r="AV15" s="10"/>
      <c r="AW15" s="10"/>
      <c r="AY15" s="10">
        <v>0</v>
      </c>
      <c r="AZ15" s="10">
        <v>0</v>
      </c>
      <c r="BA15" s="10">
        <v>0</v>
      </c>
      <c r="BB15" s="10">
        <v>0</v>
      </c>
      <c r="BC15" s="10">
        <v>1</v>
      </c>
      <c r="BD15" s="10">
        <v>0</v>
      </c>
      <c r="BE15" s="10">
        <v>0</v>
      </c>
      <c r="BF15" s="10">
        <v>0</v>
      </c>
      <c r="BG15" s="10">
        <v>0</v>
      </c>
      <c r="BH15" s="10">
        <v>0</v>
      </c>
      <c r="BI15" s="10">
        <v>0</v>
      </c>
      <c r="BJ15" s="10">
        <v>0</v>
      </c>
      <c r="BK15" s="10">
        <v>0</v>
      </c>
      <c r="BL15" s="10">
        <v>0</v>
      </c>
      <c r="BM15" s="10">
        <v>1</v>
      </c>
      <c r="BN15" s="10">
        <v>1</v>
      </c>
      <c r="BO15" s="10">
        <v>1</v>
      </c>
      <c r="BP15" s="10">
        <v>1</v>
      </c>
      <c r="BQ15" s="10">
        <v>1</v>
      </c>
      <c r="BR15" s="10">
        <v>1</v>
      </c>
      <c r="BS15" s="10">
        <v>1</v>
      </c>
      <c r="BT15" s="10"/>
      <c r="BU15" s="10"/>
      <c r="BV15" s="10"/>
    </row>
    <row r="16" spans="1:74" ht="5.5" customHeight="1" x14ac:dyDescent="0.35">
      <c r="A16" s="9">
        <v>0</v>
      </c>
      <c r="B16" s="9">
        <v>0</v>
      </c>
      <c r="C16" s="9">
        <v>1</v>
      </c>
      <c r="D16" s="9">
        <v>1</v>
      </c>
      <c r="E16" s="9">
        <v>0</v>
      </c>
      <c r="F16" s="9">
        <v>0</v>
      </c>
      <c r="G16" s="9">
        <v>1</v>
      </c>
      <c r="H16" s="9">
        <v>1</v>
      </c>
      <c r="I16" s="9">
        <v>1</v>
      </c>
      <c r="J16" s="9">
        <v>0</v>
      </c>
      <c r="K16" s="9">
        <v>1</v>
      </c>
      <c r="L16" s="9">
        <v>1</v>
      </c>
      <c r="M16" s="9">
        <v>1</v>
      </c>
      <c r="N16" s="9">
        <v>1</v>
      </c>
      <c r="O16" s="9">
        <v>1</v>
      </c>
      <c r="P16" s="9">
        <v>1</v>
      </c>
      <c r="Q16" s="9">
        <v>1</v>
      </c>
      <c r="R16" s="9">
        <v>0</v>
      </c>
      <c r="S16" s="9">
        <v>0</v>
      </c>
      <c r="T16" s="9">
        <v>0</v>
      </c>
      <c r="U16" s="9">
        <v>0</v>
      </c>
      <c r="V16" s="9">
        <v>0</v>
      </c>
      <c r="W16" s="9">
        <v>0</v>
      </c>
      <c r="X16" s="9">
        <v>0</v>
      </c>
      <c r="Z16" s="10">
        <v>0</v>
      </c>
      <c r="AA16" s="10">
        <v>0</v>
      </c>
      <c r="AB16" s="10">
        <v>0</v>
      </c>
      <c r="AC16" s="10">
        <v>1</v>
      </c>
      <c r="AD16" s="10">
        <v>1</v>
      </c>
      <c r="AE16" s="10">
        <v>1</v>
      </c>
      <c r="AF16" s="10"/>
      <c r="AG16" s="10"/>
      <c r="AH16" s="10"/>
      <c r="AI16" s="10"/>
      <c r="AJ16" s="10"/>
      <c r="AK16" s="10"/>
      <c r="AL16" s="10"/>
      <c r="AM16" s="10"/>
      <c r="AN16" s="10"/>
      <c r="AO16" s="10"/>
      <c r="AP16" s="10"/>
      <c r="AQ16" s="10"/>
      <c r="AR16" s="10"/>
      <c r="AS16" s="10"/>
      <c r="AT16" s="10"/>
      <c r="AU16" s="10"/>
      <c r="AV16" s="10"/>
      <c r="AW16" s="10"/>
      <c r="AY16" s="10"/>
      <c r="AZ16" s="10"/>
      <c r="BA16" s="10"/>
      <c r="BB16" s="10"/>
      <c r="BC16" s="10">
        <v>0</v>
      </c>
      <c r="BD16" s="10">
        <v>0</v>
      </c>
      <c r="BE16" s="10">
        <v>0</v>
      </c>
      <c r="BF16" s="10">
        <v>0</v>
      </c>
      <c r="BG16" s="10">
        <v>0</v>
      </c>
      <c r="BH16" s="10">
        <v>0</v>
      </c>
      <c r="BI16" s="10">
        <v>0</v>
      </c>
      <c r="BJ16" s="10">
        <v>0</v>
      </c>
      <c r="BK16" s="10">
        <v>0</v>
      </c>
      <c r="BL16" s="10">
        <v>0</v>
      </c>
      <c r="BM16" s="10">
        <v>0</v>
      </c>
      <c r="BN16" s="10">
        <v>1</v>
      </c>
      <c r="BO16" s="10">
        <v>1</v>
      </c>
      <c r="BP16" s="10">
        <v>1</v>
      </c>
      <c r="BQ16" s="10">
        <v>1</v>
      </c>
      <c r="BR16" s="10">
        <v>1</v>
      </c>
      <c r="BS16" s="10">
        <v>1</v>
      </c>
      <c r="BT16" s="10"/>
      <c r="BU16" s="10"/>
      <c r="BV16" s="10"/>
    </row>
    <row r="17" spans="1:74" ht="5.5" customHeight="1" x14ac:dyDescent="0.35">
      <c r="B17" s="9">
        <v>0</v>
      </c>
      <c r="C17" s="9">
        <v>0</v>
      </c>
      <c r="D17" s="9">
        <v>0</v>
      </c>
      <c r="E17" s="9">
        <v>1</v>
      </c>
      <c r="F17" s="9">
        <v>1</v>
      </c>
      <c r="G17" s="9">
        <v>1</v>
      </c>
      <c r="H17" s="9">
        <v>1</v>
      </c>
      <c r="I17" s="9">
        <v>1</v>
      </c>
      <c r="J17" s="9">
        <v>1</v>
      </c>
      <c r="K17" s="9">
        <v>1</v>
      </c>
      <c r="L17" s="9">
        <v>1</v>
      </c>
      <c r="M17" s="9">
        <v>1</v>
      </c>
      <c r="N17" s="9">
        <v>1</v>
      </c>
      <c r="O17" s="9">
        <v>1</v>
      </c>
      <c r="P17" s="9">
        <v>1</v>
      </c>
      <c r="Q17" s="9">
        <v>0</v>
      </c>
      <c r="R17" s="9">
        <v>0</v>
      </c>
      <c r="S17" s="9">
        <v>0</v>
      </c>
      <c r="T17" s="9">
        <v>0</v>
      </c>
      <c r="U17" s="9">
        <v>0</v>
      </c>
      <c r="V17" s="9">
        <v>0</v>
      </c>
      <c r="W17" s="9">
        <v>0</v>
      </c>
      <c r="X17" s="9">
        <v>0</v>
      </c>
      <c r="Z17" s="10">
        <v>0</v>
      </c>
      <c r="AA17" s="10">
        <v>1</v>
      </c>
      <c r="AB17" s="10">
        <v>1</v>
      </c>
      <c r="AC17" s="10">
        <v>1</v>
      </c>
      <c r="AD17" s="10">
        <v>1</v>
      </c>
      <c r="AE17" s="10">
        <v>1</v>
      </c>
      <c r="AF17" s="10"/>
      <c r="AG17" s="10"/>
      <c r="AH17" s="10"/>
      <c r="AI17" s="10"/>
      <c r="AJ17" s="10"/>
      <c r="AK17" s="10"/>
      <c r="AL17" s="10"/>
      <c r="AM17" s="10" t="s">
        <v>164</v>
      </c>
      <c r="AN17" s="10"/>
      <c r="AO17" s="10"/>
      <c r="AP17" s="10"/>
      <c r="AQ17" s="10"/>
      <c r="AR17" s="10"/>
      <c r="AS17" s="10"/>
      <c r="AT17" s="10"/>
      <c r="AU17" s="10"/>
      <c r="AV17" s="10"/>
      <c r="AW17" s="10"/>
      <c r="AY17" s="10">
        <v>0</v>
      </c>
      <c r="AZ17" s="10">
        <v>0</v>
      </c>
      <c r="BA17" s="10">
        <v>1</v>
      </c>
      <c r="BB17" s="10">
        <v>0</v>
      </c>
      <c r="BC17" s="10">
        <v>0</v>
      </c>
      <c r="BD17" s="10">
        <v>0</v>
      </c>
      <c r="BE17" s="10">
        <v>0</v>
      </c>
      <c r="BF17" s="10">
        <v>0</v>
      </c>
      <c r="BG17" s="10">
        <v>0</v>
      </c>
      <c r="BH17" s="10">
        <v>0</v>
      </c>
      <c r="BI17" s="10">
        <v>0</v>
      </c>
      <c r="BJ17" s="10">
        <v>1</v>
      </c>
      <c r="BK17" s="10">
        <v>1</v>
      </c>
      <c r="BL17" s="10">
        <v>0</v>
      </c>
      <c r="BM17" s="10">
        <v>1</v>
      </c>
      <c r="BN17" s="10">
        <v>0</v>
      </c>
      <c r="BO17" s="10">
        <v>0</v>
      </c>
      <c r="BP17" s="10">
        <v>0</v>
      </c>
      <c r="BQ17" s="10">
        <v>1</v>
      </c>
      <c r="BR17" s="10">
        <v>0</v>
      </c>
      <c r="BS17" s="10">
        <v>1</v>
      </c>
      <c r="BT17" s="10"/>
      <c r="BU17" s="10"/>
      <c r="BV17" s="10"/>
    </row>
    <row r="18" spans="1:74" ht="5.5" customHeight="1" x14ac:dyDescent="0.35">
      <c r="B18" s="9">
        <v>0</v>
      </c>
      <c r="C18" s="9">
        <v>0</v>
      </c>
      <c r="D18" s="9">
        <v>0</v>
      </c>
      <c r="E18" s="9">
        <v>1</v>
      </c>
      <c r="F18" s="9">
        <v>1</v>
      </c>
      <c r="G18" s="9">
        <v>1</v>
      </c>
      <c r="H18" s="9">
        <v>1</v>
      </c>
      <c r="I18" s="9">
        <v>1</v>
      </c>
      <c r="J18" s="9">
        <v>1</v>
      </c>
      <c r="K18" s="9">
        <v>1</v>
      </c>
      <c r="L18" s="9">
        <v>1</v>
      </c>
      <c r="M18" s="9">
        <v>1</v>
      </c>
      <c r="N18" s="9">
        <v>1</v>
      </c>
      <c r="O18" s="9">
        <v>1</v>
      </c>
      <c r="P18" s="9">
        <v>1</v>
      </c>
      <c r="Q18" s="9">
        <v>1</v>
      </c>
      <c r="R18" s="9">
        <v>1</v>
      </c>
      <c r="S18" s="9">
        <v>0</v>
      </c>
      <c r="T18" s="9">
        <v>0</v>
      </c>
      <c r="U18" s="9">
        <v>0</v>
      </c>
      <c r="V18" s="9">
        <v>0</v>
      </c>
      <c r="X18" s="9">
        <v>0</v>
      </c>
      <c r="Z18" s="10">
        <v>0</v>
      </c>
      <c r="AA18" s="10">
        <v>0</v>
      </c>
      <c r="AB18" s="10">
        <v>0</v>
      </c>
      <c r="AC18" s="10">
        <v>1</v>
      </c>
      <c r="AD18" s="10">
        <v>1</v>
      </c>
      <c r="AE18" s="10">
        <v>1</v>
      </c>
      <c r="AF18" s="10"/>
      <c r="AG18" s="10"/>
      <c r="AH18" s="10"/>
      <c r="AI18" s="10"/>
      <c r="AJ18" s="10"/>
      <c r="AK18" s="10"/>
      <c r="AL18" s="10"/>
      <c r="AM18" s="10"/>
      <c r="AN18" s="10"/>
      <c r="AO18" s="10"/>
      <c r="AP18" s="10"/>
      <c r="AQ18" s="10"/>
      <c r="AR18" s="10"/>
      <c r="AS18" s="10"/>
      <c r="AT18" s="10"/>
      <c r="AU18" s="10"/>
      <c r="AV18" s="10"/>
      <c r="AW18" s="10"/>
      <c r="AY18" s="10">
        <v>0</v>
      </c>
      <c r="AZ18" s="10">
        <v>0</v>
      </c>
      <c r="BA18" s="10">
        <v>0</v>
      </c>
      <c r="BB18" s="10">
        <v>1</v>
      </c>
      <c r="BC18" s="10">
        <v>0</v>
      </c>
      <c r="BD18" s="10">
        <v>0</v>
      </c>
      <c r="BE18" s="10">
        <v>0</v>
      </c>
      <c r="BF18" s="10">
        <v>0</v>
      </c>
      <c r="BG18" s="10">
        <v>0</v>
      </c>
      <c r="BH18" s="10">
        <v>0</v>
      </c>
      <c r="BI18" s="10">
        <v>0</v>
      </c>
      <c r="BJ18" s="10">
        <v>0</v>
      </c>
      <c r="BK18" s="10">
        <v>1</v>
      </c>
      <c r="BL18" s="10">
        <v>1</v>
      </c>
      <c r="BM18" s="10">
        <v>1</v>
      </c>
      <c r="BN18" s="10">
        <v>1</v>
      </c>
      <c r="BO18" s="10">
        <v>1</v>
      </c>
      <c r="BP18" s="10">
        <v>1</v>
      </c>
      <c r="BQ18" s="10">
        <v>1</v>
      </c>
      <c r="BR18" s="10">
        <v>1</v>
      </c>
      <c r="BS18" s="10">
        <v>1</v>
      </c>
      <c r="BT18" s="10"/>
      <c r="BU18" s="10"/>
      <c r="BV18" s="10"/>
    </row>
    <row r="19" spans="1:74" ht="5.5" customHeight="1" x14ac:dyDescent="0.35">
      <c r="A19" s="9">
        <v>0</v>
      </c>
      <c r="B19" s="9">
        <v>0</v>
      </c>
      <c r="C19" s="9">
        <v>0</v>
      </c>
      <c r="D19" s="9">
        <v>0</v>
      </c>
      <c r="E19" s="9">
        <v>0</v>
      </c>
      <c r="F19" s="9">
        <v>1</v>
      </c>
      <c r="G19" s="9">
        <v>1</v>
      </c>
      <c r="H19" s="9">
        <v>1</v>
      </c>
      <c r="I19" s="9">
        <v>1</v>
      </c>
      <c r="J19" s="9">
        <v>1</v>
      </c>
      <c r="K19" s="9">
        <v>1</v>
      </c>
      <c r="L19" s="9">
        <v>1</v>
      </c>
      <c r="M19" s="9">
        <v>1</v>
      </c>
      <c r="N19" s="9">
        <v>1</v>
      </c>
      <c r="O19" s="9">
        <v>1</v>
      </c>
      <c r="P19" s="9">
        <v>1</v>
      </c>
      <c r="Q19" s="9">
        <v>1</v>
      </c>
      <c r="R19" s="9">
        <v>0</v>
      </c>
      <c r="S19" s="9">
        <v>0</v>
      </c>
      <c r="T19" s="9">
        <v>0</v>
      </c>
      <c r="U19" s="9">
        <v>0</v>
      </c>
      <c r="V19" s="9">
        <v>0</v>
      </c>
      <c r="W19" s="9">
        <v>0</v>
      </c>
      <c r="X19" s="9">
        <v>0</v>
      </c>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Y19" s="10">
        <v>0</v>
      </c>
      <c r="AZ19" s="10">
        <v>0</v>
      </c>
      <c r="BA19" s="10">
        <v>0</v>
      </c>
      <c r="BB19" s="10">
        <v>0</v>
      </c>
      <c r="BC19" s="10">
        <v>0</v>
      </c>
      <c r="BD19" s="10">
        <v>0</v>
      </c>
      <c r="BE19" s="10">
        <v>0</v>
      </c>
      <c r="BF19" s="10">
        <v>0</v>
      </c>
      <c r="BG19" s="10">
        <v>0</v>
      </c>
      <c r="BH19" s="10">
        <v>0</v>
      </c>
      <c r="BI19" s="10">
        <v>0</v>
      </c>
      <c r="BJ19" s="10">
        <v>0</v>
      </c>
      <c r="BK19" s="10">
        <v>0</v>
      </c>
      <c r="BL19" s="10">
        <v>0</v>
      </c>
      <c r="BM19" s="10">
        <v>0</v>
      </c>
      <c r="BN19" s="10">
        <v>0</v>
      </c>
      <c r="BO19" s="10">
        <v>1</v>
      </c>
      <c r="BP19" s="10">
        <v>0</v>
      </c>
      <c r="BQ19" s="10">
        <v>0</v>
      </c>
      <c r="BR19" s="10">
        <v>1</v>
      </c>
      <c r="BS19" s="10">
        <v>1</v>
      </c>
      <c r="BT19" s="10"/>
      <c r="BU19" s="10"/>
      <c r="BV19" s="10"/>
    </row>
    <row r="20" spans="1:74" ht="5.5" customHeight="1" x14ac:dyDescent="0.35">
      <c r="A20" s="9">
        <v>0</v>
      </c>
      <c r="B20" s="9">
        <v>0</v>
      </c>
      <c r="C20" s="9">
        <v>0</v>
      </c>
      <c r="D20" s="9">
        <v>0</v>
      </c>
      <c r="E20" s="9">
        <v>0</v>
      </c>
      <c r="F20" s="9">
        <v>0</v>
      </c>
      <c r="G20" s="9">
        <v>0</v>
      </c>
      <c r="H20" s="9">
        <v>0</v>
      </c>
      <c r="I20" s="9">
        <v>0</v>
      </c>
      <c r="J20" s="9">
        <v>0</v>
      </c>
      <c r="K20" s="9">
        <v>0</v>
      </c>
      <c r="L20" s="9">
        <v>0</v>
      </c>
      <c r="M20" s="9">
        <v>0</v>
      </c>
      <c r="N20" s="9">
        <v>0</v>
      </c>
      <c r="O20" s="9">
        <v>0</v>
      </c>
      <c r="P20" s="9">
        <v>0</v>
      </c>
      <c r="Q20" s="9">
        <v>0</v>
      </c>
      <c r="R20" s="9">
        <v>0</v>
      </c>
      <c r="S20" s="9">
        <v>0</v>
      </c>
      <c r="T20" s="9">
        <v>0</v>
      </c>
      <c r="U20" s="9">
        <v>0</v>
      </c>
      <c r="V20" s="9">
        <v>0</v>
      </c>
      <c r="W20" s="9">
        <v>0</v>
      </c>
      <c r="X20" s="9">
        <v>0</v>
      </c>
      <c r="Z20" s="10">
        <v>0</v>
      </c>
      <c r="AA20" s="10">
        <v>0</v>
      </c>
      <c r="AB20" s="10">
        <v>0</v>
      </c>
      <c r="AC20" s="10">
        <v>0</v>
      </c>
      <c r="AD20" s="10"/>
      <c r="AE20" s="10">
        <v>0</v>
      </c>
      <c r="AF20" s="10">
        <v>1</v>
      </c>
      <c r="AG20" s="10">
        <v>1</v>
      </c>
      <c r="AH20" s="10">
        <v>1</v>
      </c>
      <c r="AI20" s="10"/>
      <c r="AJ20" s="10"/>
      <c r="AK20" s="10"/>
      <c r="AL20" s="10"/>
      <c r="AM20" s="10"/>
      <c r="AN20" s="10"/>
      <c r="AO20" s="10"/>
      <c r="AP20" s="10"/>
      <c r="AQ20" s="10"/>
      <c r="AR20" s="10"/>
      <c r="AS20" s="10"/>
      <c r="AT20" s="10"/>
      <c r="AU20" s="10"/>
      <c r="AV20" s="10"/>
      <c r="AW20" s="10"/>
      <c r="AY20" s="10">
        <v>1</v>
      </c>
      <c r="AZ20" s="10">
        <v>1</v>
      </c>
      <c r="BA20" s="10">
        <v>0</v>
      </c>
      <c r="BB20" s="10">
        <v>0</v>
      </c>
      <c r="BC20" s="10">
        <v>0</v>
      </c>
      <c r="BD20" s="10">
        <v>1</v>
      </c>
      <c r="BE20" s="10">
        <v>0</v>
      </c>
      <c r="BF20" s="10">
        <v>0</v>
      </c>
      <c r="BG20" s="10">
        <v>0</v>
      </c>
      <c r="BH20" s="10">
        <v>0</v>
      </c>
      <c r="BI20" s="10">
        <v>0</v>
      </c>
      <c r="BJ20" s="10">
        <v>0</v>
      </c>
      <c r="BK20" s="10">
        <v>0</v>
      </c>
      <c r="BL20" s="10">
        <v>0</v>
      </c>
      <c r="BM20" s="10">
        <v>1</v>
      </c>
      <c r="BN20" s="10">
        <v>1</v>
      </c>
      <c r="BO20" s="10">
        <v>1</v>
      </c>
      <c r="BP20" s="10">
        <v>1</v>
      </c>
      <c r="BQ20" s="10">
        <v>1</v>
      </c>
      <c r="BR20" s="10">
        <v>1</v>
      </c>
      <c r="BS20" s="10">
        <v>1</v>
      </c>
      <c r="BT20" s="10"/>
      <c r="BU20" s="10"/>
      <c r="BV20" s="10"/>
    </row>
    <row r="21" spans="1:74" ht="5.5" customHeight="1" x14ac:dyDescent="0.35">
      <c r="A21" s="9">
        <v>0</v>
      </c>
      <c r="B21" s="9">
        <v>0</v>
      </c>
      <c r="C21" s="9">
        <v>0</v>
      </c>
      <c r="E21" s="9">
        <v>1</v>
      </c>
      <c r="F21" s="9">
        <v>1</v>
      </c>
      <c r="G21" s="9">
        <v>1</v>
      </c>
      <c r="H21" s="9">
        <v>1</v>
      </c>
      <c r="I21" s="9">
        <v>1</v>
      </c>
      <c r="J21" s="9">
        <v>1</v>
      </c>
      <c r="K21" s="9">
        <v>1</v>
      </c>
      <c r="L21" s="9">
        <v>1</v>
      </c>
      <c r="M21" s="9">
        <v>1</v>
      </c>
      <c r="N21" s="9">
        <v>1</v>
      </c>
      <c r="O21" s="9">
        <v>1</v>
      </c>
      <c r="P21" s="9">
        <v>1</v>
      </c>
      <c r="Q21" s="9">
        <v>1</v>
      </c>
      <c r="R21" s="9">
        <v>0</v>
      </c>
      <c r="S21" s="9">
        <v>0</v>
      </c>
      <c r="T21" s="9">
        <v>0</v>
      </c>
      <c r="U21" s="9">
        <v>0</v>
      </c>
      <c r="V21" s="9">
        <v>0</v>
      </c>
      <c r="W21" s="9">
        <v>0</v>
      </c>
      <c r="X21" s="9">
        <v>0</v>
      </c>
      <c r="Z21" s="10">
        <v>0</v>
      </c>
      <c r="AA21" s="10">
        <v>0</v>
      </c>
      <c r="AB21" s="10">
        <v>0</v>
      </c>
      <c r="AC21" s="10">
        <v>0</v>
      </c>
      <c r="AD21" s="10">
        <v>0</v>
      </c>
      <c r="AE21" s="10">
        <v>1</v>
      </c>
      <c r="AF21" s="10">
        <v>1</v>
      </c>
      <c r="AG21" s="10">
        <v>1</v>
      </c>
      <c r="AH21" s="10">
        <v>1</v>
      </c>
      <c r="AI21" s="10"/>
      <c r="AJ21" s="10"/>
      <c r="AK21" s="10"/>
      <c r="AL21" s="10"/>
      <c r="AM21" s="10"/>
      <c r="AN21" s="10"/>
      <c r="AO21" s="10"/>
      <c r="AP21" s="10"/>
      <c r="AQ21" s="10"/>
      <c r="AR21" s="10"/>
      <c r="AS21" s="10"/>
      <c r="AT21" s="10"/>
      <c r="AU21" s="10"/>
      <c r="AV21" s="10"/>
      <c r="AW21" s="10"/>
      <c r="AY21" s="10">
        <v>0</v>
      </c>
      <c r="AZ21" s="10">
        <v>0</v>
      </c>
      <c r="BA21" s="10">
        <v>0</v>
      </c>
      <c r="BB21" s="10">
        <v>0</v>
      </c>
      <c r="BC21" s="10">
        <v>0</v>
      </c>
      <c r="BD21" s="10">
        <v>0</v>
      </c>
      <c r="BE21" s="10">
        <v>0</v>
      </c>
      <c r="BF21" s="10">
        <v>0</v>
      </c>
      <c r="BG21" s="10">
        <v>0</v>
      </c>
      <c r="BH21" s="10">
        <v>0</v>
      </c>
      <c r="BI21" s="10">
        <v>0</v>
      </c>
      <c r="BJ21" s="10">
        <v>0</v>
      </c>
      <c r="BK21" s="10">
        <v>1</v>
      </c>
      <c r="BL21" s="10">
        <v>1</v>
      </c>
      <c r="BM21" s="10">
        <v>1</v>
      </c>
      <c r="BN21" s="10">
        <v>1</v>
      </c>
      <c r="BO21" s="10">
        <v>1</v>
      </c>
      <c r="BP21" s="10">
        <v>1</v>
      </c>
      <c r="BQ21" s="10">
        <v>1</v>
      </c>
      <c r="BR21" s="10">
        <v>1</v>
      </c>
      <c r="BS21" s="10">
        <v>1</v>
      </c>
      <c r="BT21" s="10"/>
      <c r="BU21" s="10"/>
      <c r="BV21" s="10"/>
    </row>
    <row r="22" spans="1:74" ht="5.5" customHeight="1" x14ac:dyDescent="0.35">
      <c r="A22" s="9">
        <v>0</v>
      </c>
      <c r="B22" s="9">
        <v>0</v>
      </c>
      <c r="C22" s="9">
        <v>0</v>
      </c>
      <c r="D22" s="9">
        <v>0</v>
      </c>
      <c r="E22" s="9">
        <v>0</v>
      </c>
      <c r="F22" s="9">
        <v>1</v>
      </c>
      <c r="G22" s="9">
        <v>1</v>
      </c>
      <c r="H22" s="9">
        <v>1</v>
      </c>
      <c r="I22" s="9">
        <v>1</v>
      </c>
      <c r="J22" s="9">
        <v>1</v>
      </c>
      <c r="K22" s="9">
        <v>0</v>
      </c>
      <c r="L22" s="9">
        <v>1</v>
      </c>
      <c r="M22" s="9">
        <v>1</v>
      </c>
      <c r="N22" s="9">
        <v>1</v>
      </c>
      <c r="O22" s="9">
        <v>1</v>
      </c>
      <c r="P22" s="9">
        <v>1</v>
      </c>
      <c r="Q22" s="9">
        <v>0</v>
      </c>
      <c r="R22" s="9">
        <v>0</v>
      </c>
      <c r="S22" s="9">
        <v>0</v>
      </c>
      <c r="T22" s="9">
        <v>0</v>
      </c>
      <c r="U22" s="9">
        <v>0</v>
      </c>
      <c r="V22" s="9">
        <v>0</v>
      </c>
      <c r="W22" s="9">
        <v>0</v>
      </c>
      <c r="X22" s="9">
        <v>0</v>
      </c>
      <c r="Z22" s="10">
        <v>0</v>
      </c>
      <c r="AA22" s="10">
        <v>0</v>
      </c>
      <c r="AB22" s="10">
        <v>0</v>
      </c>
      <c r="AC22" s="10">
        <v>0</v>
      </c>
      <c r="AD22" s="10">
        <v>0</v>
      </c>
      <c r="AE22" s="10">
        <v>0</v>
      </c>
      <c r="AF22" s="10">
        <v>0</v>
      </c>
      <c r="AG22" s="10">
        <v>1</v>
      </c>
      <c r="AH22" s="10">
        <v>1</v>
      </c>
      <c r="AI22" s="10"/>
      <c r="AJ22" s="10"/>
      <c r="AK22" s="10"/>
      <c r="AL22" s="10"/>
      <c r="AM22" s="10"/>
      <c r="AN22" s="10"/>
      <c r="AO22" s="10"/>
      <c r="AP22" s="10"/>
      <c r="AQ22" s="10"/>
      <c r="AR22" s="10"/>
      <c r="AS22" s="10"/>
      <c r="AT22" s="10"/>
      <c r="AU22" s="10"/>
      <c r="AV22" s="10"/>
      <c r="AW22" s="10"/>
      <c r="AY22" s="10">
        <v>1</v>
      </c>
      <c r="AZ22" s="10">
        <v>0</v>
      </c>
      <c r="BA22" s="10">
        <v>0</v>
      </c>
      <c r="BB22" s="10">
        <v>0</v>
      </c>
      <c r="BC22" s="10">
        <v>0</v>
      </c>
      <c r="BD22" s="10">
        <v>0</v>
      </c>
      <c r="BE22" s="10">
        <v>0</v>
      </c>
      <c r="BF22" s="10">
        <v>0</v>
      </c>
      <c r="BG22" s="10">
        <v>0</v>
      </c>
      <c r="BH22" s="10">
        <v>0</v>
      </c>
      <c r="BI22" s="10">
        <v>0</v>
      </c>
      <c r="BJ22" s="10">
        <v>0</v>
      </c>
      <c r="BK22" s="10">
        <v>0</v>
      </c>
      <c r="BL22" s="10">
        <v>1</v>
      </c>
      <c r="BM22" s="10">
        <v>1</v>
      </c>
      <c r="BN22" s="10">
        <v>1</v>
      </c>
      <c r="BO22" s="10">
        <v>1</v>
      </c>
      <c r="BP22" s="10">
        <v>1</v>
      </c>
      <c r="BQ22" s="10">
        <v>1</v>
      </c>
      <c r="BR22" s="10">
        <v>1</v>
      </c>
      <c r="BS22" s="10">
        <v>1</v>
      </c>
      <c r="BT22" s="10"/>
      <c r="BU22" s="10"/>
      <c r="BV22" s="10"/>
    </row>
    <row r="23" spans="1:74" ht="5.5" customHeight="1" x14ac:dyDescent="0.35">
      <c r="A23" s="9">
        <v>0</v>
      </c>
      <c r="B23" s="9">
        <v>0</v>
      </c>
      <c r="C23" s="9">
        <v>0</v>
      </c>
      <c r="D23" s="9">
        <v>1</v>
      </c>
      <c r="E23" s="9">
        <v>1</v>
      </c>
      <c r="F23" s="9">
        <v>1</v>
      </c>
      <c r="G23" s="9">
        <v>1</v>
      </c>
      <c r="H23" s="9">
        <v>1</v>
      </c>
      <c r="I23" s="9">
        <v>1</v>
      </c>
      <c r="J23" s="9">
        <v>1</v>
      </c>
      <c r="K23" s="9">
        <v>1</v>
      </c>
      <c r="L23" s="9">
        <v>1</v>
      </c>
      <c r="M23" s="9">
        <v>1</v>
      </c>
      <c r="N23" s="9">
        <v>1</v>
      </c>
      <c r="O23" s="9">
        <v>0</v>
      </c>
      <c r="P23" s="9">
        <v>0</v>
      </c>
      <c r="Q23" s="9">
        <v>0</v>
      </c>
      <c r="R23" s="9">
        <v>0</v>
      </c>
      <c r="S23" s="9">
        <v>0</v>
      </c>
      <c r="T23" s="9">
        <v>0</v>
      </c>
      <c r="U23" s="9">
        <v>0</v>
      </c>
      <c r="V23" s="9">
        <v>0</v>
      </c>
      <c r="W23" s="9">
        <v>0</v>
      </c>
      <c r="X23" s="9">
        <v>0</v>
      </c>
      <c r="Z23" s="10">
        <v>1</v>
      </c>
      <c r="AA23" s="10">
        <v>0</v>
      </c>
      <c r="AB23" s="10">
        <v>0</v>
      </c>
      <c r="AC23" s="10">
        <v>0</v>
      </c>
      <c r="AD23" s="10">
        <v>1</v>
      </c>
      <c r="AE23" s="10">
        <v>0</v>
      </c>
      <c r="AF23" s="10">
        <v>1</v>
      </c>
      <c r="AG23" s="10">
        <v>1</v>
      </c>
      <c r="AH23" s="10">
        <v>1</v>
      </c>
      <c r="AI23" s="10"/>
      <c r="AJ23" s="10"/>
      <c r="AK23" s="10"/>
      <c r="AL23" s="10"/>
      <c r="AM23" s="10"/>
      <c r="AN23" s="10"/>
      <c r="AO23" s="10"/>
      <c r="AP23" s="10"/>
      <c r="AQ23" s="10"/>
      <c r="AR23" s="10"/>
      <c r="AS23" s="10"/>
      <c r="AT23" s="10"/>
      <c r="AU23" s="10"/>
      <c r="AV23" s="10"/>
      <c r="AW23" s="11"/>
      <c r="BT23" s="10"/>
      <c r="BU23" s="10"/>
      <c r="BV23" s="10"/>
    </row>
    <row r="24" spans="1:74" ht="5.5" customHeight="1" x14ac:dyDescent="0.35">
      <c r="A24" s="9">
        <v>0</v>
      </c>
      <c r="B24" s="9">
        <v>0</v>
      </c>
      <c r="C24" s="9">
        <v>0</v>
      </c>
      <c r="D24" s="9">
        <v>0</v>
      </c>
      <c r="E24" s="9">
        <v>0</v>
      </c>
      <c r="F24" s="9">
        <v>0</v>
      </c>
      <c r="G24" s="9">
        <v>0</v>
      </c>
      <c r="H24" s="9">
        <v>0</v>
      </c>
      <c r="I24" s="9">
        <v>0</v>
      </c>
      <c r="J24" s="9">
        <v>0</v>
      </c>
      <c r="K24" s="9">
        <v>0</v>
      </c>
      <c r="L24" s="9">
        <v>0</v>
      </c>
      <c r="M24" s="9">
        <v>0</v>
      </c>
      <c r="N24" s="9">
        <v>0</v>
      </c>
      <c r="O24" s="9">
        <v>0</v>
      </c>
      <c r="P24" s="9">
        <v>0</v>
      </c>
      <c r="Q24" s="9">
        <v>0</v>
      </c>
      <c r="R24" s="9">
        <v>0</v>
      </c>
      <c r="S24" s="9">
        <v>0</v>
      </c>
      <c r="T24" s="9">
        <v>0</v>
      </c>
      <c r="U24" s="9">
        <v>0</v>
      </c>
      <c r="V24" s="9">
        <v>0</v>
      </c>
      <c r="W24" s="9">
        <v>0</v>
      </c>
      <c r="X24" s="9">
        <v>0</v>
      </c>
      <c r="Z24" s="10">
        <v>0</v>
      </c>
      <c r="AA24" s="10">
        <v>0</v>
      </c>
      <c r="AB24" s="10">
        <v>0</v>
      </c>
      <c r="AC24" s="10">
        <v>0</v>
      </c>
      <c r="AD24" s="10">
        <v>0</v>
      </c>
      <c r="AE24" s="10">
        <v>0</v>
      </c>
      <c r="AF24" s="10">
        <v>1</v>
      </c>
      <c r="AG24" s="10">
        <v>1</v>
      </c>
      <c r="AH24" s="10">
        <v>1</v>
      </c>
      <c r="AI24" s="10"/>
      <c r="AJ24" s="10"/>
      <c r="AK24" s="10"/>
      <c r="AL24" s="10"/>
      <c r="AM24" s="10"/>
      <c r="AN24" s="10"/>
      <c r="AO24" s="10"/>
      <c r="AP24" s="10"/>
      <c r="AQ24" s="10"/>
      <c r="AR24" s="10"/>
      <c r="AS24" s="10"/>
      <c r="AT24" s="10"/>
      <c r="AU24" s="10"/>
      <c r="AV24" s="10"/>
      <c r="AW24" s="10"/>
      <c r="AY24" s="10">
        <v>0</v>
      </c>
      <c r="AZ24" s="10">
        <v>0</v>
      </c>
      <c r="BA24" s="10">
        <v>0</v>
      </c>
      <c r="BB24" s="10">
        <v>0</v>
      </c>
      <c r="BC24" s="10">
        <v>0</v>
      </c>
      <c r="BD24" s="10">
        <v>0</v>
      </c>
      <c r="BE24" s="10">
        <v>0</v>
      </c>
      <c r="BF24" s="10">
        <v>0</v>
      </c>
      <c r="BG24" s="10">
        <v>0</v>
      </c>
      <c r="BH24" s="10">
        <v>0</v>
      </c>
      <c r="BI24" s="10">
        <v>1</v>
      </c>
      <c r="BJ24" s="10">
        <v>1</v>
      </c>
      <c r="BK24" s="10">
        <v>1</v>
      </c>
      <c r="BL24" s="10">
        <v>1</v>
      </c>
      <c r="BM24" s="10">
        <v>1</v>
      </c>
      <c r="BN24" s="10">
        <v>1</v>
      </c>
      <c r="BO24" s="10"/>
      <c r="BP24" s="10"/>
      <c r="BQ24" s="10"/>
      <c r="BR24" s="10"/>
      <c r="BS24" s="10"/>
      <c r="BT24" s="10"/>
      <c r="BU24" s="10"/>
      <c r="BV24" s="10"/>
    </row>
    <row r="25" spans="1:74" ht="5.5" customHeight="1" x14ac:dyDescent="0.35">
      <c r="A25" s="9">
        <v>0</v>
      </c>
      <c r="B25" s="9">
        <v>1</v>
      </c>
      <c r="C25" s="9">
        <v>0</v>
      </c>
      <c r="D25" s="9">
        <v>0</v>
      </c>
      <c r="E25" s="9">
        <v>0</v>
      </c>
      <c r="F25" s="9">
        <v>0</v>
      </c>
      <c r="G25" s="9">
        <v>0</v>
      </c>
      <c r="H25" s="9">
        <v>0</v>
      </c>
      <c r="I25" s="9">
        <v>0</v>
      </c>
      <c r="J25" s="9">
        <v>0</v>
      </c>
      <c r="K25" s="9">
        <v>0</v>
      </c>
      <c r="L25" s="9">
        <v>0</v>
      </c>
      <c r="M25" s="9">
        <v>0</v>
      </c>
      <c r="N25" s="9">
        <v>0</v>
      </c>
      <c r="O25" s="9">
        <v>0</v>
      </c>
      <c r="P25" s="9">
        <v>0</v>
      </c>
      <c r="Q25" s="9">
        <v>0</v>
      </c>
      <c r="R25" s="9">
        <v>0</v>
      </c>
      <c r="S25" s="9">
        <v>0</v>
      </c>
      <c r="T25" s="9">
        <v>0</v>
      </c>
      <c r="U25" s="9">
        <v>0</v>
      </c>
      <c r="V25" s="9">
        <v>0</v>
      </c>
      <c r="W25" s="9">
        <v>0</v>
      </c>
      <c r="X25" s="9">
        <v>0</v>
      </c>
      <c r="Z25" s="10">
        <v>0</v>
      </c>
      <c r="AA25" s="10">
        <v>0</v>
      </c>
      <c r="AB25" s="10">
        <v>0</v>
      </c>
      <c r="AC25" s="10">
        <v>0</v>
      </c>
      <c r="AD25" s="10">
        <v>0</v>
      </c>
      <c r="AE25" s="10">
        <v>0</v>
      </c>
      <c r="AF25" s="10">
        <v>0</v>
      </c>
      <c r="AG25" s="10">
        <v>0</v>
      </c>
      <c r="AH25" s="10">
        <v>1</v>
      </c>
      <c r="AI25" s="10"/>
      <c r="AJ25" s="10"/>
      <c r="AK25" s="10"/>
      <c r="AL25" s="10"/>
      <c r="AM25" s="10"/>
      <c r="AN25" s="10"/>
      <c r="AO25" s="10"/>
      <c r="AP25" s="10"/>
      <c r="AQ25" s="10"/>
      <c r="AR25" s="10"/>
      <c r="AS25" s="10"/>
      <c r="AT25" s="10"/>
      <c r="AU25" s="10"/>
      <c r="AV25" s="10"/>
      <c r="AW25" s="10"/>
      <c r="AY25" s="10">
        <v>1</v>
      </c>
      <c r="AZ25" s="10">
        <v>1</v>
      </c>
      <c r="BA25" s="10">
        <v>1</v>
      </c>
      <c r="BB25" s="10">
        <v>1</v>
      </c>
      <c r="BC25" s="10">
        <v>0</v>
      </c>
      <c r="BD25" s="10">
        <v>0</v>
      </c>
      <c r="BE25" s="10">
        <v>0</v>
      </c>
      <c r="BF25" s="10">
        <v>0</v>
      </c>
      <c r="BG25" s="10">
        <v>0</v>
      </c>
      <c r="BH25" s="10">
        <v>0</v>
      </c>
      <c r="BI25" s="10">
        <v>0</v>
      </c>
      <c r="BJ25" s="10">
        <v>0</v>
      </c>
      <c r="BK25" s="10">
        <v>1</v>
      </c>
      <c r="BL25" s="10">
        <v>1</v>
      </c>
      <c r="BM25" s="10">
        <v>1</v>
      </c>
      <c r="BN25" s="10">
        <v>1</v>
      </c>
      <c r="BO25" s="10"/>
      <c r="BP25" s="10"/>
      <c r="BQ25" s="10"/>
      <c r="BR25" s="10"/>
      <c r="BS25" s="10"/>
      <c r="BT25" s="10"/>
      <c r="BU25" s="10"/>
      <c r="BV25" s="10"/>
    </row>
    <row r="26" spans="1:74" ht="5.5" customHeight="1" x14ac:dyDescent="0.35">
      <c r="Z26" s="10">
        <v>0</v>
      </c>
      <c r="AA26" s="10">
        <v>0</v>
      </c>
      <c r="AB26" s="10">
        <v>0</v>
      </c>
      <c r="AC26" s="10">
        <v>0</v>
      </c>
      <c r="AD26" s="10">
        <v>0</v>
      </c>
      <c r="AE26" s="10">
        <v>1</v>
      </c>
      <c r="AF26" s="10">
        <v>1</v>
      </c>
      <c r="AG26" s="10">
        <v>1</v>
      </c>
      <c r="AH26" s="10">
        <v>1</v>
      </c>
      <c r="AI26" s="10"/>
      <c r="AJ26" s="10"/>
      <c r="AK26" s="10"/>
      <c r="AL26" s="10"/>
      <c r="AM26" s="10"/>
      <c r="AN26" s="10"/>
      <c r="AO26" s="10"/>
      <c r="AP26" s="10"/>
      <c r="AQ26" s="10"/>
      <c r="AR26" s="10"/>
      <c r="AS26" s="10"/>
      <c r="AT26" s="10"/>
      <c r="AU26" s="10"/>
      <c r="AV26" s="10"/>
      <c r="AW26" s="10"/>
      <c r="AY26" s="10">
        <v>0</v>
      </c>
      <c r="AZ26" s="10">
        <v>1</v>
      </c>
      <c r="BA26" s="10">
        <v>1</v>
      </c>
      <c r="BB26" s="10">
        <v>0</v>
      </c>
      <c r="BC26" s="10">
        <v>1</v>
      </c>
      <c r="BD26" s="10">
        <v>0</v>
      </c>
      <c r="BE26" s="10">
        <v>0</v>
      </c>
      <c r="BF26" s="10">
        <v>0</v>
      </c>
      <c r="BG26" s="10">
        <v>0</v>
      </c>
      <c r="BH26" s="10">
        <v>0</v>
      </c>
      <c r="BI26" s="10">
        <v>1</v>
      </c>
      <c r="BJ26" s="10">
        <v>1</v>
      </c>
      <c r="BK26" s="10">
        <v>0</v>
      </c>
      <c r="BL26" s="10">
        <v>1</v>
      </c>
      <c r="BM26" s="10">
        <v>1</v>
      </c>
      <c r="BN26" s="10">
        <v>1</v>
      </c>
      <c r="BO26" s="10"/>
      <c r="BP26" s="10"/>
      <c r="BQ26" s="10"/>
      <c r="BR26" s="10"/>
      <c r="BS26" s="10"/>
      <c r="BT26" s="10"/>
      <c r="BU26" s="10"/>
      <c r="BV26" s="10"/>
    </row>
    <row r="27" spans="1:74" ht="5.5" customHeight="1" x14ac:dyDescent="0.35">
      <c r="A27" s="9">
        <v>0</v>
      </c>
      <c r="B27" s="9">
        <v>0</v>
      </c>
      <c r="C27" s="9">
        <v>0</v>
      </c>
      <c r="D27" s="9">
        <v>0</v>
      </c>
      <c r="E27" s="9">
        <v>0</v>
      </c>
      <c r="F27" s="9">
        <v>1</v>
      </c>
      <c r="Z27" s="10">
        <v>0</v>
      </c>
      <c r="AA27" s="10">
        <v>0</v>
      </c>
      <c r="AB27" s="10">
        <v>0</v>
      </c>
      <c r="AC27" s="10">
        <v>0</v>
      </c>
      <c r="AD27" s="10">
        <v>0</v>
      </c>
      <c r="AE27" s="10">
        <v>0</v>
      </c>
      <c r="AF27" s="10">
        <v>0</v>
      </c>
      <c r="AG27" s="10">
        <v>1</v>
      </c>
      <c r="AH27" s="10">
        <v>1</v>
      </c>
      <c r="AI27" s="10"/>
      <c r="AJ27" s="10"/>
      <c r="AK27" s="10"/>
      <c r="AL27" s="10"/>
      <c r="AM27" s="10"/>
      <c r="AN27" s="10"/>
      <c r="AO27" s="10"/>
      <c r="AP27" s="10"/>
      <c r="AQ27" s="10"/>
      <c r="AR27" s="10"/>
      <c r="AS27" s="10"/>
      <c r="AT27" s="10"/>
      <c r="AU27" s="10"/>
      <c r="AV27" s="10"/>
      <c r="AW27" s="10"/>
      <c r="AY27" s="10">
        <v>0</v>
      </c>
      <c r="AZ27" s="10">
        <v>0</v>
      </c>
      <c r="BA27" s="10">
        <v>0</v>
      </c>
      <c r="BB27" s="10">
        <v>0</v>
      </c>
      <c r="BC27" s="10">
        <v>0</v>
      </c>
      <c r="BD27" s="10">
        <v>0</v>
      </c>
      <c r="BE27" s="10">
        <v>0</v>
      </c>
      <c r="BF27" s="10">
        <v>0</v>
      </c>
      <c r="BG27" s="10">
        <v>0</v>
      </c>
      <c r="BH27" s="10">
        <v>0</v>
      </c>
      <c r="BI27" s="10">
        <v>0</v>
      </c>
      <c r="BJ27" s="10">
        <v>0</v>
      </c>
      <c r="BK27" s="10">
        <v>1</v>
      </c>
      <c r="BL27" s="10">
        <v>1</v>
      </c>
      <c r="BM27" s="10">
        <v>1</v>
      </c>
      <c r="BN27" s="10">
        <v>1</v>
      </c>
      <c r="BO27" s="10"/>
      <c r="BP27" s="10"/>
      <c r="BQ27" s="10"/>
      <c r="BR27" s="10"/>
      <c r="BS27" s="10"/>
      <c r="BT27" s="10"/>
      <c r="BU27" s="10"/>
      <c r="BV27" s="10"/>
    </row>
    <row r="28" spans="1:74" ht="5.5" customHeight="1" x14ac:dyDescent="0.35">
      <c r="A28" s="9">
        <v>0</v>
      </c>
      <c r="B28" s="9">
        <v>0</v>
      </c>
      <c r="C28" s="9">
        <v>0</v>
      </c>
      <c r="D28" s="9">
        <v>1</v>
      </c>
      <c r="E28" s="9">
        <v>1</v>
      </c>
      <c r="F28" s="9">
        <v>1</v>
      </c>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Y28" s="10">
        <v>0</v>
      </c>
      <c r="AZ28" s="10">
        <v>0</v>
      </c>
      <c r="BA28" s="10">
        <v>0</v>
      </c>
      <c r="BB28" s="10">
        <v>0</v>
      </c>
      <c r="BC28" s="10">
        <v>0</v>
      </c>
      <c r="BD28" s="10">
        <v>0</v>
      </c>
      <c r="BE28" s="10">
        <v>0</v>
      </c>
      <c r="BF28" s="10">
        <v>0</v>
      </c>
      <c r="BG28" s="10">
        <v>0</v>
      </c>
      <c r="BH28" s="10">
        <v>0</v>
      </c>
      <c r="BI28" s="10">
        <v>0</v>
      </c>
      <c r="BJ28" s="10">
        <v>0</v>
      </c>
      <c r="BK28" s="10">
        <v>0</v>
      </c>
      <c r="BL28" s="10">
        <v>0</v>
      </c>
      <c r="BM28" s="10">
        <v>0</v>
      </c>
      <c r="BN28" s="10">
        <v>1</v>
      </c>
      <c r="BO28" s="10"/>
      <c r="BP28" s="10"/>
      <c r="BQ28" s="10"/>
      <c r="BR28" s="10"/>
      <c r="BS28" s="10"/>
      <c r="BT28" s="10"/>
      <c r="BU28" s="10"/>
      <c r="BV28" s="10"/>
    </row>
    <row r="29" spans="1:74" ht="5.5" customHeight="1" x14ac:dyDescent="0.35">
      <c r="B29" s="9">
        <v>0</v>
      </c>
      <c r="C29" s="9">
        <v>0</v>
      </c>
      <c r="D29" s="9">
        <v>0</v>
      </c>
      <c r="E29" s="9">
        <v>1</v>
      </c>
      <c r="F29" s="9">
        <v>1</v>
      </c>
      <c r="Z29" s="10">
        <v>0</v>
      </c>
      <c r="AA29" s="10">
        <v>0</v>
      </c>
      <c r="AB29" s="10">
        <v>0</v>
      </c>
      <c r="AC29" s="10">
        <v>0</v>
      </c>
      <c r="AD29" s="10">
        <v>1</v>
      </c>
      <c r="AE29" s="10">
        <v>1</v>
      </c>
      <c r="AF29" s="10">
        <v>1</v>
      </c>
      <c r="AG29" s="10"/>
      <c r="AH29" s="10"/>
      <c r="AI29" s="10"/>
      <c r="AJ29" s="10"/>
      <c r="AK29" s="10"/>
      <c r="AL29" s="10"/>
      <c r="AM29" s="10"/>
      <c r="AN29" s="10"/>
      <c r="AO29" s="10"/>
      <c r="AP29" s="10"/>
      <c r="AQ29" s="10"/>
      <c r="AR29" s="10"/>
      <c r="AS29" s="10"/>
      <c r="AT29" s="10"/>
      <c r="AU29" s="10"/>
      <c r="AV29" s="10"/>
      <c r="AW29" s="10"/>
      <c r="AY29" s="10">
        <v>0</v>
      </c>
      <c r="AZ29" s="10">
        <v>0</v>
      </c>
      <c r="BA29" s="10">
        <v>0</v>
      </c>
      <c r="BB29" s="10">
        <v>0</v>
      </c>
      <c r="BC29" s="10">
        <v>0</v>
      </c>
      <c r="BD29" s="10">
        <v>0</v>
      </c>
      <c r="BE29" s="10">
        <v>0</v>
      </c>
      <c r="BF29" s="10">
        <v>0</v>
      </c>
      <c r="BG29" s="10">
        <v>0</v>
      </c>
      <c r="BH29" s="10">
        <v>0</v>
      </c>
      <c r="BI29" s="10">
        <v>0</v>
      </c>
      <c r="BJ29" s="10">
        <v>0</v>
      </c>
      <c r="BK29" s="10">
        <v>0</v>
      </c>
      <c r="BL29" s="10">
        <v>0</v>
      </c>
      <c r="BM29" s="10">
        <v>0</v>
      </c>
      <c r="BN29" s="10">
        <v>1</v>
      </c>
      <c r="BO29" s="10"/>
      <c r="BP29" s="10"/>
      <c r="BQ29" s="10"/>
      <c r="BR29" s="10"/>
      <c r="BS29" s="10"/>
      <c r="BT29" s="10"/>
      <c r="BU29" s="10"/>
      <c r="BV29" s="10"/>
    </row>
    <row r="30" spans="1:74" ht="5.5" customHeight="1" x14ac:dyDescent="0.35">
      <c r="B30" s="9">
        <v>0</v>
      </c>
      <c r="C30" s="9">
        <v>0</v>
      </c>
      <c r="D30" s="9">
        <v>0</v>
      </c>
      <c r="E30" s="9">
        <v>1</v>
      </c>
      <c r="F30" s="9">
        <v>1</v>
      </c>
      <c r="Z30" s="10">
        <v>0</v>
      </c>
      <c r="AA30" s="10">
        <v>0</v>
      </c>
      <c r="AB30" s="10">
        <v>0</v>
      </c>
      <c r="AC30" s="10">
        <v>0</v>
      </c>
      <c r="AD30" s="10">
        <v>0</v>
      </c>
      <c r="AE30" s="10">
        <v>0</v>
      </c>
      <c r="AF30" s="10">
        <v>1</v>
      </c>
      <c r="AG30" s="10"/>
      <c r="AH30" s="10"/>
      <c r="AI30" s="10"/>
      <c r="AJ30" s="10"/>
      <c r="AK30" s="10"/>
      <c r="AL30" s="10"/>
      <c r="AM30" s="10"/>
      <c r="AN30" s="10"/>
      <c r="AO30" s="10"/>
      <c r="AP30" s="10"/>
      <c r="AQ30" s="10"/>
      <c r="AR30" s="10"/>
      <c r="AS30" s="10"/>
      <c r="AT30" s="10"/>
      <c r="AU30" s="10"/>
      <c r="AV30" s="10"/>
      <c r="AW30" s="10"/>
      <c r="AY30" s="10">
        <v>0</v>
      </c>
      <c r="AZ30" s="10">
        <v>0</v>
      </c>
      <c r="BA30" s="10">
        <v>0</v>
      </c>
      <c r="BB30" s="10">
        <v>0</v>
      </c>
      <c r="BC30" s="10">
        <v>0</v>
      </c>
      <c r="BD30" s="10">
        <v>0</v>
      </c>
      <c r="BE30" s="10">
        <v>0</v>
      </c>
      <c r="BF30" s="10">
        <v>0</v>
      </c>
      <c r="BG30" s="10">
        <v>0</v>
      </c>
      <c r="BH30" s="10">
        <v>1</v>
      </c>
      <c r="BI30" s="10">
        <v>0</v>
      </c>
      <c r="BJ30" s="10">
        <v>1</v>
      </c>
      <c r="BK30" s="10">
        <v>1</v>
      </c>
      <c r="BL30" s="10">
        <v>1</v>
      </c>
      <c r="BM30" s="10">
        <v>1</v>
      </c>
      <c r="BN30" s="10">
        <v>1</v>
      </c>
      <c r="BO30" s="10"/>
      <c r="BP30" s="10"/>
      <c r="BQ30" s="10"/>
      <c r="BR30" s="10"/>
      <c r="BS30" s="10"/>
      <c r="BT30" s="10"/>
      <c r="BU30" s="10"/>
      <c r="BV30" s="10"/>
    </row>
    <row r="31" spans="1:74" ht="5.5" customHeight="1" x14ac:dyDescent="0.35">
      <c r="B31" s="9">
        <v>0</v>
      </c>
      <c r="C31" s="9">
        <v>1</v>
      </c>
      <c r="D31" s="9">
        <v>1</v>
      </c>
      <c r="E31" s="9">
        <v>1</v>
      </c>
      <c r="F31" s="9">
        <v>1</v>
      </c>
      <c r="Z31" s="10">
        <v>1</v>
      </c>
      <c r="AA31" s="10">
        <v>0</v>
      </c>
      <c r="AB31" s="10">
        <v>0</v>
      </c>
      <c r="AC31" s="10">
        <v>0</v>
      </c>
      <c r="AD31" s="10">
        <v>1</v>
      </c>
      <c r="AE31" s="10">
        <v>1</v>
      </c>
      <c r="AF31" s="10">
        <v>1</v>
      </c>
      <c r="AG31" s="10"/>
      <c r="AH31" s="10"/>
      <c r="AI31" s="10"/>
      <c r="AJ31" s="10"/>
      <c r="AK31" s="10"/>
      <c r="AL31" s="10"/>
      <c r="AM31" s="10"/>
      <c r="AN31" s="10"/>
      <c r="AO31" s="10"/>
      <c r="AP31" s="10"/>
      <c r="AQ31" s="10"/>
      <c r="AR31" s="10"/>
      <c r="AS31" s="10"/>
      <c r="AT31" s="10"/>
      <c r="AU31" s="10"/>
      <c r="AV31" s="10"/>
      <c r="AW31" s="10"/>
      <c r="AY31" s="10"/>
      <c r="AZ31" s="10">
        <v>0</v>
      </c>
      <c r="BA31" s="10">
        <v>0</v>
      </c>
      <c r="BB31" s="10">
        <v>0</v>
      </c>
      <c r="BC31" s="10">
        <v>0</v>
      </c>
      <c r="BD31" s="10">
        <v>0</v>
      </c>
      <c r="BE31" s="10">
        <v>0</v>
      </c>
      <c r="BF31" s="10">
        <v>0</v>
      </c>
      <c r="BG31" s="10">
        <v>0</v>
      </c>
      <c r="BH31" s="10">
        <v>0</v>
      </c>
      <c r="BI31" s="10">
        <v>0</v>
      </c>
      <c r="BJ31" s="10">
        <v>1</v>
      </c>
      <c r="BK31" s="10">
        <v>1</v>
      </c>
      <c r="BL31" s="10">
        <v>1</v>
      </c>
      <c r="BM31" s="10">
        <v>1</v>
      </c>
      <c r="BN31" s="10">
        <v>1</v>
      </c>
      <c r="BO31" s="10"/>
      <c r="BP31" s="10"/>
      <c r="BQ31" s="10"/>
      <c r="BR31" s="10"/>
      <c r="BS31" s="10"/>
      <c r="BT31" s="10"/>
      <c r="BU31" s="10"/>
      <c r="BV31" s="10"/>
    </row>
    <row r="32" spans="1:74" ht="5.5" customHeight="1" x14ac:dyDescent="0.35">
      <c r="A32" s="9">
        <v>1</v>
      </c>
      <c r="B32" s="9">
        <v>0</v>
      </c>
      <c r="C32" s="9">
        <v>0</v>
      </c>
      <c r="D32" s="9">
        <v>0</v>
      </c>
      <c r="E32" s="9">
        <v>0</v>
      </c>
      <c r="F32" s="9">
        <v>1</v>
      </c>
      <c r="Z32" s="10">
        <v>1</v>
      </c>
      <c r="AA32" s="10">
        <v>0</v>
      </c>
      <c r="AB32" s="10">
        <v>0</v>
      </c>
      <c r="AC32" s="10">
        <v>0</v>
      </c>
      <c r="AD32" s="10">
        <v>0</v>
      </c>
      <c r="AE32" s="10">
        <v>1</v>
      </c>
      <c r="AF32" s="10">
        <v>1</v>
      </c>
      <c r="AG32" s="10"/>
      <c r="AH32" s="10"/>
      <c r="AI32" s="10"/>
      <c r="AJ32" s="10"/>
      <c r="AK32" s="10"/>
      <c r="AL32" s="10"/>
      <c r="AM32" s="10"/>
      <c r="AN32" s="10"/>
      <c r="AO32" s="10"/>
      <c r="AP32" s="10"/>
      <c r="AQ32" s="10"/>
      <c r="AR32" s="10"/>
      <c r="AS32" s="10"/>
      <c r="AT32" s="10"/>
      <c r="AU32" s="10"/>
      <c r="AV32" s="10"/>
      <c r="AW32" s="10"/>
    </row>
    <row r="33" spans="1:74" ht="5.5" customHeight="1" x14ac:dyDescent="0.35">
      <c r="Z33" s="10">
        <v>0</v>
      </c>
      <c r="AA33" s="10">
        <v>0</v>
      </c>
      <c r="AB33" s="10">
        <v>0</v>
      </c>
      <c r="AC33" s="10">
        <v>1</v>
      </c>
      <c r="AD33" s="10">
        <v>1</v>
      </c>
      <c r="AE33" s="10">
        <v>1</v>
      </c>
      <c r="AF33" s="10">
        <v>1</v>
      </c>
      <c r="AG33" s="10"/>
      <c r="AH33" s="10"/>
      <c r="AI33" s="10"/>
      <c r="AJ33" s="10"/>
      <c r="AK33" s="10"/>
      <c r="AL33" s="10"/>
      <c r="AM33" s="10"/>
      <c r="AN33" s="10"/>
      <c r="AO33" s="10"/>
      <c r="AP33" s="10"/>
      <c r="AQ33" s="10"/>
      <c r="AR33" s="10"/>
      <c r="AS33" s="10"/>
      <c r="AT33" s="10"/>
      <c r="AU33" s="10"/>
      <c r="AV33" s="10"/>
      <c r="AW33" s="10"/>
      <c r="AY33" s="10">
        <v>0</v>
      </c>
      <c r="AZ33" s="10">
        <v>0</v>
      </c>
      <c r="BA33" s="10">
        <v>1</v>
      </c>
      <c r="BB33" s="10">
        <v>1</v>
      </c>
      <c r="BC33" s="10">
        <v>1</v>
      </c>
      <c r="BD33" s="10"/>
      <c r="BE33" s="10"/>
      <c r="BF33" s="10"/>
      <c r="BG33" s="10"/>
      <c r="BH33" s="10"/>
      <c r="BI33" s="10"/>
      <c r="BJ33" s="10"/>
      <c r="BK33" s="10"/>
      <c r="BL33" s="10"/>
      <c r="BM33" s="10"/>
      <c r="BN33" s="10"/>
      <c r="BO33" s="10"/>
      <c r="BP33" s="10"/>
      <c r="BQ33" s="10"/>
      <c r="BR33" s="10"/>
      <c r="BS33" s="10"/>
      <c r="BT33" s="10"/>
      <c r="BU33" s="10"/>
      <c r="BV33" s="10"/>
    </row>
    <row r="34" spans="1:74" ht="5.5" customHeight="1" x14ac:dyDescent="0.35">
      <c r="A34" s="9">
        <v>0</v>
      </c>
      <c r="D34" s="9">
        <v>0</v>
      </c>
      <c r="E34" s="9">
        <v>0</v>
      </c>
      <c r="F34" s="9">
        <v>1</v>
      </c>
      <c r="G34" s="9">
        <v>1</v>
      </c>
      <c r="H34" s="9">
        <v>1</v>
      </c>
      <c r="I34" s="9">
        <v>1</v>
      </c>
      <c r="Z34" s="10"/>
      <c r="AA34" s="10">
        <v>0</v>
      </c>
      <c r="AB34" s="10">
        <v>0</v>
      </c>
      <c r="AC34" s="10">
        <v>0</v>
      </c>
      <c r="AD34" s="10">
        <v>1</v>
      </c>
      <c r="AE34" s="10">
        <v>1</v>
      </c>
      <c r="AF34" s="10">
        <v>1</v>
      </c>
      <c r="AG34" s="10"/>
      <c r="AH34" s="10"/>
      <c r="AI34" s="10"/>
      <c r="AJ34" s="10"/>
      <c r="AK34" s="10"/>
      <c r="AL34" s="10"/>
      <c r="AM34" s="10"/>
      <c r="AN34" s="10"/>
      <c r="AO34" s="10"/>
      <c r="AP34" s="10"/>
      <c r="AQ34" s="10"/>
      <c r="AR34" s="10"/>
      <c r="AS34" s="10"/>
      <c r="AT34" s="10"/>
      <c r="AU34" s="10"/>
      <c r="AV34" s="10"/>
      <c r="AW34" s="10"/>
      <c r="AY34" s="10">
        <v>0</v>
      </c>
      <c r="AZ34" s="10">
        <v>0</v>
      </c>
      <c r="BA34" s="10">
        <v>0</v>
      </c>
      <c r="BB34" s="10">
        <v>1</v>
      </c>
      <c r="BC34" s="10">
        <v>1</v>
      </c>
      <c r="BD34" s="10"/>
      <c r="BE34" s="10"/>
      <c r="BF34" s="10"/>
      <c r="BG34" s="10"/>
      <c r="BH34" s="10"/>
      <c r="BI34" s="10"/>
      <c r="BJ34" s="10"/>
      <c r="BK34" s="10"/>
      <c r="BL34" s="10"/>
      <c r="BM34" s="10"/>
      <c r="BN34" s="10"/>
      <c r="BO34" s="10"/>
      <c r="BP34" s="10"/>
      <c r="BQ34" s="10"/>
      <c r="BR34" s="10"/>
      <c r="BS34" s="10"/>
      <c r="BT34" s="10"/>
      <c r="BU34" s="10"/>
      <c r="BV34" s="10"/>
    </row>
    <row r="35" spans="1:74" ht="5.5" customHeight="1" x14ac:dyDescent="0.35">
      <c r="B35" s="9">
        <v>0</v>
      </c>
      <c r="C35" s="9">
        <v>0</v>
      </c>
      <c r="D35" s="9">
        <v>1</v>
      </c>
      <c r="E35" s="9">
        <v>1</v>
      </c>
      <c r="F35" s="9">
        <v>1</v>
      </c>
      <c r="G35" s="9">
        <v>1</v>
      </c>
      <c r="H35" s="9">
        <v>1</v>
      </c>
      <c r="I35" s="9">
        <v>1</v>
      </c>
      <c r="Z35" s="10">
        <v>0</v>
      </c>
      <c r="AA35" s="10">
        <v>0</v>
      </c>
      <c r="AB35" s="10">
        <v>0</v>
      </c>
      <c r="AC35" s="10">
        <v>0</v>
      </c>
      <c r="AD35" s="10">
        <v>0</v>
      </c>
      <c r="AE35" s="10">
        <v>1</v>
      </c>
      <c r="AF35" s="10">
        <v>1</v>
      </c>
      <c r="AG35" s="10"/>
      <c r="AH35" s="10"/>
      <c r="AI35" s="10"/>
      <c r="AJ35" s="10"/>
      <c r="AK35" s="10"/>
      <c r="AL35" s="10"/>
      <c r="AM35" s="10"/>
      <c r="AN35" s="10"/>
      <c r="AO35" s="10"/>
      <c r="AP35" s="10"/>
      <c r="AQ35" s="10"/>
      <c r="AR35" s="10"/>
      <c r="AS35" s="10"/>
      <c r="AT35" s="10"/>
      <c r="AU35" s="10"/>
      <c r="AV35" s="10"/>
      <c r="AW35" s="10"/>
      <c r="AY35" s="10">
        <v>0</v>
      </c>
      <c r="AZ35" s="10">
        <v>0</v>
      </c>
      <c r="BA35" s="10">
        <v>1</v>
      </c>
      <c r="BB35" s="10">
        <v>1</v>
      </c>
      <c r="BC35" s="10">
        <v>1</v>
      </c>
      <c r="BD35" s="10"/>
      <c r="BE35" s="10"/>
      <c r="BF35" s="10"/>
      <c r="BG35" s="10"/>
      <c r="BH35" s="10"/>
      <c r="BI35" s="10"/>
      <c r="BJ35" s="10"/>
      <c r="BK35" s="10"/>
      <c r="BL35" s="10"/>
      <c r="BM35" s="10"/>
      <c r="BN35" s="10"/>
      <c r="BO35" s="10"/>
      <c r="BP35" s="10"/>
      <c r="BQ35" s="10"/>
      <c r="BR35" s="10"/>
      <c r="BS35" s="10"/>
      <c r="BT35" s="10"/>
      <c r="BU35" s="10"/>
      <c r="BV35" s="10"/>
    </row>
    <row r="36" spans="1:74" ht="5.5" customHeight="1" x14ac:dyDescent="0.35">
      <c r="B36" s="9">
        <v>0</v>
      </c>
      <c r="C36" s="9">
        <v>0</v>
      </c>
      <c r="D36" s="9">
        <v>0</v>
      </c>
      <c r="E36" s="9">
        <v>0</v>
      </c>
      <c r="F36" s="9">
        <v>1</v>
      </c>
      <c r="G36" s="9">
        <v>1</v>
      </c>
      <c r="H36" s="9">
        <v>1</v>
      </c>
      <c r="I36" s="9">
        <v>1</v>
      </c>
      <c r="AY36" s="10">
        <v>0</v>
      </c>
      <c r="AZ36" s="10">
        <v>0</v>
      </c>
      <c r="BA36" s="10">
        <v>0</v>
      </c>
      <c r="BB36" s="10">
        <v>0</v>
      </c>
      <c r="BC36" s="10">
        <v>1</v>
      </c>
      <c r="BD36" s="10"/>
      <c r="BE36" s="10"/>
      <c r="BF36" s="10"/>
      <c r="BG36" s="10"/>
      <c r="BH36" s="10"/>
      <c r="BI36" s="10"/>
      <c r="BJ36" s="10"/>
      <c r="BK36" s="10"/>
      <c r="BL36" s="10"/>
      <c r="BM36" s="10"/>
      <c r="BN36" s="10"/>
      <c r="BO36" s="10"/>
      <c r="BP36" s="10"/>
      <c r="BQ36" s="10"/>
      <c r="BR36" s="10"/>
      <c r="BS36" s="10"/>
      <c r="BT36" s="10"/>
      <c r="BU36" s="10"/>
      <c r="BV36" s="10"/>
    </row>
    <row r="37" spans="1:74" ht="5.5" customHeight="1" x14ac:dyDescent="0.35">
      <c r="A37" s="9">
        <v>1</v>
      </c>
      <c r="B37" s="9">
        <v>0</v>
      </c>
      <c r="C37" s="9">
        <v>0</v>
      </c>
      <c r="D37" s="9">
        <v>0</v>
      </c>
      <c r="E37" s="9">
        <v>1</v>
      </c>
      <c r="F37" s="9">
        <v>1</v>
      </c>
      <c r="G37" s="9">
        <v>1</v>
      </c>
      <c r="H37" s="9">
        <v>1</v>
      </c>
      <c r="I37" s="9">
        <v>1</v>
      </c>
      <c r="Z37" s="10">
        <v>0</v>
      </c>
      <c r="AA37" s="10">
        <v>0</v>
      </c>
      <c r="AB37" s="10">
        <v>0</v>
      </c>
      <c r="AC37" s="10">
        <v>1</v>
      </c>
      <c r="AD37" s="10">
        <v>1</v>
      </c>
      <c r="AE37" s="10">
        <v>0</v>
      </c>
      <c r="AF37" s="10">
        <v>0</v>
      </c>
      <c r="AG37" s="10">
        <v>0</v>
      </c>
      <c r="AH37" s="10">
        <v>0</v>
      </c>
      <c r="AI37" s="10">
        <v>1</v>
      </c>
      <c r="AJ37" s="10">
        <v>0</v>
      </c>
      <c r="AK37" s="10">
        <v>0</v>
      </c>
      <c r="AL37" s="10">
        <v>1</v>
      </c>
      <c r="AM37" s="10">
        <v>1</v>
      </c>
      <c r="AN37" s="10">
        <v>1</v>
      </c>
      <c r="AO37" s="10">
        <v>0</v>
      </c>
      <c r="AP37" s="10">
        <v>1</v>
      </c>
      <c r="AQ37" s="10">
        <v>1</v>
      </c>
      <c r="AR37" s="10"/>
      <c r="AS37" s="10"/>
      <c r="AT37" s="10"/>
      <c r="AU37" s="10"/>
      <c r="AV37" s="10"/>
      <c r="AW37" s="10"/>
      <c r="AY37" s="10">
        <v>1</v>
      </c>
      <c r="AZ37" s="10">
        <v>1</v>
      </c>
      <c r="BA37" s="10">
        <v>1</v>
      </c>
      <c r="BB37" s="10">
        <v>1</v>
      </c>
      <c r="BC37" s="10">
        <v>1</v>
      </c>
      <c r="BD37" s="10"/>
      <c r="BE37" s="10"/>
      <c r="BF37" s="10"/>
      <c r="BG37" s="10"/>
      <c r="BH37" s="10"/>
      <c r="BI37" s="10"/>
      <c r="BJ37" s="10"/>
      <c r="BK37" s="10"/>
      <c r="BL37" s="10"/>
      <c r="BM37" s="10"/>
      <c r="BN37" s="10"/>
      <c r="BO37" s="10"/>
      <c r="BP37" s="10"/>
      <c r="BQ37" s="10"/>
      <c r="BR37" s="10"/>
      <c r="BS37" s="10"/>
      <c r="BT37" s="10"/>
      <c r="BU37" s="10"/>
      <c r="BV37" s="10"/>
    </row>
    <row r="38" spans="1:74" ht="5.5" customHeight="1" x14ac:dyDescent="0.35">
      <c r="A38" s="9">
        <v>0</v>
      </c>
      <c r="B38" s="9">
        <v>0</v>
      </c>
      <c r="C38" s="9">
        <v>0</v>
      </c>
      <c r="D38" s="9">
        <v>0</v>
      </c>
      <c r="E38" s="9">
        <v>0</v>
      </c>
      <c r="F38" s="9">
        <v>0</v>
      </c>
      <c r="G38" s="9">
        <v>0</v>
      </c>
      <c r="H38" s="9">
        <v>0</v>
      </c>
      <c r="I38" s="9">
        <v>1</v>
      </c>
      <c r="Z38" s="10"/>
      <c r="AA38" s="10">
        <v>0</v>
      </c>
      <c r="AB38" s="10">
        <v>0</v>
      </c>
      <c r="AC38" s="10">
        <v>0</v>
      </c>
      <c r="AD38" s="10">
        <v>0</v>
      </c>
      <c r="AE38" s="10">
        <v>0</v>
      </c>
      <c r="AF38" s="10">
        <v>0</v>
      </c>
      <c r="AG38" s="10">
        <v>0</v>
      </c>
      <c r="AH38" s="10">
        <v>0</v>
      </c>
      <c r="AI38" s="10">
        <v>0</v>
      </c>
      <c r="AJ38" s="10">
        <v>0</v>
      </c>
      <c r="AK38" s="10">
        <v>0</v>
      </c>
      <c r="AL38" s="10">
        <v>0</v>
      </c>
      <c r="AM38" s="10">
        <v>0</v>
      </c>
      <c r="AN38" s="10">
        <v>0</v>
      </c>
      <c r="AO38" s="10">
        <v>0</v>
      </c>
      <c r="AP38" s="10">
        <v>0</v>
      </c>
      <c r="AQ38" s="10">
        <v>1</v>
      </c>
      <c r="AR38" s="10"/>
      <c r="AS38" s="10"/>
      <c r="AT38" s="10"/>
      <c r="AU38" s="10"/>
      <c r="AV38" s="10"/>
      <c r="AW38" s="10"/>
      <c r="AY38" s="10"/>
      <c r="AZ38" s="10">
        <v>0</v>
      </c>
      <c r="BA38" s="10">
        <v>1</v>
      </c>
      <c r="BB38" s="10">
        <v>1</v>
      </c>
      <c r="BC38" s="10">
        <v>1</v>
      </c>
      <c r="BD38" s="10"/>
      <c r="BE38" s="10"/>
      <c r="BF38" s="10"/>
      <c r="BG38" s="10"/>
      <c r="BH38" s="10"/>
      <c r="BI38" s="10"/>
      <c r="BJ38" s="10"/>
      <c r="BK38" s="10"/>
      <c r="BL38" s="10"/>
      <c r="BM38" s="10"/>
      <c r="BN38" s="10"/>
      <c r="BO38" s="10"/>
      <c r="BP38" s="10"/>
      <c r="BQ38" s="10"/>
      <c r="BR38" s="10"/>
      <c r="BS38" s="10"/>
      <c r="BT38" s="10"/>
      <c r="BU38" s="10"/>
      <c r="BV38" s="10"/>
    </row>
    <row r="39" spans="1:74" ht="5.5" customHeight="1" x14ac:dyDescent="0.35">
      <c r="B39" s="9">
        <v>0</v>
      </c>
      <c r="C39" s="9">
        <v>0</v>
      </c>
      <c r="D39" s="9">
        <v>0</v>
      </c>
      <c r="E39" s="9">
        <v>1</v>
      </c>
      <c r="F39" s="9">
        <v>1</v>
      </c>
      <c r="G39" s="9">
        <v>1</v>
      </c>
      <c r="H39" s="9">
        <v>1</v>
      </c>
      <c r="I39" s="9">
        <v>1</v>
      </c>
      <c r="Z39" s="10"/>
      <c r="AA39" s="10">
        <v>0</v>
      </c>
      <c r="AB39" s="10">
        <v>0</v>
      </c>
      <c r="AC39" s="10">
        <v>0</v>
      </c>
      <c r="AD39" s="10">
        <v>0</v>
      </c>
      <c r="AE39" s="10">
        <v>0</v>
      </c>
      <c r="AF39" s="10">
        <v>0</v>
      </c>
      <c r="AG39" s="10">
        <v>0</v>
      </c>
      <c r="AH39" s="10"/>
      <c r="AI39" s="10">
        <v>0</v>
      </c>
      <c r="AJ39" s="10">
        <v>0</v>
      </c>
      <c r="AK39" s="10">
        <v>0</v>
      </c>
      <c r="AL39" s="10">
        <v>0</v>
      </c>
      <c r="AM39" s="10">
        <v>0</v>
      </c>
      <c r="AN39" s="10">
        <v>0</v>
      </c>
      <c r="AO39" s="10">
        <v>1</v>
      </c>
      <c r="AP39" s="10">
        <v>1</v>
      </c>
      <c r="AQ39" s="10">
        <v>1</v>
      </c>
      <c r="AR39" s="10"/>
      <c r="AS39" s="10"/>
      <c r="AT39" s="10"/>
      <c r="AU39" s="10"/>
      <c r="AV39" s="10"/>
      <c r="AW39" s="10"/>
      <c r="AY39" s="10">
        <v>0</v>
      </c>
      <c r="AZ39" s="10">
        <v>0</v>
      </c>
      <c r="BA39" s="10">
        <v>0</v>
      </c>
      <c r="BB39" s="10">
        <v>1</v>
      </c>
      <c r="BC39" s="10">
        <v>1</v>
      </c>
      <c r="BD39" s="10"/>
      <c r="BE39" s="10"/>
      <c r="BF39" s="10"/>
      <c r="BG39" s="10"/>
      <c r="BH39" s="10"/>
      <c r="BI39" s="10"/>
      <c r="BJ39" s="10"/>
      <c r="BK39" s="10"/>
      <c r="BL39" s="10"/>
      <c r="BM39" s="10"/>
      <c r="BN39" s="10"/>
      <c r="BO39" s="10"/>
      <c r="BP39" s="10"/>
      <c r="BQ39" s="10"/>
      <c r="BR39" s="10"/>
      <c r="BS39" s="10"/>
      <c r="BT39" s="10"/>
      <c r="BU39" s="10"/>
      <c r="BV39" s="10"/>
    </row>
    <row r="40" spans="1:74" ht="5.5" customHeight="1" x14ac:dyDescent="0.35">
      <c r="Z40" s="10">
        <v>0</v>
      </c>
      <c r="AA40" s="10">
        <v>0</v>
      </c>
      <c r="AB40" s="10">
        <v>0</v>
      </c>
      <c r="AC40" s="10">
        <v>0</v>
      </c>
      <c r="AD40" s="10">
        <v>0</v>
      </c>
      <c r="AE40" s="10">
        <v>0</v>
      </c>
      <c r="AF40" s="10">
        <v>0</v>
      </c>
      <c r="AG40" s="10">
        <v>0</v>
      </c>
      <c r="AH40" s="10">
        <v>0</v>
      </c>
      <c r="AI40" s="10">
        <v>0</v>
      </c>
      <c r="AJ40" s="10">
        <v>0</v>
      </c>
      <c r="AK40" s="10">
        <v>0</v>
      </c>
      <c r="AL40" s="10">
        <v>1</v>
      </c>
      <c r="AM40" s="10">
        <v>1</v>
      </c>
      <c r="AN40" s="10">
        <v>1</v>
      </c>
      <c r="AO40" s="10">
        <v>1</v>
      </c>
      <c r="AP40" s="10">
        <v>1</v>
      </c>
      <c r="AQ40" s="10">
        <v>1</v>
      </c>
      <c r="AR40" s="10"/>
      <c r="AS40" s="10"/>
      <c r="AT40" s="10"/>
      <c r="AU40" s="10"/>
      <c r="AV40" s="10"/>
      <c r="AW40" s="10"/>
      <c r="AY40" s="10">
        <v>1</v>
      </c>
      <c r="AZ40" s="10">
        <v>0</v>
      </c>
      <c r="BA40" s="10">
        <v>0</v>
      </c>
      <c r="BB40" s="10">
        <v>1</v>
      </c>
      <c r="BC40" s="10">
        <v>1</v>
      </c>
      <c r="BD40" s="10"/>
      <c r="BE40" s="10"/>
      <c r="BF40" s="10"/>
      <c r="BG40" s="10"/>
      <c r="BH40" s="10"/>
      <c r="BI40" s="10"/>
      <c r="BJ40" s="10"/>
      <c r="BK40" s="10"/>
      <c r="BL40" s="10"/>
      <c r="BM40" s="10"/>
      <c r="BN40" s="10"/>
      <c r="BO40" s="10"/>
      <c r="BP40" s="10"/>
      <c r="BQ40" s="10"/>
      <c r="BR40" s="10"/>
      <c r="BS40" s="10"/>
      <c r="BT40" s="10"/>
      <c r="BU40" s="10"/>
      <c r="BV40" s="10"/>
    </row>
    <row r="41" spans="1:74" ht="5.5" customHeight="1" x14ac:dyDescent="0.35">
      <c r="C41" s="9">
        <v>0</v>
      </c>
      <c r="D41" s="9">
        <v>0</v>
      </c>
      <c r="E41" s="9">
        <v>0</v>
      </c>
      <c r="F41" s="9">
        <v>0</v>
      </c>
      <c r="G41" s="9">
        <v>0</v>
      </c>
      <c r="H41" s="9">
        <v>0</v>
      </c>
      <c r="I41" s="9">
        <v>0</v>
      </c>
      <c r="J41" s="9">
        <v>0</v>
      </c>
      <c r="K41" s="9">
        <v>0</v>
      </c>
      <c r="L41" s="9">
        <v>0</v>
      </c>
      <c r="M41" s="9">
        <v>0</v>
      </c>
      <c r="N41" s="9">
        <v>0</v>
      </c>
      <c r="O41" s="9">
        <v>0</v>
      </c>
      <c r="P41" s="9">
        <v>0</v>
      </c>
      <c r="Q41" s="9">
        <v>0</v>
      </c>
      <c r="R41" s="9">
        <v>0</v>
      </c>
      <c r="S41" s="9">
        <v>0</v>
      </c>
      <c r="T41" s="9">
        <v>0</v>
      </c>
      <c r="U41" s="9">
        <v>0</v>
      </c>
      <c r="V41" s="9">
        <v>0</v>
      </c>
      <c r="W41" s="9">
        <v>0</v>
      </c>
      <c r="X41" s="9">
        <v>0</v>
      </c>
      <c r="Z41" s="10">
        <v>0</v>
      </c>
      <c r="AA41" s="10">
        <v>0</v>
      </c>
      <c r="AB41" s="10">
        <v>0</v>
      </c>
      <c r="AC41" s="10">
        <v>1</v>
      </c>
      <c r="AD41" s="10">
        <v>1</v>
      </c>
      <c r="AE41" s="10">
        <v>0</v>
      </c>
      <c r="AF41" s="10">
        <v>0</v>
      </c>
      <c r="AG41" s="10">
        <v>0</v>
      </c>
      <c r="AH41" s="10">
        <v>0</v>
      </c>
      <c r="AI41" s="10">
        <v>0</v>
      </c>
      <c r="AJ41" s="10">
        <v>0</v>
      </c>
      <c r="AK41" s="10">
        <v>0</v>
      </c>
      <c r="AL41" s="10">
        <v>0</v>
      </c>
      <c r="AM41" s="10">
        <v>1</v>
      </c>
      <c r="AN41" s="10">
        <v>1</v>
      </c>
      <c r="AO41" s="10">
        <v>0</v>
      </c>
      <c r="AP41" s="10">
        <v>1</v>
      </c>
      <c r="AQ41" s="10">
        <v>1</v>
      </c>
      <c r="AR41" s="10"/>
      <c r="AS41" s="10"/>
      <c r="AT41" s="10"/>
      <c r="AU41" s="10"/>
      <c r="AV41" s="10"/>
      <c r="AW41" s="10"/>
    </row>
    <row r="42" spans="1:74" ht="5.5" customHeight="1" x14ac:dyDescent="0.35">
      <c r="A42" s="9">
        <v>0</v>
      </c>
      <c r="B42" s="9">
        <v>0</v>
      </c>
      <c r="C42" s="9">
        <v>0</v>
      </c>
      <c r="D42" s="9">
        <v>0</v>
      </c>
      <c r="E42" s="9">
        <v>0</v>
      </c>
      <c r="F42" s="9">
        <v>0</v>
      </c>
      <c r="G42" s="9">
        <v>1</v>
      </c>
      <c r="H42" s="9">
        <v>0</v>
      </c>
      <c r="I42" s="9">
        <v>0</v>
      </c>
      <c r="J42" s="9">
        <v>0</v>
      </c>
      <c r="K42" s="9">
        <v>0</v>
      </c>
      <c r="L42" s="9">
        <v>0</v>
      </c>
      <c r="M42" s="9">
        <v>0</v>
      </c>
      <c r="N42" s="9">
        <v>0</v>
      </c>
      <c r="O42" s="9">
        <v>0</v>
      </c>
      <c r="P42" s="9">
        <v>0</v>
      </c>
      <c r="R42" s="9">
        <v>0</v>
      </c>
      <c r="S42" s="9">
        <v>0</v>
      </c>
      <c r="T42" s="9">
        <v>0</v>
      </c>
      <c r="U42" s="9">
        <v>0</v>
      </c>
      <c r="V42" s="9">
        <v>0</v>
      </c>
      <c r="W42" s="9">
        <v>0</v>
      </c>
      <c r="X42" s="9">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1</v>
      </c>
      <c r="AP42" s="10">
        <v>1</v>
      </c>
      <c r="AQ42" s="10">
        <v>1</v>
      </c>
      <c r="AR42" s="10"/>
      <c r="AS42" s="10"/>
      <c r="AT42" s="10"/>
      <c r="AU42" s="10"/>
      <c r="AV42" s="10"/>
      <c r="AW42" s="10"/>
      <c r="AY42" s="10">
        <v>0</v>
      </c>
      <c r="AZ42" s="10">
        <v>0</v>
      </c>
      <c r="BA42" s="10">
        <v>0</v>
      </c>
      <c r="BB42" s="10">
        <v>0</v>
      </c>
      <c r="BC42" s="10">
        <v>0</v>
      </c>
      <c r="BD42" s="10">
        <v>0</v>
      </c>
      <c r="BE42" s="10">
        <v>0</v>
      </c>
      <c r="BF42" s="10">
        <v>1</v>
      </c>
      <c r="BG42" s="10">
        <v>0</v>
      </c>
      <c r="BH42" s="10">
        <v>0</v>
      </c>
      <c r="BI42" s="10">
        <v>0</v>
      </c>
      <c r="BJ42" s="10">
        <v>1</v>
      </c>
      <c r="BK42" s="10">
        <v>0</v>
      </c>
      <c r="BL42" s="10">
        <v>0</v>
      </c>
      <c r="BM42" s="10">
        <v>0</v>
      </c>
      <c r="BN42" s="10">
        <v>1</v>
      </c>
      <c r="BO42" s="10">
        <v>1</v>
      </c>
      <c r="BP42" s="10">
        <v>0</v>
      </c>
      <c r="BQ42" s="10">
        <v>0</v>
      </c>
      <c r="BR42" s="10">
        <v>0</v>
      </c>
      <c r="BS42" s="10">
        <v>0</v>
      </c>
      <c r="BT42" s="10">
        <v>0</v>
      </c>
      <c r="BU42" s="10">
        <v>0</v>
      </c>
      <c r="BV42" s="10">
        <v>1</v>
      </c>
    </row>
    <row r="43" spans="1:74" ht="5.5" customHeight="1" x14ac:dyDescent="0.35">
      <c r="E43" s="9">
        <v>0</v>
      </c>
      <c r="F43" s="9">
        <v>1</v>
      </c>
      <c r="G43" s="9">
        <v>0</v>
      </c>
      <c r="H43" s="9">
        <v>1</v>
      </c>
      <c r="I43" s="9">
        <v>0</v>
      </c>
      <c r="J43" s="9">
        <v>0</v>
      </c>
      <c r="K43" s="9">
        <v>1</v>
      </c>
      <c r="L43" s="9">
        <v>0</v>
      </c>
      <c r="M43" s="9">
        <v>0</v>
      </c>
      <c r="N43" s="9">
        <v>1</v>
      </c>
      <c r="O43" s="9">
        <v>0</v>
      </c>
      <c r="P43" s="9">
        <v>0</v>
      </c>
      <c r="Q43" s="9">
        <v>0</v>
      </c>
      <c r="R43" s="9">
        <v>1</v>
      </c>
      <c r="S43" s="9">
        <v>0</v>
      </c>
      <c r="T43" s="9">
        <v>0</v>
      </c>
      <c r="U43" s="9">
        <v>0</v>
      </c>
      <c r="V43" s="9">
        <v>1</v>
      </c>
      <c r="W43" s="9">
        <v>0</v>
      </c>
      <c r="X43" s="9">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1</v>
      </c>
      <c r="AP43" s="10">
        <v>1</v>
      </c>
      <c r="AQ43" s="10">
        <v>1</v>
      </c>
      <c r="AR43" s="10"/>
      <c r="AS43" s="10"/>
      <c r="AT43" s="10"/>
      <c r="AU43" s="10"/>
      <c r="AV43" s="10"/>
      <c r="AW43" s="10"/>
      <c r="AY43" s="10">
        <v>0</v>
      </c>
      <c r="AZ43" s="10">
        <v>0</v>
      </c>
      <c r="BA43" s="10">
        <v>0</v>
      </c>
      <c r="BB43" s="10">
        <v>0</v>
      </c>
      <c r="BC43" s="10">
        <v>0</v>
      </c>
      <c r="BD43" s="10">
        <v>0</v>
      </c>
      <c r="BE43" s="10">
        <v>0</v>
      </c>
      <c r="BF43" s="10">
        <v>0</v>
      </c>
      <c r="BG43" s="10">
        <v>1</v>
      </c>
      <c r="BH43" s="10">
        <v>0</v>
      </c>
      <c r="BI43" s="10">
        <v>0</v>
      </c>
      <c r="BJ43" s="10">
        <v>0</v>
      </c>
      <c r="BK43" s="10">
        <v>0</v>
      </c>
      <c r="BL43" s="10">
        <v>0</v>
      </c>
      <c r="BM43" s="10">
        <v>0</v>
      </c>
      <c r="BN43" s="10">
        <v>0</v>
      </c>
      <c r="BO43" s="10">
        <v>0</v>
      </c>
      <c r="BP43" s="10">
        <v>0</v>
      </c>
      <c r="BQ43" s="10">
        <v>0</v>
      </c>
      <c r="BR43" s="10">
        <v>0</v>
      </c>
      <c r="BS43" s="10">
        <v>1</v>
      </c>
      <c r="BT43" s="10">
        <v>1</v>
      </c>
      <c r="BU43" s="10">
        <v>1</v>
      </c>
      <c r="BV43" s="10">
        <v>1</v>
      </c>
    </row>
    <row r="44" spans="1:74" ht="5.5" customHeight="1" x14ac:dyDescent="0.35">
      <c r="E44" s="9">
        <v>1</v>
      </c>
      <c r="F44" s="9">
        <v>0</v>
      </c>
      <c r="G44" s="9">
        <v>1</v>
      </c>
      <c r="M44" s="9">
        <v>1</v>
      </c>
      <c r="N44" s="9">
        <v>1</v>
      </c>
      <c r="O44" s="9">
        <v>0</v>
      </c>
      <c r="P44" s="9">
        <v>1</v>
      </c>
      <c r="Q44" s="9">
        <v>1</v>
      </c>
      <c r="S44" s="9">
        <v>0</v>
      </c>
      <c r="T44" s="9">
        <v>1</v>
      </c>
      <c r="U44" s="9">
        <v>1</v>
      </c>
      <c r="V44" s="9">
        <v>0</v>
      </c>
      <c r="W44" s="9">
        <v>0</v>
      </c>
      <c r="X44" s="9">
        <v>0</v>
      </c>
      <c r="AR44" s="10"/>
      <c r="AS44" s="10"/>
      <c r="AT44" s="10"/>
      <c r="AU44" s="10"/>
      <c r="AV44" s="10"/>
      <c r="AW44" s="10"/>
      <c r="AY44" s="10">
        <v>0</v>
      </c>
      <c r="AZ44" s="10">
        <v>0</v>
      </c>
      <c r="BA44" s="10">
        <v>0</v>
      </c>
      <c r="BB44" s="10">
        <v>0</v>
      </c>
      <c r="BC44" s="10">
        <v>0</v>
      </c>
      <c r="BD44" s="10">
        <v>0</v>
      </c>
      <c r="BE44" s="10">
        <v>0</v>
      </c>
      <c r="BF44" s="10">
        <v>1</v>
      </c>
      <c r="BG44" s="10">
        <v>1</v>
      </c>
      <c r="BH44" s="10">
        <v>0</v>
      </c>
      <c r="BI44" s="10">
        <v>0</v>
      </c>
      <c r="BJ44" s="10">
        <v>0</v>
      </c>
      <c r="BK44" s="10">
        <v>0</v>
      </c>
      <c r="BL44" s="10">
        <v>0</v>
      </c>
      <c r="BM44" s="10">
        <v>0</v>
      </c>
      <c r="BN44" s="10">
        <v>0</v>
      </c>
      <c r="BO44" s="10">
        <v>0</v>
      </c>
      <c r="BP44" s="10">
        <v>0</v>
      </c>
      <c r="BQ44" s="10">
        <v>0</v>
      </c>
      <c r="BR44" s="10">
        <v>0</v>
      </c>
      <c r="BS44" s="10">
        <v>0</v>
      </c>
      <c r="BT44" s="10">
        <v>0</v>
      </c>
      <c r="BU44" s="10">
        <v>0</v>
      </c>
      <c r="BV44" s="10">
        <v>0</v>
      </c>
    </row>
    <row r="45" spans="1:74" ht="5.5" customHeight="1" x14ac:dyDescent="0.35">
      <c r="A45" s="9">
        <v>0</v>
      </c>
      <c r="B45" s="9">
        <v>0</v>
      </c>
      <c r="C45" s="9">
        <v>0</v>
      </c>
      <c r="D45" s="9">
        <v>0</v>
      </c>
      <c r="E45" s="9">
        <v>0</v>
      </c>
      <c r="F45" s="9">
        <v>0</v>
      </c>
      <c r="G45" s="9">
        <v>0</v>
      </c>
      <c r="H45" s="9">
        <v>0</v>
      </c>
      <c r="I45" s="9">
        <v>0</v>
      </c>
      <c r="J45" s="9">
        <v>0</v>
      </c>
      <c r="K45" s="9">
        <v>0</v>
      </c>
      <c r="L45" s="9">
        <v>0</v>
      </c>
      <c r="M45" s="9">
        <v>0</v>
      </c>
      <c r="N45" s="9">
        <v>0</v>
      </c>
      <c r="O45" s="9">
        <v>0</v>
      </c>
      <c r="P45" s="9">
        <v>0</v>
      </c>
      <c r="Q45" s="9">
        <v>0</v>
      </c>
      <c r="R45" s="9">
        <v>0</v>
      </c>
      <c r="S45" s="9">
        <v>0</v>
      </c>
      <c r="T45" s="9">
        <v>0</v>
      </c>
      <c r="U45" s="9">
        <v>0</v>
      </c>
      <c r="V45" s="9">
        <v>0</v>
      </c>
      <c r="X45" s="9">
        <v>0</v>
      </c>
      <c r="Z45" s="10">
        <v>0</v>
      </c>
      <c r="AA45" s="10">
        <v>0</v>
      </c>
      <c r="AB45" s="10">
        <v>0</v>
      </c>
      <c r="AC45" s="10">
        <v>0</v>
      </c>
      <c r="AD45" s="10">
        <v>1</v>
      </c>
      <c r="AE45" s="10">
        <v>1</v>
      </c>
      <c r="AF45" s="10">
        <v>1</v>
      </c>
      <c r="AG45" s="10">
        <v>1</v>
      </c>
      <c r="AH45" s="10">
        <v>1</v>
      </c>
      <c r="AI45" s="10">
        <v>1</v>
      </c>
      <c r="AJ45" s="10">
        <v>1</v>
      </c>
      <c r="AK45" s="10">
        <v>1</v>
      </c>
      <c r="AL45" s="10">
        <v>1</v>
      </c>
      <c r="AM45" s="10">
        <v>1</v>
      </c>
      <c r="AN45" s="10">
        <v>1</v>
      </c>
      <c r="AO45" s="10">
        <v>1</v>
      </c>
      <c r="AP45" s="10">
        <v>1</v>
      </c>
      <c r="AQ45" s="10">
        <v>1</v>
      </c>
      <c r="AR45" s="10">
        <v>0</v>
      </c>
      <c r="AS45" s="10">
        <v>0</v>
      </c>
      <c r="AT45" s="10">
        <v>0</v>
      </c>
      <c r="AU45" s="10">
        <v>0</v>
      </c>
      <c r="AV45" s="10">
        <v>0</v>
      </c>
      <c r="AW45" s="10">
        <v>1</v>
      </c>
      <c r="AY45" s="10">
        <v>0</v>
      </c>
      <c r="AZ45" s="10">
        <v>0</v>
      </c>
      <c r="BA45" s="10">
        <v>0</v>
      </c>
      <c r="BB45" s="10">
        <v>0</v>
      </c>
      <c r="BC45" s="10">
        <v>0</v>
      </c>
      <c r="BD45" s="10">
        <v>0</v>
      </c>
      <c r="BE45" s="10">
        <v>0</v>
      </c>
      <c r="BF45" s="10">
        <v>0</v>
      </c>
      <c r="BG45" s="10">
        <v>0</v>
      </c>
      <c r="BH45" s="10">
        <v>0</v>
      </c>
      <c r="BI45" s="10">
        <v>0</v>
      </c>
      <c r="BJ45" s="10">
        <v>0</v>
      </c>
      <c r="BK45" s="10">
        <v>0</v>
      </c>
      <c r="BL45" s="10">
        <v>0</v>
      </c>
      <c r="BM45" s="10">
        <v>0</v>
      </c>
      <c r="BN45" s="10">
        <v>0</v>
      </c>
      <c r="BO45" s="10">
        <v>0</v>
      </c>
      <c r="BP45" s="10">
        <v>0</v>
      </c>
      <c r="BQ45" s="10">
        <v>0</v>
      </c>
      <c r="BR45" s="10">
        <v>0</v>
      </c>
      <c r="BS45" s="10">
        <v>0</v>
      </c>
      <c r="BT45" s="10">
        <v>0</v>
      </c>
      <c r="BU45" s="10">
        <v>0</v>
      </c>
      <c r="BV45" s="10">
        <v>0</v>
      </c>
    </row>
    <row r="46" spans="1:74" ht="5.5" customHeight="1" x14ac:dyDescent="0.35">
      <c r="B46" s="9">
        <v>1</v>
      </c>
      <c r="C46" s="9">
        <v>0</v>
      </c>
      <c r="D46" s="9">
        <v>0</v>
      </c>
      <c r="E46" s="9">
        <v>0</v>
      </c>
      <c r="F46" s="9">
        <v>0</v>
      </c>
      <c r="G46" s="9">
        <v>0</v>
      </c>
      <c r="H46" s="9">
        <v>0</v>
      </c>
      <c r="I46" s="9">
        <v>0</v>
      </c>
      <c r="J46" s="9">
        <v>0</v>
      </c>
      <c r="K46" s="9">
        <v>0</v>
      </c>
      <c r="L46" s="9">
        <v>0</v>
      </c>
      <c r="M46" s="9">
        <v>0</v>
      </c>
      <c r="N46" s="9">
        <v>0</v>
      </c>
      <c r="O46" s="9">
        <v>0</v>
      </c>
      <c r="P46" s="9">
        <v>0</v>
      </c>
      <c r="Q46" s="9">
        <v>0</v>
      </c>
      <c r="R46" s="9">
        <v>0</v>
      </c>
      <c r="S46" s="9">
        <v>0</v>
      </c>
      <c r="T46" s="9">
        <v>0</v>
      </c>
      <c r="U46" s="9">
        <v>0</v>
      </c>
      <c r="V46" s="9">
        <v>0</v>
      </c>
      <c r="W46" s="9">
        <v>0</v>
      </c>
      <c r="X46" s="9">
        <v>0</v>
      </c>
      <c r="Z46" s="10">
        <v>0</v>
      </c>
      <c r="AA46" s="10">
        <v>0</v>
      </c>
      <c r="AB46" s="10">
        <v>0</v>
      </c>
      <c r="AC46" s="10">
        <v>0</v>
      </c>
      <c r="AD46" s="10">
        <v>0</v>
      </c>
      <c r="AE46" s="10">
        <v>1</v>
      </c>
      <c r="AF46" s="10">
        <v>1</v>
      </c>
      <c r="AG46" s="10">
        <v>1</v>
      </c>
      <c r="AH46" s="10">
        <v>1</v>
      </c>
      <c r="AI46" s="10">
        <v>1</v>
      </c>
      <c r="AJ46" s="10">
        <v>1</v>
      </c>
      <c r="AK46" s="10">
        <v>1</v>
      </c>
      <c r="AL46" s="10">
        <v>1</v>
      </c>
      <c r="AM46" s="10">
        <v>1</v>
      </c>
      <c r="AN46" s="10">
        <v>1</v>
      </c>
      <c r="AO46" s="10">
        <v>1</v>
      </c>
      <c r="AP46" s="10">
        <v>1</v>
      </c>
      <c r="AQ46" s="10">
        <v>1</v>
      </c>
      <c r="AR46" s="10">
        <v>1</v>
      </c>
      <c r="AS46" s="10">
        <v>1</v>
      </c>
      <c r="AT46" s="10">
        <v>1</v>
      </c>
      <c r="AU46" s="10">
        <v>1</v>
      </c>
      <c r="AV46" s="10">
        <v>1</v>
      </c>
      <c r="AW46" s="10">
        <v>1</v>
      </c>
      <c r="AY46" s="10">
        <v>0</v>
      </c>
      <c r="AZ46" s="10">
        <v>0</v>
      </c>
      <c r="BA46" s="10">
        <v>0</v>
      </c>
      <c r="BB46" s="10">
        <v>0</v>
      </c>
      <c r="BC46" s="10">
        <v>0</v>
      </c>
      <c r="BD46" s="10">
        <v>0</v>
      </c>
      <c r="BE46" s="10">
        <v>1</v>
      </c>
      <c r="BF46" s="10">
        <v>1</v>
      </c>
      <c r="BG46" s="10">
        <v>1</v>
      </c>
      <c r="BH46" s="10">
        <v>1</v>
      </c>
      <c r="BI46" s="10">
        <v>0</v>
      </c>
      <c r="BJ46" s="10">
        <v>0</v>
      </c>
      <c r="BK46" s="10">
        <v>0</v>
      </c>
      <c r="BL46" s="10">
        <v>0</v>
      </c>
      <c r="BM46" s="10">
        <v>0</v>
      </c>
      <c r="BN46" s="10">
        <v>0</v>
      </c>
      <c r="BO46" s="10">
        <v>0</v>
      </c>
      <c r="BP46" s="10">
        <v>0</v>
      </c>
      <c r="BQ46" s="10">
        <v>0</v>
      </c>
      <c r="BR46" s="10">
        <v>0</v>
      </c>
      <c r="BS46" s="10">
        <v>1</v>
      </c>
      <c r="BT46" s="10">
        <v>1</v>
      </c>
      <c r="BU46" s="10">
        <v>1</v>
      </c>
      <c r="BV46" s="10">
        <v>1</v>
      </c>
    </row>
    <row r="47" spans="1:74" ht="5.5" customHeight="1" x14ac:dyDescent="0.35">
      <c r="A47" s="9">
        <v>0</v>
      </c>
      <c r="B47" s="9">
        <v>0</v>
      </c>
      <c r="C47" s="9">
        <v>0</v>
      </c>
      <c r="D47" s="9">
        <v>0</v>
      </c>
      <c r="E47" s="9">
        <v>0</v>
      </c>
      <c r="F47" s="9">
        <v>0</v>
      </c>
      <c r="G47" s="9">
        <v>0</v>
      </c>
      <c r="H47" s="9">
        <v>0</v>
      </c>
      <c r="I47" s="9">
        <v>0</v>
      </c>
      <c r="J47" s="9">
        <v>0</v>
      </c>
      <c r="K47" s="9">
        <v>0</v>
      </c>
      <c r="L47" s="9">
        <v>0</v>
      </c>
      <c r="M47" s="9">
        <v>0</v>
      </c>
      <c r="N47" s="9">
        <v>0</v>
      </c>
      <c r="O47" s="9">
        <v>0</v>
      </c>
      <c r="P47" s="9">
        <v>0</v>
      </c>
      <c r="Q47" s="9">
        <v>0</v>
      </c>
      <c r="R47" s="9">
        <v>0</v>
      </c>
      <c r="S47" s="9">
        <v>0</v>
      </c>
      <c r="T47" s="9">
        <v>0</v>
      </c>
      <c r="U47" s="9">
        <v>0</v>
      </c>
      <c r="V47" s="9">
        <v>0</v>
      </c>
      <c r="W47" s="9">
        <v>0</v>
      </c>
      <c r="X47" s="9">
        <v>0</v>
      </c>
      <c r="Z47" s="10">
        <v>0</v>
      </c>
      <c r="AA47" s="10">
        <v>0</v>
      </c>
      <c r="AB47" s="10">
        <v>0</v>
      </c>
      <c r="AC47" s="10">
        <v>0</v>
      </c>
      <c r="AD47" s="10">
        <v>0</v>
      </c>
      <c r="AE47" s="10">
        <v>1</v>
      </c>
      <c r="AF47" s="10">
        <v>1</v>
      </c>
      <c r="AG47" s="10">
        <v>1</v>
      </c>
      <c r="AH47" s="10">
        <v>1</v>
      </c>
      <c r="AI47" s="10">
        <v>1</v>
      </c>
      <c r="AJ47" s="10">
        <v>1</v>
      </c>
      <c r="AK47" s="10">
        <v>1</v>
      </c>
      <c r="AL47" s="10">
        <v>1</v>
      </c>
      <c r="AM47" s="10">
        <v>1</v>
      </c>
      <c r="AN47" s="10">
        <v>1</v>
      </c>
      <c r="AO47" s="10">
        <v>1</v>
      </c>
      <c r="AP47" s="10">
        <v>1</v>
      </c>
      <c r="AQ47" s="10">
        <v>1</v>
      </c>
      <c r="AR47" s="10">
        <v>1</v>
      </c>
      <c r="AS47" s="10">
        <v>1</v>
      </c>
      <c r="AT47" s="10">
        <v>1</v>
      </c>
      <c r="AU47" s="10">
        <v>0</v>
      </c>
      <c r="AV47" s="10">
        <v>0</v>
      </c>
      <c r="AW47" s="10">
        <v>0</v>
      </c>
      <c r="AY47" s="10">
        <v>1</v>
      </c>
      <c r="AZ47" s="10">
        <v>1</v>
      </c>
      <c r="BA47" s="10"/>
      <c r="BB47" s="10">
        <v>1</v>
      </c>
      <c r="BC47" s="10">
        <v>0</v>
      </c>
      <c r="BD47" s="10">
        <v>1</v>
      </c>
      <c r="BE47" s="10">
        <v>1</v>
      </c>
      <c r="BF47" s="10">
        <v>1</v>
      </c>
      <c r="BG47" s="10">
        <v>1</v>
      </c>
      <c r="BH47" s="10">
        <v>0</v>
      </c>
      <c r="BI47" s="10">
        <v>1</v>
      </c>
      <c r="BJ47" s="10"/>
      <c r="BK47" s="10">
        <v>0</v>
      </c>
      <c r="BL47" s="10">
        <v>0</v>
      </c>
      <c r="BM47" s="10">
        <v>0</v>
      </c>
      <c r="BN47" s="10">
        <v>1</v>
      </c>
      <c r="BO47" s="10">
        <v>0</v>
      </c>
      <c r="BP47" s="10">
        <v>1</v>
      </c>
      <c r="BQ47" s="10">
        <v>0</v>
      </c>
      <c r="BR47" s="10">
        <v>1</v>
      </c>
      <c r="BS47" s="10">
        <v>1</v>
      </c>
      <c r="BT47" s="10">
        <v>0</v>
      </c>
      <c r="BU47" s="10">
        <v>1</v>
      </c>
      <c r="BV47" s="10">
        <v>1</v>
      </c>
    </row>
    <row r="48" spans="1:74" ht="5.5" customHeight="1" x14ac:dyDescent="0.35">
      <c r="A48" s="10"/>
      <c r="B48" s="10">
        <v>0</v>
      </c>
      <c r="C48" s="10">
        <v>0</v>
      </c>
      <c r="D48" s="10">
        <v>0</v>
      </c>
      <c r="E48" s="10">
        <v>0</v>
      </c>
      <c r="F48" s="10">
        <v>0</v>
      </c>
      <c r="G48" s="10">
        <v>0</v>
      </c>
      <c r="H48" s="10">
        <v>0</v>
      </c>
      <c r="I48" s="10">
        <v>0</v>
      </c>
      <c r="J48" s="10">
        <v>0</v>
      </c>
      <c r="K48" s="10">
        <v>0</v>
      </c>
      <c r="L48" s="10">
        <v>0</v>
      </c>
      <c r="M48" s="10">
        <v>1</v>
      </c>
      <c r="N48" s="10">
        <v>1</v>
      </c>
      <c r="O48" s="10">
        <v>1</v>
      </c>
      <c r="P48" s="10">
        <v>1</v>
      </c>
      <c r="Q48" s="10"/>
      <c r="R48" s="10"/>
      <c r="S48" s="10"/>
      <c r="T48" s="10"/>
      <c r="U48" s="10"/>
      <c r="V48" s="10"/>
      <c r="W48" s="10"/>
      <c r="X48" s="10"/>
      <c r="Z48" s="10">
        <v>0</v>
      </c>
      <c r="AA48" s="10">
        <v>1</v>
      </c>
      <c r="AB48" s="10">
        <v>1</v>
      </c>
      <c r="AC48" s="10">
        <v>1</v>
      </c>
      <c r="AD48" s="10">
        <v>1</v>
      </c>
      <c r="AE48" s="10">
        <v>1</v>
      </c>
      <c r="AF48" s="10">
        <v>1</v>
      </c>
      <c r="AG48" s="10">
        <v>1</v>
      </c>
      <c r="AH48" s="10">
        <v>1</v>
      </c>
      <c r="AI48" s="10">
        <v>1</v>
      </c>
      <c r="AJ48" s="10">
        <v>1</v>
      </c>
      <c r="AK48" s="10">
        <v>1</v>
      </c>
      <c r="AL48" s="10">
        <v>1</v>
      </c>
      <c r="AM48" s="10">
        <v>1</v>
      </c>
      <c r="AN48" s="10">
        <v>1</v>
      </c>
      <c r="AO48" s="10">
        <v>1</v>
      </c>
      <c r="AP48" s="10">
        <v>1</v>
      </c>
      <c r="AQ48" s="10">
        <v>1</v>
      </c>
      <c r="AR48" s="10">
        <v>1</v>
      </c>
      <c r="AS48" s="10">
        <v>1</v>
      </c>
      <c r="AT48" s="10">
        <v>1</v>
      </c>
      <c r="AU48" s="10">
        <v>1</v>
      </c>
      <c r="AV48" s="10">
        <v>1</v>
      </c>
      <c r="AW48" s="10">
        <v>1</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row>
    <row r="49" spans="1:74" ht="5.5" customHeight="1" x14ac:dyDescent="0.35">
      <c r="A49" s="10">
        <v>0</v>
      </c>
      <c r="B49" s="10">
        <v>1</v>
      </c>
      <c r="C49" s="10">
        <v>0</v>
      </c>
      <c r="D49" s="10">
        <v>0</v>
      </c>
      <c r="E49" s="10">
        <v>0</v>
      </c>
      <c r="F49" s="10">
        <v>0</v>
      </c>
      <c r="G49" s="10">
        <v>0</v>
      </c>
      <c r="H49" s="10">
        <v>0</v>
      </c>
      <c r="I49" s="10">
        <v>0</v>
      </c>
      <c r="J49" s="10">
        <v>0</v>
      </c>
      <c r="K49" s="10">
        <v>0</v>
      </c>
      <c r="L49" s="10">
        <v>0</v>
      </c>
      <c r="M49" s="10">
        <v>0</v>
      </c>
      <c r="N49" s="10">
        <v>0</v>
      </c>
      <c r="O49" s="10">
        <v>1</v>
      </c>
      <c r="P49" s="10">
        <v>1</v>
      </c>
      <c r="Q49" s="10"/>
      <c r="R49" s="10"/>
      <c r="S49" s="10"/>
      <c r="T49" s="10"/>
      <c r="U49" s="10"/>
      <c r="V49" s="10"/>
      <c r="W49" s="10"/>
      <c r="X49" s="10"/>
      <c r="Z49" s="10">
        <v>0</v>
      </c>
      <c r="AA49" s="10">
        <v>0</v>
      </c>
      <c r="AB49" s="10">
        <v>0</v>
      </c>
      <c r="AC49" s="10">
        <v>1</v>
      </c>
      <c r="AD49" s="10">
        <v>1</v>
      </c>
      <c r="AE49" s="10">
        <v>0</v>
      </c>
      <c r="AF49" s="10">
        <v>1</v>
      </c>
      <c r="AG49" s="10">
        <v>1</v>
      </c>
      <c r="AH49" s="10">
        <v>0</v>
      </c>
      <c r="AI49" s="10">
        <v>1</v>
      </c>
      <c r="AJ49" s="10">
        <v>1</v>
      </c>
      <c r="AK49" s="10">
        <v>1</v>
      </c>
      <c r="AL49" s="10">
        <v>0</v>
      </c>
      <c r="AM49" s="10">
        <v>1</v>
      </c>
      <c r="AN49" s="10">
        <v>1</v>
      </c>
      <c r="AO49" s="10">
        <v>1</v>
      </c>
      <c r="AP49" s="10">
        <v>0</v>
      </c>
      <c r="AQ49" s="10">
        <v>1</v>
      </c>
      <c r="AR49" s="10">
        <v>0</v>
      </c>
      <c r="AS49" s="10">
        <v>1</v>
      </c>
      <c r="AT49" s="10">
        <v>1</v>
      </c>
      <c r="AU49" s="10">
        <v>1</v>
      </c>
      <c r="AV49" s="10">
        <v>1</v>
      </c>
      <c r="AW49" s="10">
        <v>1</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row>
    <row r="50" spans="1:74" ht="5.5" customHeight="1" x14ac:dyDescent="0.35">
      <c r="A50" s="10">
        <v>0</v>
      </c>
      <c r="B50" s="10">
        <v>0</v>
      </c>
      <c r="C50" s="10">
        <v>0</v>
      </c>
      <c r="D50" s="10">
        <v>0</v>
      </c>
      <c r="E50" s="10">
        <v>0</v>
      </c>
      <c r="F50" s="10">
        <v>0</v>
      </c>
      <c r="G50" s="10">
        <v>0</v>
      </c>
      <c r="H50" s="10"/>
      <c r="I50" s="10">
        <v>0</v>
      </c>
      <c r="J50" s="10">
        <v>0</v>
      </c>
      <c r="K50" s="10">
        <v>0</v>
      </c>
      <c r="L50" s="10">
        <v>0</v>
      </c>
      <c r="M50" s="10">
        <v>0</v>
      </c>
      <c r="N50" s="10">
        <v>1</v>
      </c>
      <c r="O50" s="10">
        <v>1</v>
      </c>
      <c r="P50" s="10">
        <v>1</v>
      </c>
      <c r="Q50" s="10"/>
      <c r="R50" s="10"/>
      <c r="S50" s="10"/>
      <c r="T50" s="10"/>
      <c r="U50" s="10"/>
      <c r="V50" s="10"/>
      <c r="W50" s="10"/>
      <c r="X50" s="10"/>
      <c r="Z50" s="10">
        <v>0</v>
      </c>
      <c r="AA50" s="10">
        <v>0</v>
      </c>
      <c r="AB50" s="10">
        <v>0</v>
      </c>
      <c r="AC50" s="10">
        <v>0</v>
      </c>
      <c r="AD50" s="10">
        <v>0</v>
      </c>
      <c r="AE50" s="10">
        <v>1</v>
      </c>
      <c r="AF50" s="10">
        <v>1</v>
      </c>
      <c r="AG50" s="10">
        <v>0</v>
      </c>
      <c r="AH50" s="10">
        <v>1</v>
      </c>
      <c r="AI50" s="10">
        <v>1</v>
      </c>
      <c r="AJ50" s="10">
        <v>1</v>
      </c>
      <c r="AK50" s="10">
        <v>1</v>
      </c>
      <c r="AL50" s="10">
        <v>1</v>
      </c>
      <c r="AM50" s="10">
        <v>0</v>
      </c>
      <c r="AN50" s="10">
        <v>1</v>
      </c>
      <c r="AO50" s="10">
        <v>1</v>
      </c>
      <c r="AP50" s="10">
        <v>1</v>
      </c>
      <c r="AQ50" s="10">
        <v>1</v>
      </c>
      <c r="AR50" s="10">
        <v>1</v>
      </c>
      <c r="AS50" s="10">
        <v>0</v>
      </c>
      <c r="AT50" s="10">
        <v>0</v>
      </c>
      <c r="AU50" s="10">
        <v>0</v>
      </c>
      <c r="AV50" s="10">
        <v>0</v>
      </c>
      <c r="AW50" s="10">
        <v>0</v>
      </c>
      <c r="AY50" s="10">
        <v>1</v>
      </c>
      <c r="AZ50" s="10">
        <v>0</v>
      </c>
      <c r="BA50" s="10">
        <v>0</v>
      </c>
      <c r="BB50" s="10">
        <v>0</v>
      </c>
      <c r="BC50" s="10">
        <v>0</v>
      </c>
      <c r="BD50" s="10">
        <v>0</v>
      </c>
      <c r="BE50" s="10">
        <v>1</v>
      </c>
      <c r="BF50" s="10">
        <v>1</v>
      </c>
      <c r="BG50" s="10">
        <v>1</v>
      </c>
      <c r="BH50" s="10">
        <v>1</v>
      </c>
      <c r="BI50" s="10">
        <v>1</v>
      </c>
      <c r="BJ50" s="10">
        <v>0</v>
      </c>
      <c r="BK50" s="10">
        <v>0</v>
      </c>
      <c r="BL50" s="10">
        <v>0</v>
      </c>
      <c r="BM50" s="10">
        <v>0</v>
      </c>
      <c r="BN50" s="10">
        <v>0</v>
      </c>
      <c r="BO50" s="10">
        <v>0</v>
      </c>
      <c r="BP50" s="10">
        <v>0</v>
      </c>
      <c r="BQ50" s="10">
        <v>0</v>
      </c>
      <c r="BR50" s="10">
        <v>0</v>
      </c>
      <c r="BS50" s="10">
        <v>0</v>
      </c>
      <c r="BT50" s="10">
        <v>1</v>
      </c>
      <c r="BU50" s="10">
        <v>1</v>
      </c>
      <c r="BV50" s="10">
        <v>1</v>
      </c>
    </row>
    <row r="51" spans="1:74" ht="5.5" customHeight="1" x14ac:dyDescent="0.35">
      <c r="A51" s="10">
        <v>1</v>
      </c>
      <c r="B51" s="10">
        <v>0</v>
      </c>
      <c r="C51" s="10">
        <v>0</v>
      </c>
      <c r="D51" s="10">
        <v>0</v>
      </c>
      <c r="E51" s="10">
        <v>0</v>
      </c>
      <c r="F51" s="10">
        <v>0</v>
      </c>
      <c r="G51" s="10">
        <v>0</v>
      </c>
      <c r="H51" s="10">
        <v>0</v>
      </c>
      <c r="I51" s="10">
        <v>0</v>
      </c>
      <c r="J51" s="10">
        <v>0</v>
      </c>
      <c r="K51" s="10">
        <v>0</v>
      </c>
      <c r="L51" s="10">
        <v>0</v>
      </c>
      <c r="M51" s="10">
        <v>0</v>
      </c>
      <c r="N51" s="10">
        <v>0</v>
      </c>
      <c r="O51" s="10">
        <v>0</v>
      </c>
      <c r="P51" s="10">
        <v>1</v>
      </c>
      <c r="Q51" s="10"/>
      <c r="R51" s="10"/>
      <c r="S51" s="10"/>
      <c r="T51" s="10"/>
      <c r="U51" s="10"/>
      <c r="V51" s="10"/>
      <c r="W51" s="10"/>
      <c r="X51" s="10"/>
      <c r="Z51" s="10">
        <v>0</v>
      </c>
      <c r="AA51" s="10">
        <v>0</v>
      </c>
      <c r="AB51" s="10">
        <v>1</v>
      </c>
      <c r="AC51" s="10">
        <v>0</v>
      </c>
      <c r="AD51" s="10">
        <v>0</v>
      </c>
      <c r="AE51" s="10">
        <v>1</v>
      </c>
      <c r="AF51" s="10">
        <v>1</v>
      </c>
      <c r="AG51" s="10">
        <v>1</v>
      </c>
      <c r="AH51" s="10">
        <v>1</v>
      </c>
      <c r="AI51" s="10">
        <v>1</v>
      </c>
      <c r="AJ51" s="10">
        <v>1</v>
      </c>
      <c r="AK51" s="10">
        <v>1</v>
      </c>
      <c r="AL51" s="10">
        <v>1</v>
      </c>
      <c r="AM51" s="10">
        <v>1</v>
      </c>
      <c r="AN51" s="10">
        <v>1</v>
      </c>
      <c r="AO51" s="10">
        <v>1</v>
      </c>
      <c r="AP51" s="10">
        <v>1</v>
      </c>
      <c r="AQ51" s="10">
        <v>0</v>
      </c>
      <c r="AR51" s="10">
        <v>1</v>
      </c>
      <c r="AS51" s="10">
        <v>1</v>
      </c>
      <c r="AT51" s="10">
        <v>1</v>
      </c>
      <c r="AU51" s="10">
        <v>1</v>
      </c>
      <c r="AV51" s="10">
        <v>1</v>
      </c>
      <c r="AW51" s="10">
        <v>1</v>
      </c>
      <c r="AY51" s="10">
        <v>0</v>
      </c>
      <c r="AZ51" s="10">
        <v>0</v>
      </c>
      <c r="BA51" s="10">
        <v>0</v>
      </c>
      <c r="BB51" s="10">
        <v>0</v>
      </c>
      <c r="BC51" s="10">
        <v>0</v>
      </c>
      <c r="BD51" s="10"/>
      <c r="BE51" s="10">
        <v>1</v>
      </c>
      <c r="BF51" s="10">
        <v>1</v>
      </c>
      <c r="BG51" s="10">
        <v>1</v>
      </c>
      <c r="BH51" s="10">
        <v>1</v>
      </c>
      <c r="BI51" s="10">
        <v>0</v>
      </c>
      <c r="BJ51" s="10">
        <v>0</v>
      </c>
      <c r="BK51" s="10">
        <v>0</v>
      </c>
      <c r="BL51" s="10">
        <v>0</v>
      </c>
      <c r="BM51" s="10">
        <v>0</v>
      </c>
      <c r="BN51" s="10">
        <v>0</v>
      </c>
      <c r="BO51" s="10">
        <v>0</v>
      </c>
      <c r="BP51" s="10">
        <v>0</v>
      </c>
      <c r="BQ51" s="10">
        <v>0</v>
      </c>
      <c r="BR51" s="10">
        <v>1</v>
      </c>
      <c r="BS51" s="10">
        <v>0</v>
      </c>
      <c r="BT51" s="10">
        <v>1</v>
      </c>
      <c r="BU51" s="10">
        <v>1</v>
      </c>
      <c r="BV51" s="10">
        <v>0</v>
      </c>
    </row>
    <row r="52" spans="1:74" ht="5.5" customHeight="1" x14ac:dyDescent="0.35">
      <c r="A52" s="10">
        <v>0</v>
      </c>
      <c r="B52" s="10">
        <v>0</v>
      </c>
      <c r="C52" s="10">
        <v>0</v>
      </c>
      <c r="D52" s="10">
        <v>0</v>
      </c>
      <c r="E52" s="10">
        <v>0</v>
      </c>
      <c r="F52" s="10">
        <v>0</v>
      </c>
      <c r="G52" s="10">
        <v>0</v>
      </c>
      <c r="H52" s="10">
        <v>0</v>
      </c>
      <c r="I52" s="10">
        <v>0</v>
      </c>
      <c r="J52" s="10">
        <v>0</v>
      </c>
      <c r="K52" s="10">
        <v>0</v>
      </c>
      <c r="L52" s="10">
        <v>1</v>
      </c>
      <c r="M52" s="10">
        <v>1</v>
      </c>
      <c r="N52" s="10">
        <v>1</v>
      </c>
      <c r="O52" s="10">
        <v>1</v>
      </c>
      <c r="P52" s="10">
        <v>1</v>
      </c>
      <c r="Q52" s="10"/>
      <c r="R52" s="10"/>
      <c r="S52" s="10"/>
      <c r="T52" s="10"/>
      <c r="U52" s="10"/>
      <c r="V52" s="10"/>
      <c r="W52" s="10"/>
      <c r="X52" s="10"/>
      <c r="Z52" s="10">
        <v>0</v>
      </c>
      <c r="AA52" s="10">
        <v>0</v>
      </c>
      <c r="AB52" s="10">
        <v>0</v>
      </c>
      <c r="AC52" s="10">
        <v>1</v>
      </c>
      <c r="AD52" s="10">
        <v>1</v>
      </c>
      <c r="AE52" s="10">
        <v>1</v>
      </c>
      <c r="AF52" s="10">
        <v>1</v>
      </c>
      <c r="AG52" s="10">
        <v>1</v>
      </c>
      <c r="AH52" s="10">
        <v>1</v>
      </c>
      <c r="AI52" s="10">
        <v>1</v>
      </c>
      <c r="AJ52" s="10">
        <v>1</v>
      </c>
      <c r="AK52" s="10">
        <v>1</v>
      </c>
      <c r="AL52" s="10">
        <v>1</v>
      </c>
      <c r="AM52" s="10">
        <v>1</v>
      </c>
      <c r="AN52" s="10">
        <v>1</v>
      </c>
      <c r="AO52" s="10">
        <v>1</v>
      </c>
      <c r="AP52" s="10">
        <v>1</v>
      </c>
      <c r="AQ52" s="10">
        <v>1</v>
      </c>
      <c r="AR52" s="10">
        <v>1</v>
      </c>
      <c r="AS52" s="10">
        <v>1</v>
      </c>
      <c r="AT52" s="10">
        <v>1</v>
      </c>
      <c r="AU52" s="10">
        <v>1</v>
      </c>
      <c r="AV52" s="10">
        <v>1</v>
      </c>
      <c r="AW52" s="10">
        <v>1</v>
      </c>
    </row>
    <row r="53" spans="1:74" ht="5.5" customHeight="1" x14ac:dyDescent="0.35">
      <c r="A53" s="10">
        <v>0</v>
      </c>
      <c r="B53" s="10">
        <v>0</v>
      </c>
      <c r="C53" s="10">
        <v>0</v>
      </c>
      <c r="D53" s="10">
        <v>0</v>
      </c>
      <c r="E53" s="10">
        <v>0</v>
      </c>
      <c r="F53" s="10">
        <v>0</v>
      </c>
      <c r="G53" s="10">
        <v>0</v>
      </c>
      <c r="H53" s="10">
        <v>0</v>
      </c>
      <c r="I53" s="10">
        <v>0</v>
      </c>
      <c r="J53" s="10">
        <v>0</v>
      </c>
      <c r="K53" s="10">
        <v>0</v>
      </c>
      <c r="L53" s="10">
        <v>1</v>
      </c>
      <c r="M53" s="10">
        <v>0</v>
      </c>
      <c r="N53" s="10">
        <v>0</v>
      </c>
      <c r="O53" s="10">
        <v>0</v>
      </c>
      <c r="P53" s="10">
        <v>1</v>
      </c>
      <c r="Q53" s="10"/>
      <c r="R53" s="10"/>
      <c r="S53" s="10"/>
      <c r="T53" s="10"/>
      <c r="U53" s="10"/>
      <c r="V53" s="10"/>
      <c r="W53" s="10"/>
      <c r="X53" s="10"/>
      <c r="Z53" s="10"/>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c r="AQ53" s="10">
        <v>0</v>
      </c>
      <c r="AR53" s="10">
        <v>0</v>
      </c>
      <c r="AS53" s="10">
        <v>0</v>
      </c>
      <c r="AT53" s="10">
        <v>0</v>
      </c>
      <c r="AU53" s="10">
        <v>0</v>
      </c>
      <c r="AV53" s="10">
        <v>0</v>
      </c>
      <c r="AW53" s="10">
        <v>0</v>
      </c>
    </row>
    <row r="54" spans="1:74" ht="5.5" customHeight="1" x14ac:dyDescent="0.35">
      <c r="A54" s="10"/>
      <c r="B54" s="10"/>
      <c r="C54" s="10"/>
      <c r="D54" s="10"/>
      <c r="E54" s="10"/>
      <c r="F54" s="10"/>
      <c r="G54" s="10"/>
      <c r="H54" s="10"/>
      <c r="I54" s="10"/>
      <c r="J54" s="10"/>
      <c r="K54" s="10"/>
    </row>
    <row r="55" spans="1:74" ht="5.5" customHeight="1" x14ac:dyDescent="0.35">
      <c r="A55" s="10"/>
      <c r="B55" s="10">
        <v>0</v>
      </c>
      <c r="C55" s="10"/>
      <c r="D55" s="10">
        <v>0</v>
      </c>
      <c r="E55" s="10">
        <v>0</v>
      </c>
      <c r="F55" s="10">
        <v>1</v>
      </c>
      <c r="G55" s="10"/>
      <c r="H55" s="10"/>
      <c r="I55" s="10"/>
      <c r="J55" s="10"/>
      <c r="K55" s="10"/>
    </row>
    <row r="56" spans="1:74" ht="5.5" customHeight="1" x14ac:dyDescent="0.35">
      <c r="A56" s="10"/>
      <c r="B56" s="10"/>
      <c r="C56" s="10"/>
      <c r="D56" s="10"/>
      <c r="E56" s="10"/>
      <c r="F56" s="10">
        <v>1</v>
      </c>
      <c r="G56" s="10">
        <v>1</v>
      </c>
      <c r="H56" s="10"/>
      <c r="I56" s="10"/>
      <c r="J56" s="10"/>
      <c r="K56" s="10"/>
    </row>
    <row r="57" spans="1:74" ht="5.5" customHeight="1" x14ac:dyDescent="0.35">
      <c r="A57" s="10">
        <v>0</v>
      </c>
      <c r="B57" s="10">
        <v>0</v>
      </c>
      <c r="C57" s="10">
        <v>1</v>
      </c>
      <c r="D57" s="10">
        <v>0</v>
      </c>
      <c r="E57" s="10">
        <v>1</v>
      </c>
      <c r="F57" s="10">
        <v>0</v>
      </c>
      <c r="G57" s="10">
        <v>1</v>
      </c>
      <c r="H57" s="10">
        <v>1</v>
      </c>
      <c r="I57" s="10"/>
      <c r="J57" s="10"/>
      <c r="K57" s="10"/>
    </row>
    <row r="58" spans="1:74" ht="5.5" customHeight="1" x14ac:dyDescent="0.35">
      <c r="A58" s="10"/>
      <c r="B58" s="10">
        <v>1</v>
      </c>
      <c r="C58" s="10">
        <v>1</v>
      </c>
      <c r="D58" s="10">
        <v>0</v>
      </c>
      <c r="E58" s="10">
        <v>1</v>
      </c>
      <c r="F58" s="10">
        <v>1</v>
      </c>
      <c r="G58" s="10">
        <v>0</v>
      </c>
      <c r="H58" s="10">
        <v>1</v>
      </c>
      <c r="I58" s="10"/>
      <c r="J58" s="10"/>
      <c r="K58" s="10"/>
    </row>
    <row r="59" spans="1:74" ht="5.5" customHeight="1" x14ac:dyDescent="0.35">
      <c r="A59" s="10">
        <v>0</v>
      </c>
      <c r="B59" s="10">
        <v>0</v>
      </c>
      <c r="C59" s="10">
        <v>0</v>
      </c>
      <c r="D59" s="10">
        <v>1</v>
      </c>
      <c r="E59" s="10">
        <v>1</v>
      </c>
      <c r="F59" s="10">
        <v>1</v>
      </c>
      <c r="G59" s="10">
        <v>1</v>
      </c>
      <c r="H59" s="10">
        <v>1</v>
      </c>
      <c r="I59" s="10"/>
      <c r="J59" s="10"/>
      <c r="K59" s="10"/>
    </row>
    <row r="60" spans="1:74" ht="5.5" customHeight="1" x14ac:dyDescent="0.35">
      <c r="A60" s="10">
        <v>0</v>
      </c>
      <c r="B60" s="10">
        <v>0</v>
      </c>
      <c r="C60" s="10">
        <v>0</v>
      </c>
      <c r="D60" s="10">
        <v>1</v>
      </c>
      <c r="E60" s="10">
        <v>1</v>
      </c>
      <c r="F60" s="10">
        <v>1</v>
      </c>
      <c r="G60" s="10">
        <v>1</v>
      </c>
      <c r="H60" s="10">
        <v>1</v>
      </c>
      <c r="I60" s="10"/>
      <c r="J60" s="10"/>
      <c r="K60" s="10"/>
    </row>
    <row r="61" spans="1:74" ht="5.5" customHeight="1" x14ac:dyDescent="0.35">
      <c r="A61" s="10">
        <v>0</v>
      </c>
      <c r="B61" s="10">
        <v>0</v>
      </c>
      <c r="C61" s="10">
        <v>1</v>
      </c>
      <c r="D61" s="10">
        <v>1</v>
      </c>
      <c r="E61" s="10">
        <v>1</v>
      </c>
      <c r="F61" s="10">
        <v>1</v>
      </c>
      <c r="G61" s="10">
        <v>1</v>
      </c>
      <c r="H61" s="10">
        <v>1</v>
      </c>
      <c r="I61" s="10"/>
      <c r="J61" s="10"/>
      <c r="K61" s="10"/>
    </row>
    <row r="62" spans="1:74" ht="5.5" customHeight="1" x14ac:dyDescent="0.35">
      <c r="A62" s="10">
        <v>0</v>
      </c>
      <c r="B62" s="10">
        <v>0</v>
      </c>
      <c r="C62" s="10">
        <v>0</v>
      </c>
      <c r="D62" s="10">
        <v>1</v>
      </c>
      <c r="E62" s="10">
        <v>1</v>
      </c>
      <c r="F62" s="10">
        <v>1</v>
      </c>
      <c r="G62" s="10">
        <v>1</v>
      </c>
      <c r="H62" s="10">
        <v>1</v>
      </c>
      <c r="I62" s="10"/>
      <c r="J62" s="10"/>
      <c r="K62" s="10"/>
    </row>
    <row r="63" spans="1:74" ht="5.5" customHeight="1" x14ac:dyDescent="0.35">
      <c r="I63" s="10"/>
      <c r="J63" s="10"/>
      <c r="K63" s="10"/>
    </row>
  </sheetData>
  <conditionalFormatting sqref="A1:X53 A186:X1048576 Z126:AW132 A54:K63 AY1:BV61 Z1:AW53">
    <cfRule type="colorScale" priority="2">
      <colorScale>
        <cfvo type="num" val="0"/>
        <cfvo type="num" val="1"/>
        <color theme="9"/>
        <color theme="1"/>
      </colorScale>
    </cfRule>
  </conditionalFormatting>
  <conditionalFormatting sqref="A186:XFD1048576 BD133:XFD185 Z126:XFD132 DL72:XFD125 CV11:XFD71 AY1:CT61 Y1:Y43 Z1:AX53 A54:K63 A1:X53 CU1:XFD10">
    <cfRule type="dataBar" priority="1">
      <dataBar showValue="0">
        <cfvo type="min"/>
        <cfvo type="max"/>
        <color theme="1"/>
      </dataBar>
      <extLst>
        <ext xmlns:x14="http://schemas.microsoft.com/office/spreadsheetml/2009/9/main" uri="{B025F937-C7B1-47D3-B67F-A62EFF666E3E}">
          <x14:id>{78377B0B-9D78-451F-AD90-47DB56F8505A}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8377B0B-9D78-451F-AD90-47DB56F8505A}">
            <x14:dataBar minLength="0" maxLength="100" gradient="0">
              <x14:cfvo type="autoMin"/>
              <x14:cfvo type="autoMax"/>
              <x14:negativeFillColor rgb="FFFF0000"/>
              <x14:axisColor rgb="FF000000"/>
            </x14:dataBar>
          </x14:cfRule>
          <xm:sqref>A186:XFD1048576 BD133:XFD185 Z126:XFD132 DL72:XFD125 CV11:XFD71 AY1:CT61 Y1:Y43 Z1:AX53 A54:K63 A1:X53 CU1:XFD10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workbookViewId="0">
      <selection activeCell="H29" sqref="H29"/>
    </sheetView>
  </sheetViews>
  <sheetFormatPr defaultRowHeight="14.5" x14ac:dyDescent="0.35"/>
  <cols>
    <col min="1" max="7" width="8.7265625" style="12"/>
    <col min="8" max="8" width="23.453125" style="12" customWidth="1"/>
    <col min="9" max="16384" width="8.7265625" style="12"/>
  </cols>
  <sheetData>
    <row r="1" spans="1:3" x14ac:dyDescent="0.35">
      <c r="A1" s="12">
        <v>1</v>
      </c>
      <c r="B1" s="12">
        <v>113</v>
      </c>
      <c r="C1" s="12">
        <f t="shared" ref="C1:C24" si="0">A1*B1</f>
        <v>113</v>
      </c>
    </row>
    <row r="2" spans="1:3" x14ac:dyDescent="0.35">
      <c r="A2" s="12">
        <v>2</v>
      </c>
      <c r="B2" s="12">
        <v>72</v>
      </c>
      <c r="C2" s="12">
        <f t="shared" si="0"/>
        <v>144</v>
      </c>
    </row>
    <row r="3" spans="1:3" x14ac:dyDescent="0.35">
      <c r="A3" s="12">
        <v>3</v>
      </c>
      <c r="B3" s="12">
        <v>72</v>
      </c>
      <c r="C3" s="12">
        <f t="shared" si="0"/>
        <v>216</v>
      </c>
    </row>
    <row r="4" spans="1:3" x14ac:dyDescent="0.35">
      <c r="A4" s="12">
        <v>4</v>
      </c>
      <c r="B4" s="12">
        <v>32</v>
      </c>
      <c r="C4" s="12">
        <f t="shared" si="0"/>
        <v>128</v>
      </c>
    </row>
    <row r="5" spans="1:3" x14ac:dyDescent="0.35">
      <c r="A5" s="12">
        <v>5</v>
      </c>
      <c r="B5" s="12">
        <v>40</v>
      </c>
      <c r="C5" s="12">
        <f t="shared" si="0"/>
        <v>200</v>
      </c>
    </row>
    <row r="6" spans="1:3" x14ac:dyDescent="0.35">
      <c r="A6" s="12">
        <v>6</v>
      </c>
      <c r="B6" s="12">
        <v>21</v>
      </c>
      <c r="C6" s="12">
        <f t="shared" si="0"/>
        <v>126</v>
      </c>
    </row>
    <row r="7" spans="1:3" x14ac:dyDescent="0.35">
      <c r="A7" s="12">
        <v>7</v>
      </c>
      <c r="B7" s="12">
        <v>21</v>
      </c>
      <c r="C7" s="12">
        <f t="shared" si="0"/>
        <v>147</v>
      </c>
    </row>
    <row r="8" spans="1:3" x14ac:dyDescent="0.35">
      <c r="A8" s="12">
        <v>8</v>
      </c>
      <c r="B8" s="12">
        <v>18</v>
      </c>
      <c r="C8" s="12">
        <f t="shared" si="0"/>
        <v>144</v>
      </c>
    </row>
    <row r="9" spans="1:3" x14ac:dyDescent="0.35">
      <c r="A9" s="12">
        <v>9</v>
      </c>
      <c r="B9" s="12">
        <v>12</v>
      </c>
      <c r="C9" s="12">
        <f t="shared" si="0"/>
        <v>108</v>
      </c>
    </row>
    <row r="10" spans="1:3" x14ac:dyDescent="0.35">
      <c r="A10" s="12">
        <v>10</v>
      </c>
      <c r="B10" s="12">
        <v>8</v>
      </c>
      <c r="C10" s="12">
        <f t="shared" si="0"/>
        <v>80</v>
      </c>
    </row>
    <row r="11" spans="1:3" x14ac:dyDescent="0.35">
      <c r="A11" s="12">
        <v>11</v>
      </c>
      <c r="B11" s="12">
        <v>7</v>
      </c>
      <c r="C11" s="12">
        <f t="shared" si="0"/>
        <v>77</v>
      </c>
    </row>
    <row r="12" spans="1:3" x14ac:dyDescent="0.35">
      <c r="A12" s="12">
        <v>12</v>
      </c>
      <c r="B12" s="12">
        <v>10</v>
      </c>
      <c r="C12" s="12">
        <f t="shared" si="0"/>
        <v>120</v>
      </c>
    </row>
    <row r="13" spans="1:3" x14ac:dyDescent="0.35">
      <c r="A13" s="12">
        <v>13</v>
      </c>
      <c r="B13" s="12">
        <v>5</v>
      </c>
      <c r="C13" s="12">
        <f t="shared" si="0"/>
        <v>65</v>
      </c>
    </row>
    <row r="14" spans="1:3" x14ac:dyDescent="0.35">
      <c r="A14" s="12">
        <v>14</v>
      </c>
      <c r="B14" s="12">
        <v>3</v>
      </c>
      <c r="C14" s="12">
        <f t="shared" si="0"/>
        <v>42</v>
      </c>
    </row>
    <row r="15" spans="1:3" x14ac:dyDescent="0.35">
      <c r="A15" s="12">
        <v>15</v>
      </c>
      <c r="B15" s="12">
        <v>6</v>
      </c>
      <c r="C15" s="12">
        <f t="shared" si="0"/>
        <v>90</v>
      </c>
    </row>
    <row r="16" spans="1:3" x14ac:dyDescent="0.35">
      <c r="A16" s="12">
        <v>16</v>
      </c>
      <c r="B16" s="12">
        <v>4</v>
      </c>
      <c r="C16" s="12">
        <f t="shared" si="0"/>
        <v>64</v>
      </c>
    </row>
    <row r="17" spans="1:8" x14ac:dyDescent="0.35">
      <c r="A17" s="12">
        <v>17</v>
      </c>
      <c r="B17" s="12">
        <v>0</v>
      </c>
      <c r="C17" s="12">
        <f t="shared" si="0"/>
        <v>0</v>
      </c>
    </row>
    <row r="18" spans="1:8" x14ac:dyDescent="0.35">
      <c r="A18" s="12">
        <v>18</v>
      </c>
      <c r="B18" s="12">
        <v>0</v>
      </c>
      <c r="C18" s="12">
        <f t="shared" si="0"/>
        <v>0</v>
      </c>
    </row>
    <row r="19" spans="1:8" x14ac:dyDescent="0.35">
      <c r="A19" s="12">
        <v>19</v>
      </c>
      <c r="B19" s="12">
        <v>2</v>
      </c>
      <c r="C19" s="12">
        <f t="shared" si="0"/>
        <v>38</v>
      </c>
    </row>
    <row r="20" spans="1:8" x14ac:dyDescent="0.35">
      <c r="A20" s="12">
        <v>20</v>
      </c>
      <c r="B20" s="12">
        <v>1</v>
      </c>
      <c r="C20" s="12">
        <f t="shared" si="0"/>
        <v>20</v>
      </c>
    </row>
    <row r="21" spans="1:8" x14ac:dyDescent="0.35">
      <c r="A21" s="12">
        <v>21</v>
      </c>
      <c r="B21" s="12">
        <v>3</v>
      </c>
      <c r="C21" s="12">
        <f t="shared" si="0"/>
        <v>63</v>
      </c>
    </row>
    <row r="22" spans="1:8" x14ac:dyDescent="0.35">
      <c r="A22" s="12">
        <v>22</v>
      </c>
      <c r="B22" s="12">
        <v>3</v>
      </c>
      <c r="C22" s="12">
        <f t="shared" si="0"/>
        <v>66</v>
      </c>
    </row>
    <row r="23" spans="1:8" x14ac:dyDescent="0.35">
      <c r="A23" s="12">
        <v>23</v>
      </c>
      <c r="B23" s="12">
        <v>2</v>
      </c>
      <c r="C23" s="12">
        <f t="shared" si="0"/>
        <v>46</v>
      </c>
    </row>
    <row r="24" spans="1:8" x14ac:dyDescent="0.35">
      <c r="A24" s="12">
        <v>24</v>
      </c>
      <c r="B24" s="12">
        <v>6</v>
      </c>
      <c r="C24" s="12">
        <f t="shared" si="0"/>
        <v>144</v>
      </c>
    </row>
    <row r="26" spans="1:8" x14ac:dyDescent="0.35">
      <c r="A26" s="12" t="s">
        <v>172</v>
      </c>
      <c r="B26" s="12">
        <f>SUM(B1:B24)</f>
        <v>461</v>
      </c>
    </row>
    <row r="27" spans="1:8" x14ac:dyDescent="0.35">
      <c r="A27" s="12" t="s">
        <v>171</v>
      </c>
      <c r="B27" s="12">
        <f>SUM(C1:C24)</f>
        <v>2241</v>
      </c>
    </row>
    <row r="28" spans="1:8" x14ac:dyDescent="0.35">
      <c r="A28" s="12" t="s">
        <v>170</v>
      </c>
      <c r="B28" s="12">
        <v>749</v>
      </c>
      <c r="D28" s="12" t="s">
        <v>169</v>
      </c>
      <c r="E28" s="12">
        <f>2*B28*B29/B27 +1</f>
        <v>998.32976349843818</v>
      </c>
      <c r="G28" s="12" t="s">
        <v>168</v>
      </c>
      <c r="H28" s="12">
        <f>(B26-E28)/SQRT(E29)</f>
        <v>-25.511968177407415</v>
      </c>
    </row>
    <row r="29" spans="1:8" x14ac:dyDescent="0.35">
      <c r="A29" s="12" t="s">
        <v>167</v>
      </c>
      <c r="B29" s="12">
        <f>B27-B28</f>
        <v>1492</v>
      </c>
      <c r="D29" s="12" t="s">
        <v>166</v>
      </c>
      <c r="E29" s="12">
        <f>(E28-1)*(E28-2)/(B27-1)</f>
        <v>443.60237830194296</v>
      </c>
      <c r="G29" s="12" t="s">
        <v>165</v>
      </c>
      <c r="H29" s="12">
        <f>NORMSDIST(H28)</f>
        <v>7.259975562935775E-144</v>
      </c>
    </row>
  </sheetData>
  <conditionalFormatting sqref="H29">
    <cfRule type="cellIs" dxfId="0" priority="1" operator="between">
      <formula>0</formula>
      <formula>"0.01"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Raw data</vt:lpstr>
      <vt:lpstr>For classification</vt:lpstr>
      <vt:lpstr>y</vt:lpstr>
      <vt:lpstr>old</vt:lpstr>
      <vt:lpstr>pattern</vt:lpstr>
      <vt:lpstr>Wald-Wolfowitz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Lorenzo Zino</cp:lastModifiedBy>
  <dcterms:created xsi:type="dcterms:W3CDTF">2019-12-12T12:05:04Z</dcterms:created>
  <dcterms:modified xsi:type="dcterms:W3CDTF">2021-04-09T10:18:53Z</dcterms:modified>
</cp:coreProperties>
</file>