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Shared Ben Lorenzo\Code_pnas\Online Experiment Parameter Estimation\"/>
    </mc:Choice>
  </mc:AlternateContent>
  <bookViews>
    <workbookView xWindow="-120" yWindow="-120" windowWidth="29040" windowHeight="15840" activeTab="1"/>
  </bookViews>
  <sheets>
    <sheet name="Data" sheetId="2" r:id="rId1"/>
    <sheet name="For classification" sheetId="4" r:id="rId2"/>
    <sheet name="y" sheetId="5" r:id="rId3"/>
    <sheet name="y_missing" sheetId="6" r:id="rId4"/>
    <sheet name="old" sheetId="1" r:id="rId5"/>
  </sheets>
  <definedNames>
    <definedName name="_xlchart.v1.0" hidden="1">Data!$AW$7:$AW$229</definedName>
    <definedName name="_xlchart.v1.1" hidden="1">'For classification'!$AW$7:$AW$229</definedName>
    <definedName name="_xlchart.v1.2" localSheetId="3" hidden="1">y_missing!$A$1:$A$68</definedName>
    <definedName name="_xlchart.v1.2" hidden="1">y!$A$1:$A$79</definedName>
    <definedName name="_xlchart.v1.3" localSheetId="3" hidden="1">y_missing!$B$1:$B$62</definedName>
    <definedName name="_xlchart.v1.3" hidden="1">y!$B$1:$B$65</definedName>
    <definedName name="_xlchart.v1.4" localSheetId="3" hidden="1">y_missing!$A$1:$A$68</definedName>
    <definedName name="_xlchart.v1.4" hidden="1">y!$A$1:$A$79</definedName>
  </definedNames>
  <calcPr calcId="162913"/>
  <fileRecoveryPr repairLoad="1"/>
</workbook>
</file>

<file path=xl/calcChain.xml><?xml version="1.0" encoding="utf-8"?>
<calcChain xmlns="http://schemas.openxmlformats.org/spreadsheetml/2006/main">
  <c r="D63" i="4" l="1"/>
  <c r="D76" i="4" l="1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R47" i="4" l="1"/>
  <c r="AT221" i="4"/>
  <c r="AT220" i="4" l="1"/>
  <c r="AR220" i="4"/>
  <c r="AP221" i="4"/>
  <c r="AP222" i="4"/>
  <c r="AP223" i="4"/>
  <c r="AP224" i="4"/>
  <c r="AP225" i="4"/>
  <c r="AP226" i="4"/>
  <c r="AP227" i="4"/>
  <c r="AP228" i="4"/>
  <c r="AP229" i="4"/>
  <c r="AP220" i="4"/>
  <c r="AP211" i="4"/>
  <c r="AP212" i="4"/>
  <c r="AP213" i="4"/>
  <c r="AP214" i="4"/>
  <c r="AP215" i="4"/>
  <c r="AP216" i="4"/>
  <c r="AP217" i="4"/>
  <c r="AP210" i="4"/>
  <c r="AT200" i="4"/>
  <c r="AT199" i="4"/>
  <c r="AR199" i="4"/>
  <c r="AR200" i="4"/>
  <c r="AR201" i="4"/>
  <c r="AR202" i="4"/>
  <c r="AR203" i="4"/>
  <c r="AR204" i="4"/>
  <c r="AT207" i="4"/>
  <c r="AR207" i="4"/>
  <c r="AP207" i="4"/>
  <c r="AP205" i="4"/>
  <c r="AP200" i="4"/>
  <c r="AP201" i="4"/>
  <c r="AP202" i="4"/>
  <c r="AP203" i="4"/>
  <c r="AP204" i="4"/>
  <c r="AP199" i="4"/>
  <c r="AT189" i="4"/>
  <c r="AT188" i="4"/>
  <c r="AT187" i="4"/>
  <c r="AT196" i="4"/>
  <c r="AT195" i="4"/>
  <c r="AT194" i="4"/>
  <c r="AT192" i="4"/>
  <c r="AT191" i="4"/>
  <c r="AR192" i="4"/>
  <c r="AR193" i="4"/>
  <c r="AR194" i="4"/>
  <c r="AR195" i="4"/>
  <c r="AR196" i="4"/>
  <c r="AR191" i="4"/>
  <c r="AR189" i="4"/>
  <c r="AR188" i="4"/>
  <c r="AR187" i="4"/>
  <c r="AP192" i="4"/>
  <c r="AP193" i="4"/>
  <c r="AP194" i="4"/>
  <c r="AP195" i="4"/>
  <c r="AP196" i="4"/>
  <c r="AP191" i="4"/>
  <c r="AP189" i="4"/>
  <c r="AP188" i="4"/>
  <c r="AP187" i="4"/>
  <c r="AN182" i="4"/>
  <c r="AP182" i="4"/>
  <c r="AP184" i="4"/>
  <c r="AR184" i="4" s="1"/>
  <c r="AP181" i="4"/>
  <c r="AR181" i="4" s="1"/>
  <c r="AQ184" i="4"/>
  <c r="AQ182" i="4"/>
  <c r="AQ181" i="4"/>
  <c r="AT174" i="4"/>
  <c r="AT173" i="4"/>
  <c r="AR174" i="4"/>
  <c r="AR173" i="4"/>
  <c r="AP174" i="4"/>
  <c r="AP173" i="4"/>
  <c r="AT172" i="4"/>
  <c r="AT169" i="4"/>
  <c r="AR169" i="4"/>
  <c r="AT168" i="4"/>
  <c r="AT167" i="4"/>
  <c r="AQ169" i="4"/>
  <c r="AP169" i="4"/>
  <c r="AR168" i="4"/>
  <c r="AR167" i="4"/>
  <c r="AP168" i="4"/>
  <c r="AP167" i="4"/>
  <c r="AQ155" i="4"/>
  <c r="AQ156" i="4"/>
  <c r="AQ157" i="4"/>
  <c r="AQ154" i="4"/>
  <c r="AP155" i="4"/>
  <c r="AP156" i="4"/>
  <c r="AP157" i="4"/>
  <c r="AP154" i="4"/>
  <c r="AR154" i="4" s="1"/>
  <c r="AN154" i="4"/>
  <c r="AO154" i="4" s="1"/>
  <c r="AP160" i="4"/>
  <c r="AP161" i="4"/>
  <c r="AP162" i="4"/>
  <c r="AP159" i="4"/>
  <c r="AR159" i="4" s="1"/>
  <c r="AP150" i="4"/>
  <c r="AP151" i="4"/>
  <c r="AT144" i="4"/>
  <c r="AR146" i="4"/>
  <c r="AR145" i="4"/>
  <c r="AR144" i="4"/>
  <c r="AP145" i="4"/>
  <c r="AP146" i="4"/>
  <c r="AP147" i="4"/>
  <c r="AP148" i="4"/>
  <c r="AP144" i="4"/>
  <c r="AP136" i="4"/>
  <c r="AP137" i="4"/>
  <c r="AP138" i="4"/>
  <c r="AP139" i="4"/>
  <c r="AP140" i="4"/>
  <c r="AP141" i="4"/>
  <c r="AP135" i="4"/>
  <c r="AR135" i="4" s="1"/>
  <c r="AT128" i="4"/>
  <c r="AT124" i="4"/>
  <c r="AT122" i="4"/>
  <c r="AT121" i="4"/>
  <c r="AT126" i="4"/>
  <c r="AR127" i="4"/>
  <c r="AR128" i="4"/>
  <c r="AR129" i="4"/>
  <c r="AR130" i="4"/>
  <c r="AR126" i="4"/>
  <c r="AR124" i="4"/>
  <c r="AR122" i="4"/>
  <c r="AR121" i="4"/>
  <c r="AP128" i="4"/>
  <c r="AP127" i="4"/>
  <c r="AP130" i="4"/>
  <c r="AP129" i="4"/>
  <c r="AP126" i="4"/>
  <c r="AP124" i="4"/>
  <c r="AP122" i="4"/>
  <c r="AP121" i="4"/>
  <c r="AT111" i="4"/>
  <c r="AP112" i="4"/>
  <c r="AP113" i="4"/>
  <c r="AP114" i="4"/>
  <c r="AP115" i="4"/>
  <c r="AP116" i="4"/>
  <c r="AP117" i="4"/>
  <c r="AP118" i="4"/>
  <c r="AP111" i="4"/>
  <c r="AP104" i="4"/>
  <c r="AP105" i="4"/>
  <c r="AP106" i="4"/>
  <c r="AP107" i="4"/>
  <c r="AP108" i="4"/>
  <c r="AP103" i="4"/>
  <c r="AO103" i="4"/>
  <c r="AT101" i="4"/>
  <c r="AT100" i="4"/>
  <c r="AR100" i="4"/>
  <c r="AT99" i="4"/>
  <c r="AP101" i="4"/>
  <c r="AP100" i="4"/>
  <c r="AP99" i="4"/>
  <c r="AT90" i="4"/>
  <c r="AT91" i="4"/>
  <c r="AT92" i="4"/>
  <c r="AT93" i="4"/>
  <c r="AT94" i="4"/>
  <c r="AT95" i="4"/>
  <c r="AT96" i="4"/>
  <c r="AT89" i="4"/>
  <c r="AP90" i="4"/>
  <c r="AP91" i="4"/>
  <c r="AP92" i="4"/>
  <c r="AP93" i="4"/>
  <c r="AP94" i="4"/>
  <c r="AP95" i="4"/>
  <c r="AP96" i="4"/>
  <c r="AP89" i="4"/>
  <c r="AT82" i="4"/>
  <c r="AR82" i="4"/>
  <c r="AT85" i="4"/>
  <c r="AT84" i="4"/>
  <c r="AT83" i="4"/>
  <c r="AT79" i="4"/>
  <c r="AT78" i="4"/>
  <c r="AP83" i="4"/>
  <c r="AP84" i="4"/>
  <c r="AP85" i="4"/>
  <c r="AP82" i="4"/>
  <c r="AR79" i="4"/>
  <c r="AR78" i="4"/>
  <c r="AP79" i="4"/>
  <c r="AP78" i="4"/>
  <c r="AP65" i="4"/>
  <c r="AP66" i="4"/>
  <c r="AP67" i="4"/>
  <c r="AP68" i="4"/>
  <c r="AP69" i="4"/>
  <c r="AP70" i="4"/>
  <c r="AP64" i="4"/>
  <c r="AP61" i="4"/>
  <c r="AR61" i="4" s="1"/>
  <c r="AP58" i="4"/>
  <c r="AP54" i="4"/>
  <c r="AP55" i="4"/>
  <c r="AP52" i="4"/>
  <c r="AP43" i="4"/>
  <c r="AP44" i="4"/>
  <c r="AP45" i="4"/>
  <c r="AP46" i="4"/>
  <c r="AP47" i="4"/>
  <c r="AP42" i="4"/>
  <c r="AO31" i="4"/>
  <c r="AO32" i="4"/>
  <c r="AO33" i="4"/>
  <c r="AO29" i="4"/>
  <c r="AR28" i="4"/>
  <c r="AS28" i="4"/>
  <c r="AP29" i="4"/>
  <c r="AP30" i="4"/>
  <c r="AP31" i="4"/>
  <c r="AP32" i="4"/>
  <c r="AP33" i="4"/>
  <c r="AP34" i="4"/>
  <c r="AP35" i="4"/>
  <c r="AP36" i="4"/>
  <c r="AP37" i="4"/>
  <c r="AP28" i="4"/>
  <c r="AT18" i="4"/>
  <c r="AR18" i="4"/>
  <c r="AP19" i="4"/>
  <c r="AP20" i="4"/>
  <c r="AP21" i="4"/>
  <c r="AP22" i="4"/>
  <c r="AP18" i="4"/>
  <c r="AP14" i="4"/>
  <c r="AP15" i="4"/>
  <c r="AP9" i="4"/>
  <c r="AP10" i="4"/>
  <c r="AP11" i="4"/>
  <c r="AP7" i="4"/>
  <c r="AR7" i="4" s="1"/>
  <c r="AT7" i="4" s="1"/>
  <c r="AT126" i="2" l="1"/>
  <c r="AR214" i="4" l="1"/>
  <c r="AT214" i="4" s="1"/>
  <c r="AA231" i="4"/>
  <c r="Z231" i="4"/>
  <c r="Y231" i="4"/>
  <c r="X231" i="4"/>
  <c r="W231" i="4"/>
  <c r="V231" i="4"/>
  <c r="AR225" i="4" s="1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AW229" i="4"/>
  <c r="AN229" i="4"/>
  <c r="AR228" i="4"/>
  <c r="AN228" i="4"/>
  <c r="AO228" i="4" s="1"/>
  <c r="AW228" i="4" s="1"/>
  <c r="AR227" i="4"/>
  <c r="AT227" i="4" s="1"/>
  <c r="AN227" i="4"/>
  <c r="AO227" i="4" s="1"/>
  <c r="AW227" i="4" s="1"/>
  <c r="AR226" i="4"/>
  <c r="AT226" i="4" s="1"/>
  <c r="AN226" i="4"/>
  <c r="AO226" i="4" s="1"/>
  <c r="AW226" i="4" s="1"/>
  <c r="AW225" i="4"/>
  <c r="AN225" i="4"/>
  <c r="AR224" i="4"/>
  <c r="AO224" i="4"/>
  <c r="AW224" i="4" s="1"/>
  <c r="AN224" i="4"/>
  <c r="AR223" i="4"/>
  <c r="AT223" i="4" s="1"/>
  <c r="AO223" i="4"/>
  <c r="AW223" i="4" s="1"/>
  <c r="AN223" i="4"/>
  <c r="AR222" i="4"/>
  <c r="AN222" i="4"/>
  <c r="AO222" i="4" s="1"/>
  <c r="AW222" i="4" s="1"/>
  <c r="AR221" i="4"/>
  <c r="AN221" i="4"/>
  <c r="AO221" i="4" s="1"/>
  <c r="AW221" i="4" s="1"/>
  <c r="AN220" i="4"/>
  <c r="AO220" i="4" s="1"/>
  <c r="AW220" i="4" s="1"/>
  <c r="H219" i="4"/>
  <c r="G219" i="4"/>
  <c r="F219" i="4"/>
  <c r="E219" i="4"/>
  <c r="D219" i="4"/>
  <c r="H218" i="4"/>
  <c r="G218" i="4"/>
  <c r="F218" i="4"/>
  <c r="AR211" i="4" s="1"/>
  <c r="AT211" i="4" s="1"/>
  <c r="E218" i="4"/>
  <c r="AR212" i="4" s="1"/>
  <c r="D218" i="4"/>
  <c r="AN217" i="4"/>
  <c r="AO217" i="4" s="1"/>
  <c r="AW217" i="4" s="1"/>
  <c r="AN216" i="4"/>
  <c r="AO216" i="4" s="1"/>
  <c r="AW216" i="4" s="1"/>
  <c r="AO215" i="4"/>
  <c r="AW215" i="4" s="1"/>
  <c r="AN215" i="4"/>
  <c r="AW214" i="4"/>
  <c r="AN214" i="4"/>
  <c r="AN213" i="4"/>
  <c r="AO213" i="4" s="1"/>
  <c r="AW213" i="4" s="1"/>
  <c r="AN212" i="4"/>
  <c r="AO212" i="4" s="1"/>
  <c r="AW212" i="4" s="1"/>
  <c r="AO211" i="4"/>
  <c r="AW211" i="4" s="1"/>
  <c r="AN211" i="4"/>
  <c r="AN210" i="4"/>
  <c r="AO210" i="4" s="1"/>
  <c r="AW210" i="4" s="1"/>
  <c r="S209" i="4"/>
  <c r="R209" i="4"/>
  <c r="Q209" i="4"/>
  <c r="P209" i="4"/>
  <c r="O209" i="4"/>
  <c r="AT202" i="4" s="1"/>
  <c r="N209" i="4"/>
  <c r="M209" i="4"/>
  <c r="L209" i="4"/>
  <c r="K209" i="4"/>
  <c r="J209" i="4"/>
  <c r="I209" i="4"/>
  <c r="H209" i="4"/>
  <c r="G209" i="4"/>
  <c r="F209" i="4"/>
  <c r="E209" i="4"/>
  <c r="D209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AN207" i="4"/>
  <c r="AO207" i="4" s="1"/>
  <c r="AW207" i="4" s="1"/>
  <c r="AN205" i="4"/>
  <c r="AO205" i="4" s="1"/>
  <c r="AW205" i="4" s="1"/>
  <c r="AT204" i="4"/>
  <c r="AO204" i="4"/>
  <c r="AW204" i="4" s="1"/>
  <c r="AN204" i="4"/>
  <c r="AT203" i="4"/>
  <c r="AN203" i="4"/>
  <c r="AO203" i="4" s="1"/>
  <c r="AW203" i="4" s="1"/>
  <c r="AN202" i="4"/>
  <c r="AO202" i="4" s="1"/>
  <c r="AW202" i="4" s="1"/>
  <c r="AN201" i="4"/>
  <c r="AO201" i="4" s="1"/>
  <c r="AW201" i="4" s="1"/>
  <c r="AO200" i="4"/>
  <c r="AW200" i="4" s="1"/>
  <c r="AN200" i="4"/>
  <c r="AN199" i="4"/>
  <c r="AO199" i="4" s="1"/>
  <c r="AW199" i="4" s="1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AN196" i="4"/>
  <c r="AO196" i="4" s="1"/>
  <c r="AW196" i="4" s="1"/>
  <c r="AN195" i="4"/>
  <c r="AO195" i="4" s="1"/>
  <c r="AW195" i="4" s="1"/>
  <c r="AN194" i="4"/>
  <c r="AO194" i="4" s="1"/>
  <c r="AW194" i="4" s="1"/>
  <c r="AN193" i="4"/>
  <c r="AO193" i="4" s="1"/>
  <c r="AW193" i="4" s="1"/>
  <c r="AN192" i="4"/>
  <c r="AO192" i="4" s="1"/>
  <c r="AW192" i="4" s="1"/>
  <c r="AN191" i="4"/>
  <c r="AO191" i="4" s="1"/>
  <c r="AW191" i="4" s="1"/>
  <c r="AN189" i="4"/>
  <c r="AO189" i="4" s="1"/>
  <c r="AW189" i="4" s="1"/>
  <c r="AN188" i="4"/>
  <c r="AO188" i="4" s="1"/>
  <c r="AW188" i="4" s="1"/>
  <c r="AN187" i="4"/>
  <c r="AO187" i="4" s="1"/>
  <c r="AW187" i="4" s="1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AP178" i="4" s="1"/>
  <c r="AR178" i="4" s="1"/>
  <c r="H186" i="4"/>
  <c r="G186" i="4"/>
  <c r="F186" i="4"/>
  <c r="E186" i="4"/>
  <c r="AP183" i="4" s="1"/>
  <c r="AR183" i="4" s="1"/>
  <c r="AT183" i="4" s="1"/>
  <c r="D186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AT184" i="4"/>
  <c r="AN184" i="4"/>
  <c r="AO184" i="4" s="1"/>
  <c r="AW184" i="4" s="1"/>
  <c r="AN183" i="4"/>
  <c r="AO183" i="4" s="1"/>
  <c r="AW183" i="4" s="1"/>
  <c r="AW182" i="4"/>
  <c r="AT182" i="4"/>
  <c r="AN181" i="4"/>
  <c r="AO181" i="4" s="1"/>
  <c r="AW181" i="4" s="1"/>
  <c r="AN178" i="4"/>
  <c r="AO178" i="4" s="1"/>
  <c r="AW178" i="4" s="1"/>
  <c r="J176" i="4"/>
  <c r="I176" i="4"/>
  <c r="H176" i="4"/>
  <c r="G176" i="4"/>
  <c r="F176" i="4"/>
  <c r="E176" i="4"/>
  <c r="D176" i="4"/>
  <c r="J175" i="4"/>
  <c r="I175" i="4"/>
  <c r="H175" i="4"/>
  <c r="G175" i="4"/>
  <c r="F175" i="4"/>
  <c r="E175" i="4"/>
  <c r="D175" i="4"/>
  <c r="AN174" i="4"/>
  <c r="AO174" i="4" s="1"/>
  <c r="AW174" i="4" s="1"/>
  <c r="AW173" i="4"/>
  <c r="AN173" i="4"/>
  <c r="AO173" i="4" s="1"/>
  <c r="AW172" i="4"/>
  <c r="AP172" i="4"/>
  <c r="AR172" i="4" s="1"/>
  <c r="AN172" i="4"/>
  <c r="AN169" i="4"/>
  <c r="AO169" i="4" s="1"/>
  <c r="AW169" i="4" s="1"/>
  <c r="AN168" i="4"/>
  <c r="AO168" i="4" s="1"/>
  <c r="AW168" i="4" s="1"/>
  <c r="AN167" i="4"/>
  <c r="AO167" i="4" s="1"/>
  <c r="AW167" i="4" s="1"/>
  <c r="AA165" i="4"/>
  <c r="Z165" i="4"/>
  <c r="Y165" i="4"/>
  <c r="X165" i="4"/>
  <c r="W165" i="4"/>
  <c r="V165" i="4"/>
  <c r="U165" i="4"/>
  <c r="T165" i="4"/>
  <c r="S165" i="4"/>
  <c r="R165" i="4"/>
  <c r="Q165" i="4"/>
  <c r="AR160" i="4" s="1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P163" i="4"/>
  <c r="AR163" i="4" s="1"/>
  <c r="AT163" i="4" s="1"/>
  <c r="AN163" i="4"/>
  <c r="AW163" i="4" s="1"/>
  <c r="AN162" i="4"/>
  <c r="AR161" i="4"/>
  <c r="AN161" i="4"/>
  <c r="AN160" i="4"/>
  <c r="AN159" i="4"/>
  <c r="AR157" i="4"/>
  <c r="AN157" i="4"/>
  <c r="AR156" i="4"/>
  <c r="AN156" i="4"/>
  <c r="AR155" i="4"/>
  <c r="AT155" i="4" s="1"/>
  <c r="AN155" i="4"/>
  <c r="AW154" i="4"/>
  <c r="U153" i="4"/>
  <c r="T153" i="4"/>
  <c r="S153" i="4"/>
  <c r="R153" i="4"/>
  <c r="Q153" i="4"/>
  <c r="P153" i="4"/>
  <c r="O153" i="4"/>
  <c r="AR147" i="4" s="1"/>
  <c r="N153" i="4"/>
  <c r="M153" i="4"/>
  <c r="L153" i="4"/>
  <c r="K153" i="4"/>
  <c r="J153" i="4"/>
  <c r="I153" i="4"/>
  <c r="H153" i="4"/>
  <c r="G153" i="4"/>
  <c r="F153" i="4"/>
  <c r="E153" i="4"/>
  <c r="D153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N151" i="4"/>
  <c r="AO151" i="4" s="1"/>
  <c r="AW151" i="4" s="1"/>
  <c r="AR150" i="4"/>
  <c r="AT150" i="4" s="1"/>
  <c r="AN150" i="4"/>
  <c r="AO150" i="4" s="1"/>
  <c r="AW150" i="4" s="1"/>
  <c r="AN148" i="4"/>
  <c r="AO148" i="4" s="1"/>
  <c r="AW148" i="4" s="1"/>
  <c r="AN147" i="4"/>
  <c r="AO147" i="4" s="1"/>
  <c r="AW147" i="4" s="1"/>
  <c r="AN146" i="4"/>
  <c r="AO146" i="4" s="1"/>
  <c r="AW146" i="4" s="1"/>
  <c r="AT145" i="4"/>
  <c r="AN145" i="4"/>
  <c r="AO145" i="4" s="1"/>
  <c r="AW145" i="4" s="1"/>
  <c r="AO144" i="4"/>
  <c r="AW144" i="4" s="1"/>
  <c r="AN144" i="4"/>
  <c r="J143" i="4"/>
  <c r="I143" i="4"/>
  <c r="H143" i="4"/>
  <c r="G143" i="4"/>
  <c r="AR140" i="4" s="1"/>
  <c r="F143" i="4"/>
  <c r="AR139" i="4" s="1"/>
  <c r="E143" i="4"/>
  <c r="D143" i="4"/>
  <c r="AR137" i="4" s="1"/>
  <c r="J142" i="4"/>
  <c r="I142" i="4"/>
  <c r="H142" i="4"/>
  <c r="G142" i="4"/>
  <c r="F142" i="4"/>
  <c r="E142" i="4"/>
  <c r="D142" i="4"/>
  <c r="AN141" i="4"/>
  <c r="AO141" i="4" s="1"/>
  <c r="AW141" i="4" s="1"/>
  <c r="AN140" i="4"/>
  <c r="AO140" i="4" s="1"/>
  <c r="AW140" i="4" s="1"/>
  <c r="AN139" i="4"/>
  <c r="AO139" i="4" s="1"/>
  <c r="AW139" i="4" s="1"/>
  <c r="AN138" i="4"/>
  <c r="AO138" i="4" s="1"/>
  <c r="AW138" i="4" s="1"/>
  <c r="AN137" i="4"/>
  <c r="AO137" i="4" s="1"/>
  <c r="AW137" i="4" s="1"/>
  <c r="AR136" i="4"/>
  <c r="AT136" i="4" s="1"/>
  <c r="AN136" i="4"/>
  <c r="AO136" i="4" s="1"/>
  <c r="AW136" i="4" s="1"/>
  <c r="AN135" i="4"/>
  <c r="AO135" i="4" s="1"/>
  <c r="AW135" i="4" s="1"/>
  <c r="L132" i="4"/>
  <c r="K132" i="4"/>
  <c r="J132" i="4"/>
  <c r="AT130" i="4" s="1"/>
  <c r="I132" i="4"/>
  <c r="H132" i="4"/>
  <c r="G132" i="4"/>
  <c r="F132" i="4"/>
  <c r="E132" i="4"/>
  <c r="D132" i="4"/>
  <c r="L131" i="4"/>
  <c r="K131" i="4"/>
  <c r="J131" i="4"/>
  <c r="I131" i="4"/>
  <c r="H131" i="4"/>
  <c r="G131" i="4"/>
  <c r="F131" i="4"/>
  <c r="E131" i="4"/>
  <c r="D131" i="4"/>
  <c r="AO130" i="4"/>
  <c r="AW130" i="4" s="1"/>
  <c r="AN130" i="4"/>
  <c r="AN129" i="4"/>
  <c r="AO129" i="4" s="1"/>
  <c r="AW129" i="4" s="1"/>
  <c r="AN128" i="4"/>
  <c r="AO128" i="4" s="1"/>
  <c r="AW128" i="4" s="1"/>
  <c r="AW127" i="4"/>
  <c r="AN127" i="4"/>
  <c r="AO127" i="4" s="1"/>
  <c r="AN126" i="4"/>
  <c r="AO126" i="4" s="1"/>
  <c r="AW126" i="4" s="1"/>
  <c r="AO124" i="4"/>
  <c r="AW124" i="4" s="1"/>
  <c r="AN124" i="4"/>
  <c r="AN122" i="4"/>
  <c r="AO122" i="4" s="1"/>
  <c r="AW122" i="4" s="1"/>
  <c r="AN121" i="4"/>
  <c r="AO121" i="4" s="1"/>
  <c r="AW121" i="4" s="1"/>
  <c r="I120" i="4"/>
  <c r="H120" i="4"/>
  <c r="G120" i="4"/>
  <c r="AR112" i="4" s="1"/>
  <c r="AT112" i="4" s="1"/>
  <c r="F120" i="4"/>
  <c r="AR118" i="4" s="1"/>
  <c r="AT118" i="4" s="1"/>
  <c r="E120" i="4"/>
  <c r="D120" i="4"/>
  <c r="AR117" i="4" s="1"/>
  <c r="I119" i="4"/>
  <c r="H119" i="4"/>
  <c r="G119" i="4"/>
  <c r="F119" i="4"/>
  <c r="E119" i="4"/>
  <c r="D119" i="4"/>
  <c r="AN118" i="4"/>
  <c r="AO118" i="4" s="1"/>
  <c r="AW118" i="4" s="1"/>
  <c r="AO117" i="4"/>
  <c r="AW117" i="4" s="1"/>
  <c r="AN117" i="4"/>
  <c r="AN116" i="4"/>
  <c r="AO116" i="4" s="1"/>
  <c r="AW116" i="4" s="1"/>
  <c r="AW115" i="4"/>
  <c r="AN115" i="4"/>
  <c r="AW114" i="4"/>
  <c r="AN114" i="4"/>
  <c r="AR113" i="4"/>
  <c r="AT113" i="4" s="1"/>
  <c r="AN113" i="4"/>
  <c r="AO113" i="4" s="1"/>
  <c r="AW113" i="4" s="1"/>
  <c r="AN112" i="4"/>
  <c r="AO112" i="4" s="1"/>
  <c r="AW112" i="4" s="1"/>
  <c r="AO111" i="4"/>
  <c r="AW111" i="4" s="1"/>
  <c r="AN111" i="4"/>
  <c r="AA110" i="4"/>
  <c r="Z110" i="4"/>
  <c r="Y110" i="4"/>
  <c r="X110" i="4"/>
  <c r="W110" i="4"/>
  <c r="V110" i="4"/>
  <c r="U110" i="4"/>
  <c r="AR105" i="4" s="1"/>
  <c r="AT105" i="4" s="1"/>
  <c r="T110" i="4"/>
  <c r="S110" i="4"/>
  <c r="R110" i="4"/>
  <c r="Q110" i="4"/>
  <c r="P110" i="4"/>
  <c r="O110" i="4"/>
  <c r="N110" i="4"/>
  <c r="M110" i="4"/>
  <c r="L110" i="4"/>
  <c r="K110" i="4"/>
  <c r="J110" i="4"/>
  <c r="I110" i="4"/>
  <c r="AR107" i="4" s="1"/>
  <c r="H110" i="4"/>
  <c r="G110" i="4"/>
  <c r="F110" i="4"/>
  <c r="E110" i="4"/>
  <c r="D110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R108" i="4"/>
  <c r="AN108" i="4"/>
  <c r="AO108" i="4" s="1"/>
  <c r="AW108" i="4" s="1"/>
  <c r="AN107" i="4"/>
  <c r="AO107" i="4" s="1"/>
  <c r="AW107" i="4" s="1"/>
  <c r="AR106" i="4"/>
  <c r="AN106" i="4"/>
  <c r="AO106" i="4" s="1"/>
  <c r="AW106" i="4" s="1"/>
  <c r="AN105" i="4"/>
  <c r="AO105" i="4" s="1"/>
  <c r="AW105" i="4" s="1"/>
  <c r="AR104" i="4"/>
  <c r="AN104" i="4"/>
  <c r="AO104" i="4" s="1"/>
  <c r="AW104" i="4" s="1"/>
  <c r="AR103" i="4"/>
  <c r="AN103" i="4"/>
  <c r="AW103" i="4" s="1"/>
  <c r="AR101" i="4"/>
  <c r="AN101" i="4"/>
  <c r="AO101" i="4" s="1"/>
  <c r="AW101" i="4" s="1"/>
  <c r="AN100" i="4"/>
  <c r="AO100" i="4" s="1"/>
  <c r="AW100" i="4" s="1"/>
  <c r="AR99" i="4"/>
  <c r="AO99" i="4"/>
  <c r="AN99" i="4"/>
  <c r="K98" i="4"/>
  <c r="J98" i="4"/>
  <c r="I98" i="4"/>
  <c r="H98" i="4"/>
  <c r="G98" i="4"/>
  <c r="F98" i="4"/>
  <c r="AR94" i="4" s="1"/>
  <c r="E98" i="4"/>
  <c r="AR91" i="4" s="1"/>
  <c r="D98" i="4"/>
  <c r="K97" i="4"/>
  <c r="J97" i="4"/>
  <c r="I97" i="4"/>
  <c r="H97" i="4"/>
  <c r="G97" i="4"/>
  <c r="F97" i="4"/>
  <c r="E97" i="4"/>
  <c r="D97" i="4"/>
  <c r="AN96" i="4"/>
  <c r="AO96" i="4" s="1"/>
  <c r="AW96" i="4" s="1"/>
  <c r="AN95" i="4"/>
  <c r="AO95" i="4" s="1"/>
  <c r="AW95" i="4" s="1"/>
  <c r="AN94" i="4"/>
  <c r="AO94" i="4" s="1"/>
  <c r="AW94" i="4" s="1"/>
  <c r="AO93" i="4"/>
  <c r="AW93" i="4" s="1"/>
  <c r="AN93" i="4"/>
  <c r="AN92" i="4"/>
  <c r="AO92" i="4" s="1"/>
  <c r="AW92" i="4" s="1"/>
  <c r="AN91" i="4"/>
  <c r="AO91" i="4" s="1"/>
  <c r="AW91" i="4" s="1"/>
  <c r="AR90" i="4"/>
  <c r="AO90" i="4"/>
  <c r="AW90" i="4" s="1"/>
  <c r="AW89" i="4"/>
  <c r="AR89" i="4"/>
  <c r="AO89" i="4"/>
  <c r="AN89" i="4"/>
  <c r="S88" i="4"/>
  <c r="R88" i="4"/>
  <c r="Q88" i="4"/>
  <c r="P88" i="4"/>
  <c r="O88" i="4"/>
  <c r="AR85" i="4" s="1"/>
  <c r="N88" i="4"/>
  <c r="M88" i="4"/>
  <c r="L88" i="4"/>
  <c r="K88" i="4"/>
  <c r="J88" i="4"/>
  <c r="I88" i="4"/>
  <c r="H88" i="4"/>
  <c r="G88" i="4"/>
  <c r="F88" i="4"/>
  <c r="E88" i="4"/>
  <c r="D88" i="4"/>
  <c r="AR83" i="4" s="1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AO85" i="4"/>
  <c r="AW85" i="4" s="1"/>
  <c r="AN85" i="4"/>
  <c r="AR84" i="4"/>
  <c r="AN84" i="4"/>
  <c r="AO84" i="4" s="1"/>
  <c r="AW84" i="4" s="1"/>
  <c r="AN83" i="4"/>
  <c r="AO83" i="4" s="1"/>
  <c r="AW83" i="4" s="1"/>
  <c r="AO82" i="4"/>
  <c r="AW82" i="4" s="1"/>
  <c r="AN82" i="4"/>
  <c r="AO79" i="4"/>
  <c r="AW79" i="4" s="1"/>
  <c r="AN79" i="4"/>
  <c r="AN78" i="4"/>
  <c r="AO78" i="4" s="1"/>
  <c r="AW78" i="4" s="1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AR65" i="4" s="1"/>
  <c r="I77" i="4"/>
  <c r="H77" i="4"/>
  <c r="G77" i="4"/>
  <c r="F77" i="4"/>
  <c r="E77" i="4"/>
  <c r="AR69" i="4" s="1"/>
  <c r="AT69" i="4" s="1"/>
  <c r="D77" i="4"/>
  <c r="AP75" i="4"/>
  <c r="AT75" i="4" s="1"/>
  <c r="AN75" i="4"/>
  <c r="AO75" i="4" s="1"/>
  <c r="AW75" i="4" s="1"/>
  <c r="AT74" i="4"/>
  <c r="AP74" i="4"/>
  <c r="AR74" i="4" s="1"/>
  <c r="AN74" i="4"/>
  <c r="AO74" i="4" s="1"/>
  <c r="AW74" i="4" s="1"/>
  <c r="AP73" i="4"/>
  <c r="AT73" i="4" s="1"/>
  <c r="AN73" i="4"/>
  <c r="AO73" i="4" s="1"/>
  <c r="AW73" i="4" s="1"/>
  <c r="AP72" i="4"/>
  <c r="AT72" i="4" s="1"/>
  <c r="AO72" i="4"/>
  <c r="AW72" i="4" s="1"/>
  <c r="AN72" i="4"/>
  <c r="AR71" i="4"/>
  <c r="AP71" i="4"/>
  <c r="AT71" i="4" s="1"/>
  <c r="AN71" i="4"/>
  <c r="AO71" i="4" s="1"/>
  <c r="AW71" i="4" s="1"/>
  <c r="AR70" i="4"/>
  <c r="AT70" i="4" s="1"/>
  <c r="AN70" i="4"/>
  <c r="AO70" i="4" s="1"/>
  <c r="AW70" i="4" s="1"/>
  <c r="AN69" i="4"/>
  <c r="AO69" i="4" s="1"/>
  <c r="AW69" i="4" s="1"/>
  <c r="AR68" i="4"/>
  <c r="AT68" i="4" s="1"/>
  <c r="AN68" i="4"/>
  <c r="AO68" i="4" s="1"/>
  <c r="AW68" i="4" s="1"/>
  <c r="AW67" i="4"/>
  <c r="AN67" i="4"/>
  <c r="AN66" i="4"/>
  <c r="AO66" i="4" s="1"/>
  <c r="AW66" i="4" s="1"/>
  <c r="AN65" i="4"/>
  <c r="AO65" i="4" s="1"/>
  <c r="AW65" i="4" s="1"/>
  <c r="AR64" i="4"/>
  <c r="AT64" i="4" s="1"/>
  <c r="AN64" i="4"/>
  <c r="AO64" i="4" s="1"/>
  <c r="AW64" i="4" s="1"/>
  <c r="L63" i="4"/>
  <c r="K63" i="4"/>
  <c r="AR58" i="4" s="1"/>
  <c r="AT58" i="4" s="1"/>
  <c r="J63" i="4"/>
  <c r="I63" i="4"/>
  <c r="H63" i="4"/>
  <c r="G63" i="4"/>
  <c r="F63" i="4"/>
  <c r="AP53" i="4" s="1"/>
  <c r="E63" i="4"/>
  <c r="L62" i="4"/>
  <c r="K62" i="4"/>
  <c r="J62" i="4"/>
  <c r="I62" i="4"/>
  <c r="H62" i="4"/>
  <c r="G62" i="4"/>
  <c r="F62" i="4"/>
  <c r="E62" i="4"/>
  <c r="D62" i="4"/>
  <c r="AN61" i="4"/>
  <c r="AO61" i="4" s="1"/>
  <c r="AW61" i="4" s="1"/>
  <c r="AN58" i="4"/>
  <c r="AO58" i="4" s="1"/>
  <c r="AW58" i="4" s="1"/>
  <c r="AN55" i="4"/>
  <c r="AO55" i="4" s="1"/>
  <c r="AW55" i="4" s="1"/>
  <c r="AN54" i="4"/>
  <c r="AO54" i="4" s="1"/>
  <c r="AW54" i="4" s="1"/>
  <c r="AN53" i="4"/>
  <c r="AO53" i="4" s="1"/>
  <c r="AW53" i="4" s="1"/>
  <c r="AN52" i="4"/>
  <c r="AO52" i="4" s="1"/>
  <c r="AW52" i="4" s="1"/>
  <c r="I51" i="4"/>
  <c r="H51" i="4"/>
  <c r="G51" i="4"/>
  <c r="F51" i="4"/>
  <c r="E51" i="4"/>
  <c r="D51" i="4"/>
  <c r="I50" i="4"/>
  <c r="H50" i="4"/>
  <c r="G50" i="4"/>
  <c r="F50" i="4"/>
  <c r="E50" i="4"/>
  <c r="D50" i="4"/>
  <c r="AN47" i="4"/>
  <c r="AO47" i="4" s="1"/>
  <c r="AW47" i="4" s="1"/>
  <c r="AO46" i="4"/>
  <c r="AW46" i="4" s="1"/>
  <c r="AN46" i="4"/>
  <c r="AO45" i="4"/>
  <c r="AW45" i="4" s="1"/>
  <c r="AN45" i="4"/>
  <c r="AN44" i="4"/>
  <c r="AO44" i="4" s="1"/>
  <c r="AW44" i="4" s="1"/>
  <c r="AN43" i="4"/>
  <c r="AO43" i="4" s="1"/>
  <c r="AW43" i="4" s="1"/>
  <c r="AN42" i="4"/>
  <c r="AO42" i="4" s="1"/>
  <c r="AW42" i="4" s="1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N39" i="4"/>
  <c r="AO39" i="4" s="1"/>
  <c r="AW39" i="4" s="1"/>
  <c r="AP38" i="4"/>
  <c r="AR38" i="4" s="1"/>
  <c r="AO38" i="4"/>
  <c r="AW38" i="4" s="1"/>
  <c r="AN38" i="4"/>
  <c r="AN37" i="4"/>
  <c r="AO37" i="4" s="1"/>
  <c r="AW37" i="4" s="1"/>
  <c r="AW36" i="4"/>
  <c r="AN36" i="4"/>
  <c r="AW35" i="4"/>
  <c r="AN35" i="4"/>
  <c r="AR34" i="4"/>
  <c r="AT34" i="4" s="1"/>
  <c r="AN34" i="4"/>
  <c r="AW34" i="4" s="1"/>
  <c r="AN33" i="4"/>
  <c r="AW33" i="4" s="1"/>
  <c r="AN32" i="4"/>
  <c r="AW32" i="4" s="1"/>
  <c r="AN31" i="4"/>
  <c r="AW31" i="4" s="1"/>
  <c r="AN30" i="4"/>
  <c r="AO30" i="4" s="1"/>
  <c r="AW30" i="4" s="1"/>
  <c r="AN29" i="4"/>
  <c r="AW29" i="4" s="1"/>
  <c r="AN28" i="4"/>
  <c r="AO28" i="4" s="1"/>
  <c r="AW28" i="4" s="1"/>
  <c r="AM27" i="4"/>
  <c r="AL27" i="4"/>
  <c r="AK27" i="4"/>
  <c r="AJ27" i="4"/>
  <c r="AI27" i="4"/>
  <c r="AH27" i="4"/>
  <c r="AG27" i="4"/>
  <c r="AF27" i="4"/>
  <c r="AE27" i="4"/>
  <c r="AD27" i="4"/>
  <c r="AC27" i="4"/>
  <c r="AB27" i="4"/>
  <c r="H27" i="4"/>
  <c r="G27" i="4"/>
  <c r="F27" i="4"/>
  <c r="E27" i="4"/>
  <c r="D27" i="4"/>
  <c r="H26" i="4"/>
  <c r="G26" i="4"/>
  <c r="F26" i="4"/>
  <c r="E26" i="4"/>
  <c r="D26" i="4"/>
  <c r="AO22" i="4"/>
  <c r="AW22" i="4" s="1"/>
  <c r="AN22" i="4"/>
  <c r="P22" i="4"/>
  <c r="AN21" i="4"/>
  <c r="AO21" i="4" s="1"/>
  <c r="AW21" i="4" s="1"/>
  <c r="AO20" i="4"/>
  <c r="AW20" i="4" s="1"/>
  <c r="AN20" i="4"/>
  <c r="AW19" i="4"/>
  <c r="AO19" i="4"/>
  <c r="AN19" i="4"/>
  <c r="AN18" i="4"/>
  <c r="AO18" i="4" s="1"/>
  <c r="AW18" i="4" s="1"/>
  <c r="AA17" i="4"/>
  <c r="Z17" i="4"/>
  <c r="Y17" i="4"/>
  <c r="X17" i="4"/>
  <c r="W17" i="4"/>
  <c r="AR14" i="4" s="1"/>
  <c r="AT14" i="4" s="1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AR9" i="4" s="1"/>
  <c r="AT9" i="4" s="1"/>
  <c r="I17" i="4"/>
  <c r="H17" i="4"/>
  <c r="G17" i="4"/>
  <c r="F17" i="4"/>
  <c r="E17" i="4"/>
  <c r="D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N15" i="4"/>
  <c r="AO15" i="4" s="1"/>
  <c r="AW15" i="4" s="1"/>
  <c r="AN14" i="4"/>
  <c r="AO14" i="4" s="1"/>
  <c r="AW14" i="4" s="1"/>
  <c r="AN11" i="4"/>
  <c r="AO11" i="4" s="1"/>
  <c r="AW11" i="4" s="1"/>
  <c r="AN10" i="4"/>
  <c r="AO10" i="4" s="1"/>
  <c r="AW10" i="4" s="1"/>
  <c r="AN9" i="4"/>
  <c r="AO9" i="4" s="1"/>
  <c r="AW9" i="4" s="1"/>
  <c r="AN7" i="4"/>
  <c r="AO7" i="4" s="1"/>
  <c r="AW7" i="4" s="1"/>
  <c r="Y1" i="4"/>
  <c r="AQ84" i="4" s="1"/>
  <c r="AS84" i="4" s="1"/>
  <c r="AO157" i="4" l="1"/>
  <c r="AW157" i="4" s="1"/>
  <c r="AO160" i="4"/>
  <c r="AW160" i="4" s="1"/>
  <c r="AO155" i="4"/>
  <c r="AW155" i="4" s="1"/>
  <c r="AO161" i="4"/>
  <c r="AW161" i="4" s="1"/>
  <c r="AO159" i="4"/>
  <c r="AO156" i="4"/>
  <c r="AW156" i="4" s="1"/>
  <c r="AO162" i="4"/>
  <c r="AW162" i="4" s="1"/>
  <c r="AR10" i="4"/>
  <c r="AR46" i="4"/>
  <c r="AR72" i="4"/>
  <c r="AR95" i="4"/>
  <c r="AR229" i="4"/>
  <c r="AT229" i="4" s="1"/>
  <c r="AR43" i="4"/>
  <c r="AR67" i="4"/>
  <c r="AT67" i="4" s="1"/>
  <c r="AT47" i="4"/>
  <c r="AR42" i="4"/>
  <c r="AT42" i="4" s="1"/>
  <c r="AR210" i="4"/>
  <c r="AR45" i="4"/>
  <c r="AR53" i="4"/>
  <c r="AR92" i="4"/>
  <c r="AR217" i="4"/>
  <c r="AT217" i="4" s="1"/>
  <c r="AR11" i="4"/>
  <c r="AR37" i="4"/>
  <c r="AR54" i="4"/>
  <c r="AT54" i="4" s="1"/>
  <c r="AR52" i="4"/>
  <c r="AT52" i="4" s="1"/>
  <c r="AR215" i="4"/>
  <c r="AR55" i="4"/>
  <c r="AR15" i="4"/>
  <c r="AR20" i="4"/>
  <c r="AR21" i="4"/>
  <c r="AR29" i="4"/>
  <c r="AR31" i="4"/>
  <c r="AR19" i="4"/>
  <c r="AT19" i="4" s="1"/>
  <c r="AR22" i="4"/>
  <c r="AT22" i="4" s="1"/>
  <c r="AR93" i="4"/>
  <c r="AR205" i="4"/>
  <c r="AT205" i="4" s="1"/>
  <c r="AR32" i="4"/>
  <c r="AR148" i="4"/>
  <c r="AR216" i="4"/>
  <c r="AT216" i="4" s="1"/>
  <c r="AR213" i="4"/>
  <c r="AT213" i="4" s="1"/>
  <c r="AR30" i="4"/>
  <c r="AR33" i="4"/>
  <c r="AT38" i="4"/>
  <c r="AT20" i="4"/>
  <c r="AQ38" i="4"/>
  <c r="AQ29" i="4"/>
  <c r="AS29" i="4" s="1"/>
  <c r="AQ32" i="4"/>
  <c r="AS32" i="4" s="1"/>
  <c r="AQ7" i="4"/>
  <c r="AS7" i="4" s="1"/>
  <c r="AQ11" i="4"/>
  <c r="AS11" i="4" s="1"/>
  <c r="AQ18" i="4"/>
  <c r="AS18" i="4" s="1"/>
  <c r="AQ20" i="4"/>
  <c r="AS20" i="4" s="1"/>
  <c r="AQ21" i="4"/>
  <c r="AS21" i="4" s="1"/>
  <c r="AT21" i="4" s="1"/>
  <c r="AQ67" i="4"/>
  <c r="AQ82" i="4"/>
  <c r="AS82" i="4" s="1"/>
  <c r="AQ22" i="4"/>
  <c r="AS22" i="4" s="1"/>
  <c r="AR44" i="4"/>
  <c r="AR66" i="4"/>
  <c r="AR73" i="4"/>
  <c r="AQ89" i="4"/>
  <c r="AS89" i="4" s="1"/>
  <c r="AQ36" i="4"/>
  <c r="AS36" i="4" s="1"/>
  <c r="AQ43" i="4"/>
  <c r="AS43" i="4" s="1"/>
  <c r="AQ44" i="4"/>
  <c r="AS44" i="4" s="1"/>
  <c r="AQ45" i="4"/>
  <c r="AS45" i="4" s="1"/>
  <c r="AQ46" i="4"/>
  <c r="AS46" i="4" s="1"/>
  <c r="AQ47" i="4"/>
  <c r="AS47" i="4" s="1"/>
  <c r="AQ61" i="4"/>
  <c r="AS61" i="4" s="1"/>
  <c r="AT61" i="4" s="1"/>
  <c r="AQ66" i="4"/>
  <c r="AS66" i="4" s="1"/>
  <c r="AQ72" i="4"/>
  <c r="AQ79" i="4"/>
  <c r="AS79" i="4" s="1"/>
  <c r="AR96" i="4"/>
  <c r="AQ114" i="4"/>
  <c r="AS114" i="4" s="1"/>
  <c r="AT114" i="4" s="1"/>
  <c r="AQ28" i="4"/>
  <c r="AT28" i="4" s="1"/>
  <c r="AQ31" i="4"/>
  <c r="AS31" i="4" s="1"/>
  <c r="AT31" i="4" s="1"/>
  <c r="AQ33" i="4"/>
  <c r="AS33" i="4" s="1"/>
  <c r="AQ9" i="4"/>
  <c r="AS9" i="4" s="1"/>
  <c r="AQ10" i="4"/>
  <c r="AS10" i="4" s="1"/>
  <c r="AQ14" i="4"/>
  <c r="AS14" i="4" s="1"/>
  <c r="AQ19" i="4"/>
  <c r="AS19" i="4" s="1"/>
  <c r="AP39" i="4"/>
  <c r="AQ42" i="4"/>
  <c r="AS42" i="4" s="1"/>
  <c r="AQ39" i="4"/>
  <c r="AQ58" i="4"/>
  <c r="AS58" i="4" s="1"/>
  <c r="AQ65" i="4"/>
  <c r="AS65" i="4" s="1"/>
  <c r="AT65" i="4" s="1"/>
  <c r="AQ71" i="4"/>
  <c r="AQ78" i="4"/>
  <c r="AS78" i="4" s="1"/>
  <c r="AQ85" i="4"/>
  <c r="AS85" i="4" s="1"/>
  <c r="AQ107" i="4"/>
  <c r="AS107" i="4" s="1"/>
  <c r="AT107" i="4" s="1"/>
  <c r="AR116" i="4"/>
  <c r="AT116" i="4" s="1"/>
  <c r="AR111" i="4"/>
  <c r="AQ136" i="4"/>
  <c r="AS136" i="4" s="1"/>
  <c r="AQ140" i="4"/>
  <c r="AS140" i="4" s="1"/>
  <c r="AT140" i="4" s="1"/>
  <c r="AQ37" i="4"/>
  <c r="AS37" i="4" s="1"/>
  <c r="AT37" i="4" s="1"/>
  <c r="AQ116" i="4"/>
  <c r="AS116" i="4" s="1"/>
  <c r="AS157" i="4"/>
  <c r="AT157" i="4" s="1"/>
  <c r="AQ54" i="4"/>
  <c r="AS54" i="4" s="1"/>
  <c r="AQ69" i="4"/>
  <c r="AS69" i="4" s="1"/>
  <c r="AQ75" i="4"/>
  <c r="AR138" i="4"/>
  <c r="AT138" i="4" s="1"/>
  <c r="AR141" i="4"/>
  <c r="AT141" i="4" s="1"/>
  <c r="AT146" i="4"/>
  <c r="AR151" i="4"/>
  <c r="AT151" i="4" s="1"/>
  <c r="AQ224" i="4"/>
  <c r="AS224" i="4" s="1"/>
  <c r="AQ223" i="4"/>
  <c r="AS223" i="4" s="1"/>
  <c r="AQ222" i="4"/>
  <c r="AS222" i="4" s="1"/>
  <c r="AT222" i="4" s="1"/>
  <c r="AQ221" i="4"/>
  <c r="AS221" i="4" s="1"/>
  <c r="AQ220" i="4"/>
  <c r="AS220" i="4" s="1"/>
  <c r="AS181" i="4"/>
  <c r="AT181" i="4" s="1"/>
  <c r="AQ178" i="4"/>
  <c r="AS178" i="4" s="1"/>
  <c r="AT178" i="4" s="1"/>
  <c r="AQ151" i="4"/>
  <c r="AS151" i="4" s="1"/>
  <c r="AQ150" i="4"/>
  <c r="AS150" i="4" s="1"/>
  <c r="AQ148" i="4"/>
  <c r="AS148" i="4" s="1"/>
  <c r="AQ147" i="4"/>
  <c r="AS147" i="4" s="1"/>
  <c r="AT147" i="4" s="1"/>
  <c r="AQ146" i="4"/>
  <c r="AS146" i="4" s="1"/>
  <c r="AQ145" i="4"/>
  <c r="AS145" i="4" s="1"/>
  <c r="AQ144" i="4"/>
  <c r="AS144" i="4" s="1"/>
  <c r="AQ130" i="4"/>
  <c r="AS130" i="4" s="1"/>
  <c r="AQ129" i="4"/>
  <c r="AS129" i="4" s="1"/>
  <c r="AT129" i="4" s="1"/>
  <c r="AQ128" i="4"/>
  <c r="AS128" i="4" s="1"/>
  <c r="AQ127" i="4"/>
  <c r="AS127" i="4" s="1"/>
  <c r="AT127" i="4" s="1"/>
  <c r="AQ126" i="4"/>
  <c r="AS126" i="4" s="1"/>
  <c r="AQ124" i="4"/>
  <c r="AS124" i="4" s="1"/>
  <c r="AQ122" i="4"/>
  <c r="AS122" i="4" s="1"/>
  <c r="AQ121" i="4"/>
  <c r="AS121" i="4" s="1"/>
  <c r="AQ113" i="4"/>
  <c r="AS113" i="4" s="1"/>
  <c r="AQ112" i="4"/>
  <c r="AS112" i="4" s="1"/>
  <c r="AQ111" i="4"/>
  <c r="AS111" i="4" s="1"/>
  <c r="AQ228" i="4"/>
  <c r="AS228" i="4" s="1"/>
  <c r="AQ227" i="4"/>
  <c r="AS227" i="4" s="1"/>
  <c r="AQ226" i="4"/>
  <c r="AS226" i="4" s="1"/>
  <c r="AQ225" i="4"/>
  <c r="AS225" i="4" s="1"/>
  <c r="AQ229" i="4"/>
  <c r="AQ215" i="4"/>
  <c r="AS215" i="4" s="1"/>
  <c r="AT215" i="4" s="1"/>
  <c r="AQ204" i="4"/>
  <c r="AS204" i="4" s="1"/>
  <c r="AQ172" i="4"/>
  <c r="AQ160" i="4"/>
  <c r="AS160" i="4" s="1"/>
  <c r="AT160" i="4" s="1"/>
  <c r="AQ135" i="4"/>
  <c r="AS135" i="4" s="1"/>
  <c r="AT135" i="4" s="1"/>
  <c r="AQ210" i="4"/>
  <c r="AS210" i="4" s="1"/>
  <c r="AQ199" i="4"/>
  <c r="AS199" i="4" s="1"/>
  <c r="AQ196" i="4"/>
  <c r="AS196" i="4" s="1"/>
  <c r="AQ192" i="4"/>
  <c r="AS192" i="4" s="1"/>
  <c r="AQ187" i="4"/>
  <c r="AS187" i="4" s="1"/>
  <c r="AQ161" i="4"/>
  <c r="AS161" i="4" s="1"/>
  <c r="AT161" i="4" s="1"/>
  <c r="AQ213" i="4"/>
  <c r="AS213" i="4" s="1"/>
  <c r="AQ202" i="4"/>
  <c r="AS202" i="4" s="1"/>
  <c r="AQ216" i="4"/>
  <c r="AS216" i="4" s="1"/>
  <c r="AQ205" i="4"/>
  <c r="AS205" i="4" s="1"/>
  <c r="AQ193" i="4"/>
  <c r="AS193" i="4" s="1"/>
  <c r="AQ188" i="4"/>
  <c r="AS188" i="4" s="1"/>
  <c r="AQ163" i="4"/>
  <c r="AS163" i="4" s="1"/>
  <c r="AS154" i="4"/>
  <c r="AT154" i="4" s="1"/>
  <c r="AQ138" i="4"/>
  <c r="AS138" i="4" s="1"/>
  <c r="AQ117" i="4"/>
  <c r="AS117" i="4" s="1"/>
  <c r="AT117" i="4" s="1"/>
  <c r="AQ106" i="4"/>
  <c r="AS106" i="4" s="1"/>
  <c r="AT106" i="4" s="1"/>
  <c r="AQ105" i="4"/>
  <c r="AS105" i="4" s="1"/>
  <c r="AQ104" i="4"/>
  <c r="AS104" i="4" s="1"/>
  <c r="AT104" i="4" s="1"/>
  <c r="AQ103" i="4"/>
  <c r="AS103" i="4" s="1"/>
  <c r="AT103" i="4" s="1"/>
  <c r="AQ101" i="4"/>
  <c r="AS101" i="4" s="1"/>
  <c r="AQ100" i="4"/>
  <c r="AS100" i="4" s="1"/>
  <c r="AQ99" i="4"/>
  <c r="AS99" i="4" s="1"/>
  <c r="AQ96" i="4"/>
  <c r="AS96" i="4" s="1"/>
  <c r="AQ95" i="4"/>
  <c r="AS95" i="4" s="1"/>
  <c r="AQ94" i="4"/>
  <c r="AS94" i="4" s="1"/>
  <c r="AQ93" i="4"/>
  <c r="AS93" i="4" s="1"/>
  <c r="AQ92" i="4"/>
  <c r="AS92" i="4" s="1"/>
  <c r="AQ91" i="4"/>
  <c r="AS91" i="4" s="1"/>
  <c r="AQ90" i="4"/>
  <c r="AS90" i="4" s="1"/>
  <c r="AQ211" i="4"/>
  <c r="AS211" i="4" s="1"/>
  <c r="AQ200" i="4"/>
  <c r="AS200" i="4" s="1"/>
  <c r="AQ174" i="4"/>
  <c r="AS174" i="4" s="1"/>
  <c r="AQ167" i="4"/>
  <c r="AS167" i="4" s="1"/>
  <c r="AS155" i="4"/>
  <c r="AQ139" i="4"/>
  <c r="AS139" i="4" s="1"/>
  <c r="AT139" i="4" s="1"/>
  <c r="AQ203" i="4"/>
  <c r="AS203" i="4" s="1"/>
  <c r="AQ194" i="4"/>
  <c r="AS194" i="4" s="1"/>
  <c r="AQ189" i="4"/>
  <c r="AS189" i="4" s="1"/>
  <c r="AQ183" i="4"/>
  <c r="AS183" i="4" s="1"/>
  <c r="AQ168" i="4"/>
  <c r="AS168" i="4" s="1"/>
  <c r="AS156" i="4"/>
  <c r="AT156" i="4" s="1"/>
  <c r="AQ217" i="4"/>
  <c r="AS217" i="4" s="1"/>
  <c r="AQ214" i="4"/>
  <c r="AS214" i="4" s="1"/>
  <c r="AQ207" i="4"/>
  <c r="AS207" i="4" s="1"/>
  <c r="AS169" i="4"/>
  <c r="AQ212" i="4"/>
  <c r="AS212" i="4" s="1"/>
  <c r="AT212" i="4" s="1"/>
  <c r="AQ201" i="4"/>
  <c r="AS201" i="4" s="1"/>
  <c r="AQ195" i="4"/>
  <c r="AS195" i="4" s="1"/>
  <c r="AQ191" i="4"/>
  <c r="AS191" i="4" s="1"/>
  <c r="AS184" i="4"/>
  <c r="AQ159" i="4"/>
  <c r="AS159" i="4" s="1"/>
  <c r="AQ73" i="4"/>
  <c r="AQ70" i="4"/>
  <c r="AS70" i="4" s="1"/>
  <c r="AQ35" i="4"/>
  <c r="AS35" i="4" s="1"/>
  <c r="AT35" i="4" s="1"/>
  <c r="AQ52" i="4"/>
  <c r="AS52" i="4" s="1"/>
  <c r="AQ53" i="4"/>
  <c r="AS53" i="4" s="1"/>
  <c r="AQ68" i="4"/>
  <c r="AS68" i="4" s="1"/>
  <c r="AR75" i="4"/>
  <c r="AQ83" i="4"/>
  <c r="AS83" i="4" s="1"/>
  <c r="AQ55" i="4"/>
  <c r="AS55" i="4" s="1"/>
  <c r="AQ64" i="4"/>
  <c r="AS64" i="4" s="1"/>
  <c r="AQ30" i="4"/>
  <c r="AS30" i="4" s="1"/>
  <c r="AQ34" i="4"/>
  <c r="AS34" i="4" s="1"/>
  <c r="AQ74" i="4"/>
  <c r="AQ115" i="4"/>
  <c r="AS115" i="4" s="1"/>
  <c r="AT115" i="4" s="1"/>
  <c r="AQ137" i="4"/>
  <c r="AS137" i="4" s="1"/>
  <c r="AT137" i="4" s="1"/>
  <c r="AQ141" i="4"/>
  <c r="AS141" i="4" s="1"/>
  <c r="AQ162" i="4"/>
  <c r="AS162" i="4" s="1"/>
  <c r="AQ173" i="4"/>
  <c r="AS173" i="4" s="1"/>
  <c r="AQ15" i="4"/>
  <c r="AS15" i="4" s="1"/>
  <c r="AQ108" i="4"/>
  <c r="AS108" i="4" s="1"/>
  <c r="AT108" i="4" s="1"/>
  <c r="AQ118" i="4"/>
  <c r="AS118" i="4" s="1"/>
  <c r="AT193" i="4"/>
  <c r="AT225" i="4"/>
  <c r="AR162" i="4"/>
  <c r="AT228" i="4"/>
  <c r="AT210" i="4"/>
  <c r="AT224" i="4"/>
  <c r="AW222" i="2"/>
  <c r="AW225" i="2"/>
  <c r="AW226" i="2"/>
  <c r="AW227" i="2"/>
  <c r="AW229" i="2"/>
  <c r="AW214" i="2"/>
  <c r="AW210" i="2"/>
  <c r="AP223" i="2"/>
  <c r="AR223" i="2" s="1"/>
  <c r="AT223" i="2" s="1"/>
  <c r="AP226" i="2"/>
  <c r="AR226" i="2" s="1"/>
  <c r="AT226" i="2" s="1"/>
  <c r="AP227" i="2"/>
  <c r="AR227" i="2" s="1"/>
  <c r="AT227" i="2" s="1"/>
  <c r="AP229" i="2"/>
  <c r="AR229" i="2" s="1"/>
  <c r="AT229" i="2" s="1"/>
  <c r="AP211" i="2"/>
  <c r="AR211" i="2" s="1"/>
  <c r="AT211" i="2" s="1"/>
  <c r="AP212" i="2"/>
  <c r="AR212" i="2" s="1"/>
  <c r="AT212" i="2" s="1"/>
  <c r="AP213" i="2"/>
  <c r="AR213" i="2" s="1"/>
  <c r="AT213" i="2" s="1"/>
  <c r="AP214" i="2"/>
  <c r="AR214" i="2" s="1"/>
  <c r="AT214" i="2" s="1"/>
  <c r="AP210" i="2"/>
  <c r="AR210" i="2" s="1"/>
  <c r="AT210" i="2" s="1"/>
  <c r="AN210" i="2"/>
  <c r="AO210" i="2" s="1"/>
  <c r="AN211" i="2"/>
  <c r="AO211" i="2" s="1"/>
  <c r="AW211" i="2" s="1"/>
  <c r="AN212" i="2"/>
  <c r="AO212" i="2" s="1"/>
  <c r="AW212" i="2" s="1"/>
  <c r="AN213" i="2"/>
  <c r="AO213" i="2"/>
  <c r="AW213" i="2" s="1"/>
  <c r="AN214" i="2"/>
  <c r="AN215" i="2"/>
  <c r="AO215" i="2" s="1"/>
  <c r="AW215" i="2" s="1"/>
  <c r="AN216" i="2"/>
  <c r="AO216" i="2"/>
  <c r="AW216" i="2" s="1"/>
  <c r="AN217" i="2"/>
  <c r="AO217" i="2"/>
  <c r="AW217" i="2" s="1"/>
  <c r="AN220" i="2"/>
  <c r="AO220" i="2"/>
  <c r="AW220" i="2" s="1"/>
  <c r="AN221" i="2"/>
  <c r="AO221" i="2"/>
  <c r="AW221" i="2" s="1"/>
  <c r="AN222" i="2"/>
  <c r="AO222" i="2" s="1"/>
  <c r="AN223" i="2"/>
  <c r="AO223" i="2" s="1"/>
  <c r="AW223" i="2" s="1"/>
  <c r="AN224" i="2"/>
  <c r="AO224" i="2"/>
  <c r="AW224" i="2" s="1"/>
  <c r="AN225" i="2"/>
  <c r="AN226" i="2"/>
  <c r="AO226" i="2" s="1"/>
  <c r="AN227" i="2"/>
  <c r="AO227" i="2" s="1"/>
  <c r="AN228" i="2"/>
  <c r="AO228" i="2" s="1"/>
  <c r="AW228" i="2" s="1"/>
  <c r="AN229" i="2"/>
  <c r="H231" i="2"/>
  <c r="AP225" i="2" s="1"/>
  <c r="AR225" i="2" s="1"/>
  <c r="AT225" i="2" s="1"/>
  <c r="I231" i="2"/>
  <c r="AP224" i="2" s="1"/>
  <c r="AR224" i="2" s="1"/>
  <c r="AT224" i="2" s="1"/>
  <c r="J231" i="2"/>
  <c r="AP220" i="2" s="1"/>
  <c r="AR220" i="2" s="1"/>
  <c r="AT220" i="2" s="1"/>
  <c r="K231" i="2"/>
  <c r="AP221" i="2" s="1"/>
  <c r="AR221" i="2" s="1"/>
  <c r="AT221" i="2" s="1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G231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E231" i="2"/>
  <c r="F231" i="2"/>
  <c r="D231" i="2"/>
  <c r="D230" i="2"/>
  <c r="G219" i="2"/>
  <c r="H219" i="2"/>
  <c r="F219" i="2"/>
  <c r="E218" i="2"/>
  <c r="AP215" i="2" s="1"/>
  <c r="AR215" i="2" s="1"/>
  <c r="AT215" i="2" s="1"/>
  <c r="F218" i="2"/>
  <c r="AP216" i="2" s="1"/>
  <c r="AR216" i="2" s="1"/>
  <c r="AT216" i="2" s="1"/>
  <c r="G218" i="2"/>
  <c r="H218" i="2"/>
  <c r="E219" i="2"/>
  <c r="D219" i="2"/>
  <c r="D218" i="2"/>
  <c r="AT55" i="4" l="1"/>
  <c r="AT159" i="4"/>
  <c r="AW159" i="4"/>
  <c r="AT148" i="4"/>
  <c r="AT32" i="4"/>
  <c r="AT45" i="4"/>
  <c r="AT15" i="4"/>
  <c r="AT11" i="4"/>
  <c r="AT43" i="4"/>
  <c r="AT201" i="4"/>
  <c r="AT29" i="4"/>
  <c r="AP228" i="2"/>
  <c r="AR228" i="2" s="1"/>
  <c r="AT228" i="2" s="1"/>
  <c r="AP222" i="2"/>
  <c r="AR222" i="2" s="1"/>
  <c r="AT222" i="2" s="1"/>
  <c r="AP217" i="2"/>
  <c r="AR217" i="2" s="1"/>
  <c r="AT217" i="2" s="1"/>
  <c r="AT53" i="4"/>
  <c r="AT10" i="4"/>
  <c r="AT46" i="4"/>
  <c r="AT30" i="4"/>
  <c r="AT33" i="4"/>
  <c r="AT36" i="4"/>
  <c r="AR39" i="4"/>
  <c r="AT39" i="4"/>
  <c r="AT162" i="4"/>
  <c r="AT66" i="4"/>
  <c r="AT44" i="4"/>
  <c r="P186" i="2"/>
  <c r="Q186" i="2"/>
  <c r="R186" i="2"/>
  <c r="F98" i="2"/>
  <c r="H63" i="2"/>
  <c r="E62" i="2"/>
  <c r="F62" i="2"/>
  <c r="G62" i="2"/>
  <c r="H62" i="2"/>
  <c r="I62" i="2"/>
  <c r="J62" i="2"/>
  <c r="K62" i="2"/>
  <c r="L62" i="2"/>
  <c r="D62" i="2"/>
  <c r="D51" i="2"/>
  <c r="E50" i="2"/>
  <c r="F50" i="2"/>
  <c r="G50" i="2"/>
  <c r="H50" i="2"/>
  <c r="I50" i="2"/>
  <c r="D50" i="2"/>
  <c r="AT182" i="2" l="1"/>
  <c r="AN182" i="2"/>
  <c r="AP184" i="2"/>
  <c r="AR184" i="2" s="1"/>
  <c r="AT184" i="2" s="1"/>
  <c r="AP172" i="2"/>
  <c r="AR172" i="2" s="1"/>
  <c r="AT172" i="2" s="1"/>
  <c r="AP163" i="2"/>
  <c r="AR163" i="2" s="1"/>
  <c r="AT163" i="2" s="1"/>
  <c r="AP114" i="2"/>
  <c r="AP115" i="2"/>
  <c r="AN117" i="2"/>
  <c r="AN64" i="2"/>
  <c r="AO64" i="2" s="1"/>
  <c r="AN7" i="2" l="1"/>
  <c r="AW182" i="2" l="1"/>
  <c r="AW172" i="2"/>
  <c r="AW114" i="2"/>
  <c r="AW115" i="2"/>
  <c r="AW67" i="2"/>
  <c r="AW35" i="2"/>
  <c r="AW36" i="2"/>
  <c r="AN126" i="2"/>
  <c r="AO126" i="2" s="1"/>
  <c r="AW126" i="2" s="1"/>
  <c r="AN121" i="2"/>
  <c r="AO121" i="2" s="1"/>
  <c r="AW121" i="2" s="1"/>
  <c r="AO90" i="2"/>
  <c r="AW90" i="2" s="1"/>
  <c r="AN144" i="2"/>
  <c r="AO144" i="2" s="1"/>
  <c r="AW144" i="2" s="1"/>
  <c r="AN145" i="2"/>
  <c r="AO145" i="2" s="1"/>
  <c r="AW145" i="2" s="1"/>
  <c r="AN146" i="2"/>
  <c r="AO146" i="2" s="1"/>
  <c r="AW146" i="2" s="1"/>
  <c r="AN147" i="2"/>
  <c r="AO147" i="2" s="1"/>
  <c r="AW147" i="2" s="1"/>
  <c r="AN148" i="2"/>
  <c r="AO148" i="2" s="1"/>
  <c r="AW148" i="2" s="1"/>
  <c r="AN150" i="2"/>
  <c r="AO150" i="2" s="1"/>
  <c r="AW150" i="2" s="1"/>
  <c r="AN151" i="2"/>
  <c r="AO151" i="2" s="1"/>
  <c r="AW151" i="2" s="1"/>
  <c r="AN154" i="2"/>
  <c r="AO154" i="2" s="1"/>
  <c r="AW154" i="2" s="1"/>
  <c r="AN155" i="2"/>
  <c r="AO155" i="2" s="1"/>
  <c r="AW155" i="2" s="1"/>
  <c r="AN156" i="2"/>
  <c r="AO156" i="2" s="1"/>
  <c r="AW156" i="2" s="1"/>
  <c r="AN157" i="2"/>
  <c r="AO157" i="2" s="1"/>
  <c r="AW157" i="2" s="1"/>
  <c r="AN159" i="2"/>
  <c r="AO159" i="2" s="1"/>
  <c r="AW159" i="2" s="1"/>
  <c r="AN160" i="2"/>
  <c r="AO160" i="2" s="1"/>
  <c r="AW160" i="2" s="1"/>
  <c r="AN161" i="2"/>
  <c r="AO161" i="2" s="1"/>
  <c r="AW161" i="2" s="1"/>
  <c r="AN162" i="2"/>
  <c r="AO162" i="2" s="1"/>
  <c r="AW162" i="2" s="1"/>
  <c r="AN163" i="2"/>
  <c r="AO163" i="2" s="1"/>
  <c r="AW163" i="2" s="1"/>
  <c r="AN167" i="2"/>
  <c r="AO167" i="2" s="1"/>
  <c r="AW167" i="2" s="1"/>
  <c r="AN168" i="2"/>
  <c r="AO168" i="2" s="1"/>
  <c r="AW168" i="2" s="1"/>
  <c r="AN169" i="2"/>
  <c r="AO169" i="2" s="1"/>
  <c r="AW169" i="2" s="1"/>
  <c r="AN172" i="2"/>
  <c r="AN173" i="2"/>
  <c r="AO173" i="2" s="1"/>
  <c r="AW173" i="2" s="1"/>
  <c r="AN174" i="2"/>
  <c r="AO174" i="2" s="1"/>
  <c r="AW174" i="2" s="1"/>
  <c r="AN178" i="2"/>
  <c r="AO178" i="2" s="1"/>
  <c r="AW178" i="2" s="1"/>
  <c r="AN181" i="2"/>
  <c r="AO181" i="2" s="1"/>
  <c r="AW181" i="2" s="1"/>
  <c r="AN183" i="2"/>
  <c r="AO183" i="2" s="1"/>
  <c r="AW183" i="2" s="1"/>
  <c r="AN184" i="2"/>
  <c r="AO184" i="2" s="1"/>
  <c r="AW184" i="2" s="1"/>
  <c r="AN187" i="2"/>
  <c r="AO187" i="2" s="1"/>
  <c r="AW187" i="2" s="1"/>
  <c r="AN188" i="2"/>
  <c r="AO188" i="2" s="1"/>
  <c r="AW188" i="2" s="1"/>
  <c r="AN189" i="2"/>
  <c r="AO189" i="2" s="1"/>
  <c r="AW189" i="2" s="1"/>
  <c r="AN191" i="2"/>
  <c r="AO191" i="2" s="1"/>
  <c r="AW191" i="2" s="1"/>
  <c r="AN192" i="2"/>
  <c r="AO192" i="2" s="1"/>
  <c r="AW192" i="2" s="1"/>
  <c r="AN193" i="2"/>
  <c r="AO193" i="2" s="1"/>
  <c r="AW193" i="2" s="1"/>
  <c r="AN194" i="2"/>
  <c r="AO194" i="2" s="1"/>
  <c r="AW194" i="2" s="1"/>
  <c r="AN195" i="2"/>
  <c r="AO195" i="2" s="1"/>
  <c r="AW195" i="2" s="1"/>
  <c r="AN196" i="2"/>
  <c r="AO196" i="2" s="1"/>
  <c r="AW196" i="2" s="1"/>
  <c r="AN199" i="2"/>
  <c r="AN200" i="2"/>
  <c r="AO200" i="2" s="1"/>
  <c r="AW200" i="2" s="1"/>
  <c r="AN201" i="2"/>
  <c r="AO201" i="2" s="1"/>
  <c r="AW201" i="2" s="1"/>
  <c r="AN202" i="2"/>
  <c r="AO202" i="2" s="1"/>
  <c r="AW202" i="2" s="1"/>
  <c r="AN203" i="2"/>
  <c r="AO203" i="2" s="1"/>
  <c r="AW203" i="2" s="1"/>
  <c r="AN204" i="2"/>
  <c r="AO204" i="2" s="1"/>
  <c r="AW204" i="2" s="1"/>
  <c r="AN205" i="2"/>
  <c r="AO205" i="2" s="1"/>
  <c r="AW205" i="2" s="1"/>
  <c r="AN207" i="2"/>
  <c r="AO207" i="2" s="1"/>
  <c r="AW207" i="2" s="1"/>
  <c r="AN138" i="2"/>
  <c r="AO138" i="2" s="1"/>
  <c r="AW138" i="2" s="1"/>
  <c r="Q209" i="2"/>
  <c r="R209" i="2"/>
  <c r="S209" i="2"/>
  <c r="P209" i="2"/>
  <c r="K209" i="2"/>
  <c r="L209" i="2"/>
  <c r="AP205" i="2" s="1"/>
  <c r="AR205" i="2" s="1"/>
  <c r="M209" i="2"/>
  <c r="AP199" i="2" s="1"/>
  <c r="AR199" i="2" s="1"/>
  <c r="N209" i="2"/>
  <c r="AP207" i="2" s="1"/>
  <c r="AR207" i="2" s="1"/>
  <c r="O209" i="2"/>
  <c r="J209" i="2"/>
  <c r="E209" i="2"/>
  <c r="F209" i="2"/>
  <c r="G209" i="2"/>
  <c r="H209" i="2"/>
  <c r="I209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D209" i="2"/>
  <c r="D208" i="2"/>
  <c r="S198" i="2"/>
  <c r="T198" i="2"/>
  <c r="U198" i="2"/>
  <c r="V198" i="2"/>
  <c r="W198" i="2"/>
  <c r="X198" i="2"/>
  <c r="R198" i="2"/>
  <c r="AP189" i="2" s="1"/>
  <c r="AR189" i="2" s="1"/>
  <c r="AT189" i="2" s="1"/>
  <c r="L198" i="2"/>
  <c r="M198" i="2"/>
  <c r="N198" i="2"/>
  <c r="O198" i="2"/>
  <c r="AP195" i="2" s="1"/>
  <c r="AR195" i="2" s="1"/>
  <c r="P198" i="2"/>
  <c r="Q198" i="2"/>
  <c r="K198" i="2"/>
  <c r="I198" i="2"/>
  <c r="J198" i="2"/>
  <c r="E198" i="2"/>
  <c r="F198" i="2"/>
  <c r="G198" i="2"/>
  <c r="H198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D198" i="2"/>
  <c r="AP187" i="2" s="1"/>
  <c r="AR187" i="2" s="1"/>
  <c r="D197" i="2"/>
  <c r="F186" i="2"/>
  <c r="G186" i="2"/>
  <c r="AP182" i="2" s="1"/>
  <c r="H186" i="2"/>
  <c r="I186" i="2"/>
  <c r="J186" i="2"/>
  <c r="K186" i="2"/>
  <c r="L186" i="2"/>
  <c r="M186" i="2"/>
  <c r="N186" i="2"/>
  <c r="O186" i="2"/>
  <c r="S186" i="2"/>
  <c r="T186" i="2"/>
  <c r="U186" i="2"/>
  <c r="V186" i="2"/>
  <c r="W186" i="2"/>
  <c r="X186" i="2"/>
  <c r="Y186" i="2"/>
  <c r="Z186" i="2"/>
  <c r="AA186" i="2"/>
  <c r="E186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D186" i="2"/>
  <c r="D185" i="2"/>
  <c r="I176" i="2"/>
  <c r="AP167" i="2" s="1"/>
  <c r="AR167" i="2" s="1"/>
  <c r="AT167" i="2" s="1"/>
  <c r="I175" i="2"/>
  <c r="J176" i="2"/>
  <c r="F176" i="2"/>
  <c r="G176" i="2"/>
  <c r="H176" i="2"/>
  <c r="E176" i="2"/>
  <c r="T165" i="2"/>
  <c r="J165" i="2"/>
  <c r="K165" i="2"/>
  <c r="L165" i="2"/>
  <c r="M165" i="2"/>
  <c r="N165" i="2"/>
  <c r="O165" i="2"/>
  <c r="P165" i="2"/>
  <c r="Q165" i="2"/>
  <c r="R165" i="2"/>
  <c r="S165" i="2"/>
  <c r="U165" i="2"/>
  <c r="V165" i="2"/>
  <c r="W165" i="2"/>
  <c r="X165" i="2"/>
  <c r="Y165" i="2"/>
  <c r="Z165" i="2"/>
  <c r="AA165" i="2"/>
  <c r="I165" i="2"/>
  <c r="F165" i="2"/>
  <c r="G165" i="2"/>
  <c r="H165" i="2"/>
  <c r="E165" i="2"/>
  <c r="D165" i="2"/>
  <c r="AP157" i="2" s="1"/>
  <c r="AR157" i="2" s="1"/>
  <c r="D176" i="2"/>
  <c r="E175" i="2"/>
  <c r="F175" i="2"/>
  <c r="G175" i="2"/>
  <c r="H175" i="2"/>
  <c r="J175" i="2"/>
  <c r="D175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D164" i="2"/>
  <c r="R153" i="2"/>
  <c r="S153" i="2"/>
  <c r="T153" i="2"/>
  <c r="AP145" i="2" s="1"/>
  <c r="AR145" i="2" s="1"/>
  <c r="AT145" i="2" s="1"/>
  <c r="U153" i="2"/>
  <c r="Q153" i="2"/>
  <c r="I153" i="2"/>
  <c r="J153" i="2"/>
  <c r="K153" i="2"/>
  <c r="L153" i="2"/>
  <c r="M153" i="2"/>
  <c r="N153" i="2"/>
  <c r="O153" i="2"/>
  <c r="AP147" i="2" s="1"/>
  <c r="AR147" i="2" s="1"/>
  <c r="P153" i="2"/>
  <c r="F153" i="2"/>
  <c r="G153" i="2"/>
  <c r="H153" i="2"/>
  <c r="E153" i="2"/>
  <c r="D153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D152" i="2"/>
  <c r="AP168" i="2" l="1"/>
  <c r="AR168" i="2" s="1"/>
  <c r="AP196" i="2"/>
  <c r="AR196" i="2" s="1"/>
  <c r="AT196" i="2" s="1"/>
  <c r="AP160" i="2"/>
  <c r="AR160" i="2" s="1"/>
  <c r="AP155" i="2"/>
  <c r="AR155" i="2" s="1"/>
  <c r="AT155" i="2" s="1"/>
  <c r="AP156" i="2"/>
  <c r="AR156" i="2" s="1"/>
  <c r="AP201" i="2"/>
  <c r="AR201" i="2" s="1"/>
  <c r="AP148" i="2"/>
  <c r="AR148" i="2" s="1"/>
  <c r="AP144" i="2"/>
  <c r="AR144" i="2" s="1"/>
  <c r="AP154" i="2"/>
  <c r="AR154" i="2" s="1"/>
  <c r="AP178" i="2"/>
  <c r="AR178" i="2" s="1"/>
  <c r="AP162" i="2"/>
  <c r="AR162" i="2" s="1"/>
  <c r="AP159" i="2"/>
  <c r="AR159" i="2" s="1"/>
  <c r="AP188" i="2"/>
  <c r="AR188" i="2" s="1"/>
  <c r="AP194" i="2"/>
  <c r="AR194" i="2" s="1"/>
  <c r="AP192" i="2"/>
  <c r="AR192" i="2" s="1"/>
  <c r="AP203" i="2"/>
  <c r="AR203" i="2" s="1"/>
  <c r="AT203" i="2" s="1"/>
  <c r="AP204" i="2"/>
  <c r="AR204" i="2" s="1"/>
  <c r="AT204" i="2" s="1"/>
  <c r="AP181" i="2"/>
  <c r="AR181" i="2" s="1"/>
  <c r="AP183" i="2"/>
  <c r="AR183" i="2" s="1"/>
  <c r="AT183" i="2" s="1"/>
  <c r="AP191" i="2"/>
  <c r="AR191" i="2" s="1"/>
  <c r="AP193" i="2"/>
  <c r="AR193" i="2" s="1"/>
  <c r="AP202" i="2"/>
  <c r="AR202" i="2" s="1"/>
  <c r="AT202" i="2" s="1"/>
  <c r="AP200" i="2"/>
  <c r="AR200" i="2" s="1"/>
  <c r="AT200" i="2" s="1"/>
  <c r="AP146" i="2"/>
  <c r="AR146" i="2" s="1"/>
  <c r="AT146" i="2" s="1"/>
  <c r="AP150" i="2"/>
  <c r="AR150" i="2" s="1"/>
  <c r="AT150" i="2" s="1"/>
  <c r="AP151" i="2"/>
  <c r="AR151" i="2" s="1"/>
  <c r="AT151" i="2" s="1"/>
  <c r="AP161" i="2"/>
  <c r="AR161" i="2" s="1"/>
  <c r="AP169" i="2"/>
  <c r="AR169" i="2" s="1"/>
  <c r="AP173" i="2"/>
  <c r="AR173" i="2" s="1"/>
  <c r="AP174" i="2"/>
  <c r="AR174" i="2" s="1"/>
  <c r="AO199" i="2"/>
  <c r="AW199" i="2" s="1"/>
  <c r="AN111" i="2"/>
  <c r="AN112" i="2"/>
  <c r="AO112" i="2" s="1"/>
  <c r="AW112" i="2" s="1"/>
  <c r="AN113" i="2"/>
  <c r="AN114" i="2"/>
  <c r="AN115" i="2"/>
  <c r="AN116" i="2"/>
  <c r="AN122" i="2"/>
  <c r="AN124" i="2"/>
  <c r="AN127" i="2"/>
  <c r="AN128" i="2"/>
  <c r="AN129" i="2"/>
  <c r="AN130" i="2"/>
  <c r="AN135" i="2"/>
  <c r="AN136" i="2"/>
  <c r="AN137" i="2"/>
  <c r="AN139" i="2"/>
  <c r="AN140" i="2"/>
  <c r="AN141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E77" i="2"/>
  <c r="D77" i="2"/>
  <c r="J63" i="2"/>
  <c r="K63" i="2"/>
  <c r="L63" i="2"/>
  <c r="I63" i="2"/>
  <c r="G63" i="2"/>
  <c r="F63" i="2"/>
  <c r="E63" i="2"/>
  <c r="D63" i="2"/>
  <c r="I51" i="2"/>
  <c r="H51" i="2"/>
  <c r="G51" i="2"/>
  <c r="F51" i="2"/>
  <c r="E5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E41" i="2"/>
  <c r="D41" i="2"/>
  <c r="H27" i="2"/>
  <c r="G27" i="2"/>
  <c r="F27" i="2"/>
  <c r="AP18" i="2" s="1"/>
  <c r="E27" i="2"/>
  <c r="D27" i="2"/>
  <c r="X17" i="2"/>
  <c r="Y17" i="2"/>
  <c r="Z17" i="2"/>
  <c r="AA17" i="2"/>
  <c r="W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F17" i="2"/>
  <c r="E17" i="2"/>
  <c r="D17" i="2"/>
  <c r="I143" i="2"/>
  <c r="AP136" i="2" s="1"/>
  <c r="AR136" i="2" s="1"/>
  <c r="AT136" i="2" s="1"/>
  <c r="J143" i="2"/>
  <c r="H143" i="2"/>
  <c r="G143" i="2"/>
  <c r="AP135" i="2" s="1"/>
  <c r="AR135" i="2" s="1"/>
  <c r="F143" i="2"/>
  <c r="AP139" i="2" s="1"/>
  <c r="AR139" i="2" s="1"/>
  <c r="E143" i="2"/>
  <c r="D143" i="2"/>
  <c r="D142" i="2"/>
  <c r="D132" i="2"/>
  <c r="E142" i="2"/>
  <c r="F142" i="2"/>
  <c r="G142" i="2"/>
  <c r="H142" i="2"/>
  <c r="I142" i="2"/>
  <c r="J142" i="2"/>
  <c r="K132" i="2"/>
  <c r="AP128" i="2" s="1"/>
  <c r="AR128" i="2" s="1"/>
  <c r="AT128" i="2" s="1"/>
  <c r="L132" i="2"/>
  <c r="J132" i="2"/>
  <c r="AP130" i="2" s="1"/>
  <c r="AR130" i="2" s="1"/>
  <c r="AT130" i="2" s="1"/>
  <c r="F132" i="2"/>
  <c r="G132" i="2"/>
  <c r="H132" i="2"/>
  <c r="AP129" i="2" s="1"/>
  <c r="AR129" i="2" s="1"/>
  <c r="I132" i="2"/>
  <c r="E132" i="2"/>
  <c r="E131" i="2"/>
  <c r="F131" i="2"/>
  <c r="G131" i="2"/>
  <c r="H131" i="2"/>
  <c r="I131" i="2"/>
  <c r="J131" i="2"/>
  <c r="K131" i="2"/>
  <c r="L131" i="2"/>
  <c r="D131" i="2"/>
  <c r="G120" i="2"/>
  <c r="AP112" i="2" s="1"/>
  <c r="AR112" i="2" s="1"/>
  <c r="AT112" i="2" s="1"/>
  <c r="H120" i="2"/>
  <c r="AP113" i="2" s="1"/>
  <c r="AR113" i="2" s="1"/>
  <c r="AT113" i="2" s="1"/>
  <c r="I120" i="2"/>
  <c r="F120" i="2"/>
  <c r="E120" i="2"/>
  <c r="E119" i="2"/>
  <c r="F119" i="2"/>
  <c r="G119" i="2"/>
  <c r="H119" i="2"/>
  <c r="I119" i="2"/>
  <c r="D110" i="2"/>
  <c r="AP138" i="2" l="1"/>
  <c r="AR138" i="2" s="1"/>
  <c r="AT138" i="2" s="1"/>
  <c r="AP116" i="2"/>
  <c r="AR116" i="2" s="1"/>
  <c r="AT116" i="2" s="1"/>
  <c r="AP118" i="2"/>
  <c r="AP111" i="2"/>
  <c r="AR111" i="2" s="1"/>
  <c r="AT111" i="2" s="1"/>
  <c r="AP7" i="2"/>
  <c r="AR7" i="2" s="1"/>
  <c r="AO111" i="2"/>
  <c r="AW111" i="2" s="1"/>
  <c r="AO135" i="2"/>
  <c r="AW135" i="2" s="1"/>
  <c r="AO136" i="2"/>
  <c r="AW136" i="2" s="1"/>
  <c r="AO122" i="2"/>
  <c r="AW122" i="2" s="1"/>
  <c r="AO130" i="2"/>
  <c r="AW130" i="2" s="1"/>
  <c r="AO117" i="2"/>
  <c r="AW117" i="2" s="1"/>
  <c r="AO116" i="2"/>
  <c r="AW116" i="2" s="1"/>
  <c r="AO141" i="2"/>
  <c r="AW141" i="2" s="1"/>
  <c r="AO128" i="2"/>
  <c r="AW128" i="2" s="1"/>
  <c r="AO129" i="2"/>
  <c r="AW129" i="2" s="1"/>
  <c r="AO140" i="2"/>
  <c r="AW140" i="2" s="1"/>
  <c r="AO127" i="2"/>
  <c r="AW127" i="2" s="1"/>
  <c r="AO139" i="2"/>
  <c r="AW139" i="2" s="1"/>
  <c r="AO113" i="2"/>
  <c r="AW113" i="2" s="1"/>
  <c r="AO137" i="2"/>
  <c r="AW137" i="2" s="1"/>
  <c r="AO124" i="2"/>
  <c r="AW124" i="2" s="1"/>
  <c r="AP124" i="2"/>
  <c r="AR124" i="2" s="1"/>
  <c r="AT124" i="2" s="1"/>
  <c r="AP141" i="2"/>
  <c r="AR141" i="2" s="1"/>
  <c r="AT141" i="2" s="1"/>
  <c r="AP140" i="2"/>
  <c r="AR140" i="2" s="1"/>
  <c r="AP137" i="2"/>
  <c r="AR137" i="2" s="1"/>
  <c r="AP127" i="2"/>
  <c r="AR127" i="2" s="1"/>
  <c r="AP126" i="2"/>
  <c r="AR126" i="2" s="1"/>
  <c r="AP122" i="2"/>
  <c r="AR122" i="2" s="1"/>
  <c r="AP121" i="2"/>
  <c r="AR121" i="2" s="1"/>
  <c r="P22" i="2"/>
  <c r="AP99" i="2" l="1"/>
  <c r="AR99" i="2" s="1"/>
  <c r="AT99" i="2" s="1"/>
  <c r="AN99" i="2"/>
  <c r="AP90" i="2"/>
  <c r="AR90" i="2" s="1"/>
  <c r="AT90" i="2" s="1"/>
  <c r="AP64" i="2"/>
  <c r="AR64" i="2" s="1"/>
  <c r="AT64" i="2" s="1"/>
  <c r="AN53" i="2"/>
  <c r="AO53" i="2" s="1"/>
  <c r="AW53" i="2" s="1"/>
  <c r="AP71" i="2"/>
  <c r="AP72" i="2"/>
  <c r="AP73" i="2"/>
  <c r="AP74" i="2"/>
  <c r="AP75" i="2"/>
  <c r="AN79" i="2"/>
  <c r="AN71" i="2"/>
  <c r="AN72" i="2"/>
  <c r="AN73" i="2"/>
  <c r="AN74" i="2"/>
  <c r="AN75" i="2"/>
  <c r="AN78" i="2"/>
  <c r="AN82" i="2"/>
  <c r="AN83" i="2"/>
  <c r="AN84" i="2"/>
  <c r="AN85" i="2"/>
  <c r="AN89" i="2"/>
  <c r="AN91" i="2"/>
  <c r="AN92" i="2"/>
  <c r="AN93" i="2"/>
  <c r="AN94" i="2"/>
  <c r="AN95" i="2"/>
  <c r="AN96" i="2"/>
  <c r="AN100" i="2"/>
  <c r="AN101" i="2"/>
  <c r="AN103" i="2"/>
  <c r="AN104" i="2"/>
  <c r="AN105" i="2"/>
  <c r="AN106" i="2"/>
  <c r="AN107" i="2"/>
  <c r="AN108" i="2"/>
  <c r="AN70" i="2"/>
  <c r="AO70" i="2" s="1"/>
  <c r="AW70" i="2" s="1"/>
  <c r="J97" i="2"/>
  <c r="U110" i="2"/>
  <c r="W110" i="2"/>
  <c r="X110" i="2"/>
  <c r="Y110" i="2"/>
  <c r="Z110" i="2"/>
  <c r="AA110" i="2"/>
  <c r="V110" i="2"/>
  <c r="M110" i="2"/>
  <c r="N110" i="2"/>
  <c r="O110" i="2"/>
  <c r="P110" i="2"/>
  <c r="Q110" i="2"/>
  <c r="R110" i="2"/>
  <c r="S110" i="2"/>
  <c r="T110" i="2"/>
  <c r="L110" i="2"/>
  <c r="AP108" i="2" s="1"/>
  <c r="AR108" i="2" s="1"/>
  <c r="H110" i="2"/>
  <c r="I110" i="2"/>
  <c r="J110" i="2"/>
  <c r="K110" i="2"/>
  <c r="G110" i="2"/>
  <c r="E110" i="2"/>
  <c r="F110" i="2"/>
  <c r="D9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D109" i="2"/>
  <c r="K98" i="2"/>
  <c r="I98" i="2"/>
  <c r="H98" i="2"/>
  <c r="AP89" i="2" s="1"/>
  <c r="AR89" i="2" s="1"/>
  <c r="AT89" i="2" s="1"/>
  <c r="J98" i="2"/>
  <c r="G98" i="2"/>
  <c r="AP93" i="2"/>
  <c r="AR93" i="2" s="1"/>
  <c r="AT93" i="2" s="1"/>
  <c r="E98" i="2"/>
  <c r="D88" i="2"/>
  <c r="E97" i="2"/>
  <c r="F97" i="2"/>
  <c r="G97" i="2"/>
  <c r="H97" i="2"/>
  <c r="I97" i="2"/>
  <c r="K97" i="2"/>
  <c r="D97" i="2"/>
  <c r="S88" i="2"/>
  <c r="R88" i="2"/>
  <c r="H88" i="2"/>
  <c r="I88" i="2"/>
  <c r="J88" i="2"/>
  <c r="K88" i="2"/>
  <c r="L88" i="2"/>
  <c r="M88" i="2"/>
  <c r="N88" i="2"/>
  <c r="AP84" i="2" s="1"/>
  <c r="AR84" i="2" s="1"/>
  <c r="O88" i="2"/>
  <c r="AP78" i="2" s="1"/>
  <c r="AR78" i="2" s="1"/>
  <c r="P88" i="2"/>
  <c r="AP82" i="2" s="1"/>
  <c r="AR82" i="2" s="1"/>
  <c r="Q88" i="2"/>
  <c r="G88" i="2"/>
  <c r="E88" i="2"/>
  <c r="F88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D87" i="2"/>
  <c r="AT73" i="2" l="1"/>
  <c r="AR73" i="2"/>
  <c r="AT72" i="2"/>
  <c r="AR72" i="2"/>
  <c r="AT71" i="2"/>
  <c r="AR71" i="2"/>
  <c r="AT75" i="2"/>
  <c r="AR75" i="2"/>
  <c r="AT74" i="2"/>
  <c r="AR74" i="2"/>
  <c r="AP107" i="2"/>
  <c r="AR107" i="2" s="1"/>
  <c r="AO101" i="2"/>
  <c r="AW101" i="2" s="1"/>
  <c r="AO89" i="2"/>
  <c r="AW89" i="2" s="1"/>
  <c r="AO73" i="2"/>
  <c r="AW73" i="2" s="1"/>
  <c r="AO72" i="2"/>
  <c r="AW72" i="2" s="1"/>
  <c r="AO108" i="2"/>
  <c r="AW108" i="2" s="1"/>
  <c r="AO96" i="2"/>
  <c r="AW96" i="2" s="1"/>
  <c r="AO84" i="2"/>
  <c r="AW84" i="2" s="1"/>
  <c r="AO71" i="2"/>
  <c r="AW71" i="2" s="1"/>
  <c r="AO107" i="2"/>
  <c r="AW107" i="2" s="1"/>
  <c r="AO95" i="2"/>
  <c r="AW95" i="2" s="1"/>
  <c r="AO83" i="2"/>
  <c r="AW83" i="2" s="1"/>
  <c r="AO79" i="2"/>
  <c r="AW79" i="2" s="1"/>
  <c r="AO106" i="2"/>
  <c r="AW106" i="2" s="1"/>
  <c r="AO94" i="2"/>
  <c r="AW94" i="2" s="1"/>
  <c r="AO82" i="2"/>
  <c r="AW82" i="2" s="1"/>
  <c r="AO85" i="2"/>
  <c r="AW85" i="2" s="1"/>
  <c r="AO105" i="2"/>
  <c r="AW105" i="2" s="1"/>
  <c r="AO93" i="2"/>
  <c r="AW93" i="2" s="1"/>
  <c r="AO78" i="2"/>
  <c r="AW78" i="2" s="1"/>
  <c r="AO99" i="2"/>
  <c r="AW99" i="2" s="1"/>
  <c r="AO100" i="2"/>
  <c r="AW100" i="2" s="1"/>
  <c r="AO104" i="2"/>
  <c r="AW104" i="2" s="1"/>
  <c r="AO92" i="2"/>
  <c r="AW92" i="2" s="1"/>
  <c r="AO75" i="2"/>
  <c r="AW75" i="2" s="1"/>
  <c r="AO103" i="2"/>
  <c r="AW103" i="2" s="1"/>
  <c r="AO91" i="2"/>
  <c r="AW91" i="2" s="1"/>
  <c r="AO74" i="2"/>
  <c r="AW74" i="2" s="1"/>
  <c r="AP79" i="2"/>
  <c r="AR79" i="2" s="1"/>
  <c r="AP104" i="2"/>
  <c r="AR104" i="2" s="1"/>
  <c r="AP92" i="2"/>
  <c r="AR92" i="2" s="1"/>
  <c r="AP100" i="2"/>
  <c r="AR100" i="2" s="1"/>
  <c r="AP91" i="2"/>
  <c r="AR91" i="2" s="1"/>
  <c r="AP106" i="2"/>
  <c r="AR106" i="2" s="1"/>
  <c r="AP103" i="2"/>
  <c r="AR103" i="2" s="1"/>
  <c r="AP96" i="2"/>
  <c r="AR96" i="2" s="1"/>
  <c r="AT96" i="2" s="1"/>
  <c r="AP95" i="2"/>
  <c r="AR95" i="2" s="1"/>
  <c r="AP83" i="2"/>
  <c r="AR83" i="2" s="1"/>
  <c r="AT83" i="2" s="1"/>
  <c r="AP94" i="2"/>
  <c r="AR94" i="2" s="1"/>
  <c r="AT94" i="2" s="1"/>
  <c r="AP101" i="2"/>
  <c r="AR101" i="2" s="1"/>
  <c r="AT101" i="2" s="1"/>
  <c r="AP105" i="2"/>
  <c r="AR105" i="2" s="1"/>
  <c r="AT105" i="2" s="1"/>
  <c r="AP85" i="2"/>
  <c r="AR85" i="2" s="1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D76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D40" i="2"/>
  <c r="E26" i="2"/>
  <c r="F26" i="2"/>
  <c r="G26" i="2"/>
  <c r="H26" i="2"/>
  <c r="D2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D16" i="2"/>
  <c r="AA111" i="1" l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O107" i="1" s="1"/>
  <c r="AN107" i="1" s="1"/>
  <c r="AO110" i="1"/>
  <c r="AN110" i="1" s="1"/>
  <c r="AO109" i="1"/>
  <c r="AN109" i="1" s="1"/>
  <c r="AO108" i="1"/>
  <c r="AN108" i="1"/>
  <c r="AO106" i="1"/>
  <c r="AN106" i="1" s="1"/>
  <c r="AO105" i="1"/>
  <c r="AN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O101" i="1" s="1"/>
  <c r="AN101" i="1" s="1"/>
  <c r="Q104" i="1"/>
  <c r="P104" i="1"/>
  <c r="O104" i="1"/>
  <c r="N104" i="1"/>
  <c r="M104" i="1"/>
  <c r="L104" i="1"/>
  <c r="K104" i="1"/>
  <c r="J104" i="1"/>
  <c r="I104" i="1"/>
  <c r="H104" i="1"/>
  <c r="G104" i="1"/>
  <c r="AO100" i="1" s="1"/>
  <c r="AN100" i="1" s="1"/>
  <c r="F104" i="1"/>
  <c r="AO102" i="1" s="1"/>
  <c r="AN102" i="1" s="1"/>
  <c r="E104" i="1"/>
  <c r="D104" i="1"/>
  <c r="AO99" i="1" s="1"/>
  <c r="AN99" i="1" s="1"/>
  <c r="AO103" i="1"/>
  <c r="AN103" i="1" s="1"/>
  <c r="AA97" i="1"/>
  <c r="Z97" i="1"/>
  <c r="Y97" i="1"/>
  <c r="X97" i="1"/>
  <c r="W97" i="1"/>
  <c r="V97" i="1"/>
  <c r="U97" i="1"/>
  <c r="T97" i="1"/>
  <c r="S97" i="1"/>
  <c r="R97" i="1"/>
  <c r="Q97" i="1"/>
  <c r="P97" i="1"/>
  <c r="AO92" i="1" s="1"/>
  <c r="AN92" i="1" s="1"/>
  <c r="O97" i="1"/>
  <c r="N97" i="1"/>
  <c r="M97" i="1"/>
  <c r="L97" i="1"/>
  <c r="K97" i="1"/>
  <c r="J97" i="1"/>
  <c r="I97" i="1"/>
  <c r="H97" i="1"/>
  <c r="G97" i="1"/>
  <c r="F97" i="1"/>
  <c r="AO91" i="1" s="1"/>
  <c r="AN91" i="1" s="1"/>
  <c r="E97" i="1"/>
  <c r="D97" i="1"/>
  <c r="AO96" i="1" s="1"/>
  <c r="AN96" i="1" s="1"/>
  <c r="AO95" i="1"/>
  <c r="AN95" i="1" s="1"/>
  <c r="AO94" i="1"/>
  <c r="AN94" i="1"/>
  <c r="AO93" i="1"/>
  <c r="AN93" i="1" s="1"/>
  <c r="AA90" i="1"/>
  <c r="Z90" i="1"/>
  <c r="Y90" i="1"/>
  <c r="X90" i="1"/>
  <c r="W90" i="1"/>
  <c r="V90" i="1"/>
  <c r="U90" i="1"/>
  <c r="T90" i="1"/>
  <c r="S90" i="1"/>
  <c r="R90" i="1"/>
  <c r="Q90" i="1"/>
  <c r="P90" i="1"/>
  <c r="AO83" i="1" s="1"/>
  <c r="AN83" i="1" s="1"/>
  <c r="O90" i="1"/>
  <c r="N90" i="1"/>
  <c r="M90" i="1"/>
  <c r="L90" i="1"/>
  <c r="K90" i="1"/>
  <c r="J90" i="1"/>
  <c r="I90" i="1"/>
  <c r="H90" i="1"/>
  <c r="G90" i="1"/>
  <c r="F90" i="1"/>
  <c r="E90" i="1"/>
  <c r="D90" i="1"/>
  <c r="AO88" i="1" s="1"/>
  <c r="AN88" i="1" s="1"/>
  <c r="AO89" i="1"/>
  <c r="AN89" i="1" s="1"/>
  <c r="AO87" i="1"/>
  <c r="AN87" i="1"/>
  <c r="AO86" i="1"/>
  <c r="AN86" i="1" s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AO79" i="1" s="1"/>
  <c r="AN79" i="1" s="1"/>
  <c r="F80" i="1"/>
  <c r="AO70" i="1" s="1"/>
  <c r="AN70" i="1" s="1"/>
  <c r="E80" i="1"/>
  <c r="D80" i="1"/>
  <c r="AO73" i="1" s="1"/>
  <c r="AN73" i="1" s="1"/>
  <c r="AO77" i="1"/>
  <c r="AN77" i="1"/>
  <c r="AO76" i="1"/>
  <c r="AN76" i="1" s="1"/>
  <c r="AO75" i="1"/>
  <c r="AN75" i="1" s="1"/>
  <c r="AO71" i="1"/>
  <c r="AN71" i="1"/>
  <c r="AO69" i="1"/>
  <c r="AN69" i="1" s="1"/>
  <c r="J68" i="1"/>
  <c r="I68" i="1"/>
  <c r="AO61" i="1" s="1"/>
  <c r="AN61" i="1" s="1"/>
  <c r="H68" i="1"/>
  <c r="AO56" i="1" s="1"/>
  <c r="AN56" i="1" s="1"/>
  <c r="G68" i="1"/>
  <c r="AO65" i="1" s="1"/>
  <c r="AN65" i="1" s="1"/>
  <c r="F68" i="1"/>
  <c r="E68" i="1"/>
  <c r="D68" i="1"/>
  <c r="AO59" i="1" s="1"/>
  <c r="AN59" i="1" s="1"/>
  <c r="AO66" i="1"/>
  <c r="AN66" i="1" s="1"/>
  <c r="AO62" i="1"/>
  <c r="AN62" i="1"/>
  <c r="AO60" i="1"/>
  <c r="AN60" i="1" s="1"/>
  <c r="AO57" i="1"/>
  <c r="AN57" i="1" s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AO51" i="1" s="1"/>
  <c r="AN51" i="1" s="1"/>
  <c r="K55" i="1"/>
  <c r="J55" i="1"/>
  <c r="I55" i="1"/>
  <c r="H55" i="1"/>
  <c r="G55" i="1"/>
  <c r="F55" i="1"/>
  <c r="E55" i="1"/>
  <c r="D55" i="1"/>
  <c r="AO54" i="1"/>
  <c r="AN54" i="1"/>
  <c r="AO53" i="1"/>
  <c r="AN53" i="1" s="1"/>
  <c r="AO52" i="1"/>
  <c r="AN52" i="1"/>
  <c r="AO50" i="1"/>
  <c r="AN50" i="1" s="1"/>
  <c r="AO49" i="1"/>
  <c r="AN49" i="1"/>
  <c r="AO48" i="1"/>
  <c r="AN48" i="1"/>
  <c r="U47" i="1"/>
  <c r="T47" i="1"/>
  <c r="AO39" i="1" s="1"/>
  <c r="AN39" i="1" s="1"/>
  <c r="S47" i="1"/>
  <c r="R47" i="1"/>
  <c r="Q47" i="1"/>
  <c r="P47" i="1"/>
  <c r="AO45" i="1" s="1"/>
  <c r="AN45" i="1" s="1"/>
  <c r="O47" i="1"/>
  <c r="N47" i="1"/>
  <c r="M47" i="1"/>
  <c r="AO38" i="1" s="1"/>
  <c r="AN38" i="1" s="1"/>
  <c r="L47" i="1"/>
  <c r="AO41" i="1" s="1"/>
  <c r="AN41" i="1" s="1"/>
  <c r="K47" i="1"/>
  <c r="J47" i="1"/>
  <c r="I47" i="1"/>
  <c r="H47" i="1"/>
  <c r="G47" i="1"/>
  <c r="F47" i="1"/>
  <c r="E47" i="1"/>
  <c r="D47" i="1"/>
  <c r="AO42" i="1" s="1"/>
  <c r="AN42" i="1" s="1"/>
  <c r="AO46" i="1"/>
  <c r="AN46" i="1" s="1"/>
  <c r="AO44" i="1"/>
  <c r="AN44" i="1"/>
  <c r="AO43" i="1"/>
  <c r="AN43" i="1" s="1"/>
  <c r="AO40" i="1"/>
  <c r="AN40" i="1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A47" i="1" s="1"/>
  <c r="Z37" i="1"/>
  <c r="Z47" i="1" s="1"/>
  <c r="Y37" i="1"/>
  <c r="AO28" i="1" s="1"/>
  <c r="AN28" i="1" s="1"/>
  <c r="X37" i="1"/>
  <c r="X47" i="1" s="1"/>
  <c r="W37" i="1"/>
  <c r="W47" i="1" s="1"/>
  <c r="V37" i="1"/>
  <c r="V47" i="1" s="1"/>
  <c r="U37" i="1"/>
  <c r="T37" i="1"/>
  <c r="S37" i="1"/>
  <c r="R37" i="1"/>
  <c r="Q37" i="1"/>
  <c r="P37" i="1"/>
  <c r="O37" i="1"/>
  <c r="N37" i="1"/>
  <c r="M37" i="1"/>
  <c r="AO26" i="1" s="1"/>
  <c r="AN26" i="1" s="1"/>
  <c r="L37" i="1"/>
  <c r="K37" i="1"/>
  <c r="J37" i="1"/>
  <c r="I37" i="1"/>
  <c r="H37" i="1"/>
  <c r="G37" i="1"/>
  <c r="F37" i="1"/>
  <c r="E37" i="1"/>
  <c r="D37" i="1"/>
  <c r="AO36" i="1"/>
  <c r="AN36" i="1" s="1"/>
  <c r="AO35" i="1"/>
  <c r="AN35" i="1"/>
  <c r="AO34" i="1"/>
  <c r="AN34" i="1"/>
  <c r="AO33" i="1"/>
  <c r="AN33" i="1" s="1"/>
  <c r="AO32" i="1"/>
  <c r="AN32" i="1"/>
  <c r="AO31" i="1"/>
  <c r="AN31" i="1"/>
  <c r="AO30" i="1"/>
  <c r="AN30" i="1" s="1"/>
  <c r="AO29" i="1"/>
  <c r="AN29" i="1"/>
  <c r="AO27" i="1"/>
  <c r="AN27" i="1" s="1"/>
  <c r="AO25" i="1"/>
  <c r="AN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O22" i="1" s="1"/>
  <c r="AN22" i="1" s="1"/>
  <c r="AO23" i="1"/>
  <c r="AN23" i="1" s="1"/>
  <c r="AO21" i="1"/>
  <c r="AN21" i="1"/>
  <c r="AO20" i="1"/>
  <c r="AN20" i="1" s="1"/>
  <c r="AO19" i="1"/>
  <c r="AN19" i="1"/>
  <c r="AO18" i="1"/>
  <c r="AN18" i="1"/>
  <c r="AO17" i="1"/>
  <c r="AN17" i="1" s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O15" i="1" s="1"/>
  <c r="AN15" i="1" s="1"/>
  <c r="G16" i="1"/>
  <c r="F16" i="1"/>
  <c r="AO12" i="1" s="1"/>
  <c r="AN12" i="1" s="1"/>
  <c r="E16" i="1"/>
  <c r="D16" i="1"/>
  <c r="AO14" i="1"/>
  <c r="AN14" i="1"/>
  <c r="AO13" i="1"/>
  <c r="AN13" i="1" s="1"/>
  <c r="AO11" i="1"/>
  <c r="AN11" i="1"/>
  <c r="AO10" i="1"/>
  <c r="AN10" i="1" s="1"/>
  <c r="AO9" i="1"/>
  <c r="AN9" i="1"/>
  <c r="AO7" i="1"/>
  <c r="AN7" i="1" s="1"/>
  <c r="Y1" i="1"/>
  <c r="AP65" i="1" s="1"/>
  <c r="AP70" i="2"/>
  <c r="AR70" i="2" s="1"/>
  <c r="AT70" i="2" s="1"/>
  <c r="AP69" i="2"/>
  <c r="AR69" i="2" s="1"/>
  <c r="AT69" i="2" s="1"/>
  <c r="AN69" i="2"/>
  <c r="AP68" i="2"/>
  <c r="AR68" i="2" s="1"/>
  <c r="AT68" i="2" s="1"/>
  <c r="AN68" i="2"/>
  <c r="AN67" i="2"/>
  <c r="AN66" i="2"/>
  <c r="AP65" i="2"/>
  <c r="AR65" i="2" s="1"/>
  <c r="AN65" i="2"/>
  <c r="AP52" i="2"/>
  <c r="AR52" i="2" s="1"/>
  <c r="AP53" i="2"/>
  <c r="AR53" i="2" s="1"/>
  <c r="AN61" i="2"/>
  <c r="AP58" i="2"/>
  <c r="AR58" i="2" s="1"/>
  <c r="AT58" i="2" s="1"/>
  <c r="AN58" i="2"/>
  <c r="AO58" i="2" s="1"/>
  <c r="AW58" i="2" s="1"/>
  <c r="AN55" i="2"/>
  <c r="AN54" i="2"/>
  <c r="AN52" i="2"/>
  <c r="AP42" i="2"/>
  <c r="AR42" i="2" s="1"/>
  <c r="AT42" i="2" s="1"/>
  <c r="AP45" i="2"/>
  <c r="AR45" i="2" s="1"/>
  <c r="AP43" i="2"/>
  <c r="AR43" i="2" s="1"/>
  <c r="AN47" i="2"/>
  <c r="AP46" i="2"/>
  <c r="AR46" i="2" s="1"/>
  <c r="AN46" i="2"/>
  <c r="AN45" i="2"/>
  <c r="AN44" i="2"/>
  <c r="AN43" i="2"/>
  <c r="AN42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P32" i="2"/>
  <c r="AR32" i="2" s="1"/>
  <c r="AP33" i="2"/>
  <c r="AR33" i="2" s="1"/>
  <c r="AP37" i="2"/>
  <c r="AR37" i="2" s="1"/>
  <c r="AN39" i="2"/>
  <c r="AP38" i="2"/>
  <c r="AN38" i="2"/>
  <c r="AN37" i="2"/>
  <c r="AN36" i="2"/>
  <c r="AN35" i="2"/>
  <c r="AP34" i="2"/>
  <c r="AR34" i="2" s="1"/>
  <c r="AT34" i="2" s="1"/>
  <c r="AN34" i="2"/>
  <c r="AO34" i="2" s="1"/>
  <c r="AW34" i="2" s="1"/>
  <c r="AN33" i="2"/>
  <c r="AN32" i="2"/>
  <c r="AN31" i="2"/>
  <c r="AN30" i="2"/>
  <c r="AN29" i="2"/>
  <c r="AN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P22" i="2"/>
  <c r="AR22" i="2" s="1"/>
  <c r="AT22" i="2" s="1"/>
  <c r="AR18" i="2"/>
  <c r="AN22" i="2"/>
  <c r="AN21" i="2"/>
  <c r="AN20" i="2"/>
  <c r="AN19" i="2"/>
  <c r="AN18" i="2"/>
  <c r="AP14" i="2"/>
  <c r="AR14" i="2" s="1"/>
  <c r="AT14" i="2" s="1"/>
  <c r="AN15" i="2"/>
  <c r="AO15" i="2" s="1"/>
  <c r="AW15" i="2" s="1"/>
  <c r="AN14" i="2"/>
  <c r="AO14" i="2" s="1"/>
  <c r="AW14" i="2" s="1"/>
  <c r="AN11" i="2"/>
  <c r="AO11" i="2" s="1"/>
  <c r="AW11" i="2" s="1"/>
  <c r="AN10" i="2"/>
  <c r="AO10" i="2" s="1"/>
  <c r="AW10" i="2" s="1"/>
  <c r="AN9" i="2"/>
  <c r="AO9" i="2" s="1"/>
  <c r="AW9" i="2" s="1"/>
  <c r="AO7" i="2"/>
  <c r="Y1" i="2"/>
  <c r="AQ60" i="1" l="1"/>
  <c r="AQ17" i="1"/>
  <c r="AQ41" i="1"/>
  <c r="AQ66" i="1"/>
  <c r="AQ99" i="1"/>
  <c r="AQ91" i="1"/>
  <c r="AQ83" i="1"/>
  <c r="AQ50" i="1"/>
  <c r="AQ73" i="1"/>
  <c r="AQ86" i="1"/>
  <c r="AQ108" i="1"/>
  <c r="AQ65" i="1"/>
  <c r="AQ21" i="1"/>
  <c r="AQ33" i="1"/>
  <c r="AQ56" i="1"/>
  <c r="AQ61" i="1"/>
  <c r="AQ89" i="1"/>
  <c r="AQ228" i="2"/>
  <c r="AS228" i="2" s="1"/>
  <c r="AQ222" i="2"/>
  <c r="AS222" i="2" s="1"/>
  <c r="AQ229" i="2"/>
  <c r="AQ211" i="2"/>
  <c r="AS211" i="2" s="1"/>
  <c r="AQ216" i="2"/>
  <c r="AS216" i="2" s="1"/>
  <c r="AQ220" i="2"/>
  <c r="AS220" i="2" s="1"/>
  <c r="AQ212" i="2"/>
  <c r="AS212" i="2" s="1"/>
  <c r="AQ213" i="2"/>
  <c r="AS213" i="2" s="1"/>
  <c r="AQ226" i="2"/>
  <c r="AS226" i="2" s="1"/>
  <c r="AQ214" i="2"/>
  <c r="AS214" i="2" s="1"/>
  <c r="AQ221" i="2"/>
  <c r="AS221" i="2" s="1"/>
  <c r="AQ215" i="2"/>
  <c r="AS215" i="2" s="1"/>
  <c r="AQ225" i="2"/>
  <c r="AS225" i="2" s="1"/>
  <c r="AQ223" i="2"/>
  <c r="AS223" i="2" s="1"/>
  <c r="AQ217" i="2"/>
  <c r="AS217" i="2" s="1"/>
  <c r="AQ224" i="2"/>
  <c r="AS224" i="2" s="1"/>
  <c r="AQ210" i="2"/>
  <c r="AS210" i="2" s="1"/>
  <c r="AQ227" i="2"/>
  <c r="AS227" i="2" s="1"/>
  <c r="AO74" i="1"/>
  <c r="AN74" i="1" s="1"/>
  <c r="AO81" i="1"/>
  <c r="AN81" i="1" s="1"/>
  <c r="AQ81" i="1" s="1"/>
  <c r="AO84" i="1"/>
  <c r="AN84" i="1" s="1"/>
  <c r="AQ84" i="1" s="1"/>
  <c r="AO98" i="1"/>
  <c r="AN98" i="1" s="1"/>
  <c r="Y47" i="1"/>
  <c r="AP87" i="1"/>
  <c r="AQ87" i="1" s="1"/>
  <c r="AP94" i="1"/>
  <c r="AQ94" i="1" s="1"/>
  <c r="AP7" i="1"/>
  <c r="AQ7" i="1" s="1"/>
  <c r="AP10" i="1"/>
  <c r="AQ10" i="1" s="1"/>
  <c r="AP13" i="1"/>
  <c r="AQ13" i="1" s="1"/>
  <c r="AP17" i="1"/>
  <c r="AP20" i="1"/>
  <c r="AQ20" i="1" s="1"/>
  <c r="AP23" i="1"/>
  <c r="AQ23" i="1" s="1"/>
  <c r="AP27" i="1"/>
  <c r="AQ27" i="1" s="1"/>
  <c r="AP30" i="1"/>
  <c r="AQ30" i="1" s="1"/>
  <c r="AP33" i="1"/>
  <c r="AP36" i="1"/>
  <c r="AQ36" i="1" s="1"/>
  <c r="AP40" i="1"/>
  <c r="AQ40" i="1" s="1"/>
  <c r="AP43" i="1"/>
  <c r="AQ43" i="1" s="1"/>
  <c r="AP46" i="1"/>
  <c r="AQ46" i="1" s="1"/>
  <c r="AP50" i="1"/>
  <c r="AP53" i="1"/>
  <c r="AQ53" i="1" s="1"/>
  <c r="AP57" i="1"/>
  <c r="AQ57" i="1" s="1"/>
  <c r="AP60" i="1"/>
  <c r="AP63" i="1"/>
  <c r="AP66" i="1"/>
  <c r="AO63" i="1"/>
  <c r="AN63" i="1" s="1"/>
  <c r="AQ63" i="1" s="1"/>
  <c r="AO72" i="1"/>
  <c r="AN72" i="1" s="1"/>
  <c r="AO78" i="1"/>
  <c r="AN78" i="1" s="1"/>
  <c r="AQ78" i="1" s="1"/>
  <c r="AO82" i="1"/>
  <c r="AN82" i="1" s="1"/>
  <c r="AO85" i="1"/>
  <c r="AN85" i="1" s="1"/>
  <c r="AQ85" i="1" s="1"/>
  <c r="AP77" i="1"/>
  <c r="AQ77" i="1" s="1"/>
  <c r="AP108" i="1"/>
  <c r="AO58" i="1"/>
  <c r="AN58" i="1" s="1"/>
  <c r="AO64" i="1"/>
  <c r="AN64" i="1" s="1"/>
  <c r="AO67" i="1"/>
  <c r="AN67" i="1" s="1"/>
  <c r="AP69" i="1"/>
  <c r="AQ69" i="1" s="1"/>
  <c r="AP72" i="1"/>
  <c r="AP75" i="1"/>
  <c r="AQ75" i="1" s="1"/>
  <c r="AP78" i="1"/>
  <c r="AP82" i="1"/>
  <c r="AP85" i="1"/>
  <c r="AP88" i="1"/>
  <c r="AQ88" i="1" s="1"/>
  <c r="AP92" i="1"/>
  <c r="AQ92" i="1" s="1"/>
  <c r="AP95" i="1"/>
  <c r="AQ95" i="1" s="1"/>
  <c r="AP99" i="1"/>
  <c r="AP102" i="1"/>
  <c r="AQ102" i="1" s="1"/>
  <c r="AP106" i="1"/>
  <c r="AQ106" i="1" s="1"/>
  <c r="AP109" i="1"/>
  <c r="AQ109" i="1" s="1"/>
  <c r="AO8" i="1"/>
  <c r="AN8" i="1" s="1"/>
  <c r="AP8" i="1"/>
  <c r="AP11" i="1"/>
  <c r="AQ11" i="1" s="1"/>
  <c r="AP14" i="1"/>
  <c r="AQ14" i="1" s="1"/>
  <c r="AP18" i="1"/>
  <c r="AQ18" i="1" s="1"/>
  <c r="AP21" i="1"/>
  <c r="AP25" i="1"/>
  <c r="AQ25" i="1" s="1"/>
  <c r="AP28" i="1"/>
  <c r="AQ28" i="1" s="1"/>
  <c r="AP31" i="1"/>
  <c r="AQ31" i="1" s="1"/>
  <c r="AP34" i="1"/>
  <c r="AQ34" i="1" s="1"/>
  <c r="AP38" i="1"/>
  <c r="AQ38" i="1" s="1"/>
  <c r="AP41" i="1"/>
  <c r="AP44" i="1"/>
  <c r="AQ44" i="1" s="1"/>
  <c r="AP48" i="1"/>
  <c r="AQ48" i="1" s="1"/>
  <c r="AP51" i="1"/>
  <c r="AQ51" i="1" s="1"/>
  <c r="AP54" i="1"/>
  <c r="AQ54" i="1" s="1"/>
  <c r="AP58" i="1"/>
  <c r="AP61" i="1"/>
  <c r="AP64" i="1"/>
  <c r="AP67" i="1"/>
  <c r="AP71" i="1"/>
  <c r="AQ71" i="1" s="1"/>
  <c r="AP84" i="1"/>
  <c r="AP81" i="1"/>
  <c r="AP91" i="1"/>
  <c r="AP101" i="1"/>
  <c r="AQ101" i="1" s="1"/>
  <c r="AP70" i="1"/>
  <c r="AQ70" i="1" s="1"/>
  <c r="AP73" i="1"/>
  <c r="AP76" i="1"/>
  <c r="AQ76" i="1" s="1"/>
  <c r="AP79" i="1"/>
  <c r="AQ79" i="1" s="1"/>
  <c r="AP83" i="1"/>
  <c r="AP86" i="1"/>
  <c r="AP89" i="1"/>
  <c r="AP93" i="1"/>
  <c r="AQ93" i="1" s="1"/>
  <c r="AP96" i="1"/>
  <c r="AQ96" i="1" s="1"/>
  <c r="AP100" i="1"/>
  <c r="AQ100" i="1" s="1"/>
  <c r="AP103" i="1"/>
  <c r="AQ103" i="1" s="1"/>
  <c r="AP107" i="1"/>
  <c r="AQ107" i="1" s="1"/>
  <c r="AP110" i="1"/>
  <c r="AQ110" i="1" s="1"/>
  <c r="AP74" i="1"/>
  <c r="AP98" i="1"/>
  <c r="AP105" i="1"/>
  <c r="AQ105" i="1" s="1"/>
  <c r="AP9" i="1"/>
  <c r="AQ9" i="1" s="1"/>
  <c r="AP12" i="1"/>
  <c r="AQ12" i="1" s="1"/>
  <c r="AP15" i="1"/>
  <c r="AQ15" i="1" s="1"/>
  <c r="AP19" i="1"/>
  <c r="AQ19" i="1" s="1"/>
  <c r="AP22" i="1"/>
  <c r="AQ22" i="1" s="1"/>
  <c r="AP26" i="1"/>
  <c r="AQ26" i="1" s="1"/>
  <c r="AP29" i="1"/>
  <c r="AQ29" i="1" s="1"/>
  <c r="AP32" i="1"/>
  <c r="AQ32" i="1" s="1"/>
  <c r="AP35" i="1"/>
  <c r="AQ35" i="1" s="1"/>
  <c r="AP39" i="1"/>
  <c r="AQ39" i="1" s="1"/>
  <c r="AP42" i="1"/>
  <c r="AQ42" i="1" s="1"/>
  <c r="AP45" i="1"/>
  <c r="AQ45" i="1" s="1"/>
  <c r="AP49" i="1"/>
  <c r="AQ49" i="1" s="1"/>
  <c r="AP52" i="1"/>
  <c r="AQ52" i="1" s="1"/>
  <c r="AP56" i="1"/>
  <c r="AP59" i="1"/>
  <c r="AQ59" i="1" s="1"/>
  <c r="AP62" i="1"/>
  <c r="AQ62" i="1" s="1"/>
  <c r="AT38" i="2"/>
  <c r="AR38" i="2"/>
  <c r="AQ181" i="2"/>
  <c r="AS181" i="2" s="1"/>
  <c r="AT181" i="2" s="1"/>
  <c r="AQ174" i="2"/>
  <c r="AS174" i="2" s="1"/>
  <c r="AT174" i="2" s="1"/>
  <c r="AQ145" i="2"/>
  <c r="AS145" i="2" s="1"/>
  <c r="AQ201" i="2"/>
  <c r="AS201" i="2" s="1"/>
  <c r="AT201" i="2" s="1"/>
  <c r="AQ205" i="2"/>
  <c r="AS205" i="2" s="1"/>
  <c r="AT205" i="2" s="1"/>
  <c r="AQ189" i="2"/>
  <c r="AS189" i="2" s="1"/>
  <c r="AQ194" i="2"/>
  <c r="AS194" i="2" s="1"/>
  <c r="AT194" i="2" s="1"/>
  <c r="AQ182" i="2"/>
  <c r="AQ160" i="2"/>
  <c r="AS160" i="2" s="1"/>
  <c r="AT160" i="2" s="1"/>
  <c r="AQ155" i="2"/>
  <c r="AS155" i="2" s="1"/>
  <c r="AQ146" i="2"/>
  <c r="AS146" i="2" s="1"/>
  <c r="AQ116" i="2"/>
  <c r="AS116" i="2" s="1"/>
  <c r="AQ115" i="2"/>
  <c r="AS115" i="2" s="1"/>
  <c r="AT115" i="2" s="1"/>
  <c r="AQ183" i="2"/>
  <c r="AS183" i="2" s="1"/>
  <c r="AQ147" i="2"/>
  <c r="AS147" i="2" s="1"/>
  <c r="AT147" i="2" s="1"/>
  <c r="AQ111" i="2"/>
  <c r="AS111" i="2" s="1"/>
  <c r="AQ202" i="2"/>
  <c r="AS202" i="2" s="1"/>
  <c r="AQ207" i="2"/>
  <c r="AS207" i="2" s="1"/>
  <c r="AT207" i="2" s="1"/>
  <c r="AQ191" i="2"/>
  <c r="AS191" i="2" s="1"/>
  <c r="AT191" i="2" s="1"/>
  <c r="AQ195" i="2"/>
  <c r="AS195" i="2" s="1"/>
  <c r="AT195" i="2" s="1"/>
  <c r="AQ184" i="2"/>
  <c r="AS184" i="2" s="1"/>
  <c r="AQ167" i="2"/>
  <c r="AS167" i="2" s="1"/>
  <c r="AQ161" i="2"/>
  <c r="AS161" i="2" s="1"/>
  <c r="AT161" i="2" s="1"/>
  <c r="AQ156" i="2"/>
  <c r="AS156" i="2" s="1"/>
  <c r="AT156" i="2" s="1"/>
  <c r="AQ148" i="2"/>
  <c r="AS148" i="2" s="1"/>
  <c r="AT148" i="2" s="1"/>
  <c r="AQ108" i="2"/>
  <c r="AS108" i="2" s="1"/>
  <c r="AT108" i="2" s="1"/>
  <c r="AQ199" i="2"/>
  <c r="AS199" i="2" s="1"/>
  <c r="AT199" i="2" s="1"/>
  <c r="AQ178" i="2"/>
  <c r="AS178" i="2" s="1"/>
  <c r="AT178" i="2" s="1"/>
  <c r="AQ168" i="2"/>
  <c r="AS168" i="2" s="1"/>
  <c r="AT168" i="2" s="1"/>
  <c r="AQ150" i="2"/>
  <c r="AS150" i="2" s="1"/>
  <c r="AQ203" i="2"/>
  <c r="AS203" i="2" s="1"/>
  <c r="AQ192" i="2"/>
  <c r="AS192" i="2" s="1"/>
  <c r="AT192" i="2" s="1"/>
  <c r="AQ196" i="2"/>
  <c r="AS196" i="2" s="1"/>
  <c r="AQ169" i="2"/>
  <c r="AS169" i="2" s="1"/>
  <c r="AT169" i="2" s="1"/>
  <c r="AQ162" i="2"/>
  <c r="AS162" i="2" s="1"/>
  <c r="AT162" i="2" s="1"/>
  <c r="AQ157" i="2"/>
  <c r="AS157" i="2" s="1"/>
  <c r="AT157" i="2" s="1"/>
  <c r="AQ151" i="2"/>
  <c r="AS151" i="2" s="1"/>
  <c r="AQ112" i="2"/>
  <c r="AS112" i="2" s="1"/>
  <c r="AQ187" i="2"/>
  <c r="AS187" i="2" s="1"/>
  <c r="AT187" i="2" s="1"/>
  <c r="AQ172" i="2"/>
  <c r="AQ154" i="2"/>
  <c r="AS154" i="2" s="1"/>
  <c r="AT154" i="2" s="1"/>
  <c r="AQ144" i="2"/>
  <c r="AS144" i="2" s="1"/>
  <c r="AT144" i="2" s="1"/>
  <c r="AQ113" i="2"/>
  <c r="AS113" i="2" s="1"/>
  <c r="AQ200" i="2"/>
  <c r="AS200" i="2" s="1"/>
  <c r="AQ204" i="2"/>
  <c r="AS204" i="2" s="1"/>
  <c r="AQ188" i="2"/>
  <c r="AS188" i="2" s="1"/>
  <c r="AT188" i="2" s="1"/>
  <c r="AQ193" i="2"/>
  <c r="AS193" i="2" s="1"/>
  <c r="AT193" i="2" s="1"/>
  <c r="AQ173" i="2"/>
  <c r="AS173" i="2" s="1"/>
  <c r="AT173" i="2" s="1"/>
  <c r="AQ159" i="2"/>
  <c r="AS159" i="2" s="1"/>
  <c r="AT159" i="2" s="1"/>
  <c r="AQ163" i="2"/>
  <c r="AS163" i="2" s="1"/>
  <c r="AQ114" i="2"/>
  <c r="AS114" i="2" s="1"/>
  <c r="AT114" i="2" s="1"/>
  <c r="AQ32" i="2"/>
  <c r="AS32" i="2" s="1"/>
  <c r="AQ7" i="2"/>
  <c r="AS7" i="2" s="1"/>
  <c r="AT7" i="2" s="1"/>
  <c r="AW7" i="2"/>
  <c r="AO52" i="2"/>
  <c r="AW52" i="2" s="1"/>
  <c r="AO30" i="2"/>
  <c r="AW30" i="2" s="1"/>
  <c r="AO20" i="2"/>
  <c r="AW20" i="2" s="1"/>
  <c r="AO31" i="2"/>
  <c r="AW31" i="2" s="1"/>
  <c r="AO38" i="2"/>
  <c r="AW38" i="2" s="1"/>
  <c r="AO47" i="2"/>
  <c r="AW47" i="2" s="1"/>
  <c r="AO66" i="2"/>
  <c r="AW66" i="2" s="1"/>
  <c r="AO39" i="2"/>
  <c r="AW39" i="2" s="1"/>
  <c r="AO68" i="2"/>
  <c r="AW68" i="2" s="1"/>
  <c r="AO43" i="2"/>
  <c r="AW43" i="2" s="1"/>
  <c r="AO54" i="2"/>
  <c r="AW54" i="2" s="1"/>
  <c r="AO42" i="2"/>
  <c r="AW42" i="2" s="1"/>
  <c r="AO44" i="2"/>
  <c r="AW44" i="2" s="1"/>
  <c r="AO55" i="2"/>
  <c r="AW55" i="2" s="1"/>
  <c r="AW64" i="2"/>
  <c r="AO69" i="2"/>
  <c r="AW69" i="2" s="1"/>
  <c r="AO33" i="2"/>
  <c r="AW33" i="2" s="1"/>
  <c r="AO28" i="2"/>
  <c r="AW28" i="2" s="1"/>
  <c r="AO45" i="2"/>
  <c r="AW45" i="2" s="1"/>
  <c r="AO21" i="2"/>
  <c r="AW21" i="2" s="1"/>
  <c r="AO29" i="2"/>
  <c r="AW29" i="2" s="1"/>
  <c r="AO46" i="2"/>
  <c r="AW46" i="2" s="1"/>
  <c r="AO65" i="2"/>
  <c r="AW65" i="2" s="1"/>
  <c r="AO32" i="2"/>
  <c r="AW32" i="2" s="1"/>
  <c r="AO22" i="2"/>
  <c r="AW22" i="2" s="1"/>
  <c r="AO18" i="2"/>
  <c r="AW18" i="2" s="1"/>
  <c r="AO19" i="2"/>
  <c r="AW19" i="2" s="1"/>
  <c r="AO37" i="2"/>
  <c r="AW37" i="2" s="1"/>
  <c r="AO61" i="2"/>
  <c r="AW61" i="2" s="1"/>
  <c r="AQ135" i="2"/>
  <c r="AS135" i="2" s="1"/>
  <c r="AT135" i="2" s="1"/>
  <c r="AQ136" i="2"/>
  <c r="AS136" i="2" s="1"/>
  <c r="AQ137" i="2"/>
  <c r="AS137" i="2" s="1"/>
  <c r="AT137" i="2" s="1"/>
  <c r="AQ124" i="2"/>
  <c r="AS124" i="2" s="1"/>
  <c r="AQ138" i="2"/>
  <c r="AS138" i="2" s="1"/>
  <c r="AQ128" i="2"/>
  <c r="AS128" i="2" s="1"/>
  <c r="AQ130" i="2"/>
  <c r="AS130" i="2" s="1"/>
  <c r="AQ139" i="2"/>
  <c r="AS139" i="2" s="1"/>
  <c r="AT139" i="2" s="1"/>
  <c r="AQ129" i="2"/>
  <c r="AS129" i="2" s="1"/>
  <c r="AT129" i="2" s="1"/>
  <c r="AQ140" i="2"/>
  <c r="AS140" i="2" s="1"/>
  <c r="AT140" i="2" s="1"/>
  <c r="AQ141" i="2"/>
  <c r="AS141" i="2" s="1"/>
  <c r="AQ121" i="2"/>
  <c r="AS121" i="2" s="1"/>
  <c r="AT121" i="2" s="1"/>
  <c r="AQ127" i="2"/>
  <c r="AS127" i="2" s="1"/>
  <c r="AT127" i="2" s="1"/>
  <c r="AQ126" i="2"/>
  <c r="AS126" i="2" s="1"/>
  <c r="AQ122" i="2"/>
  <c r="AS122" i="2" s="1"/>
  <c r="AT122" i="2" s="1"/>
  <c r="AP67" i="2"/>
  <c r="AR67" i="2" s="1"/>
  <c r="AT67" i="2" s="1"/>
  <c r="AQ43" i="2"/>
  <c r="AS43" i="2" s="1"/>
  <c r="AP44" i="2"/>
  <c r="AR44" i="2" s="1"/>
  <c r="AQ66" i="2"/>
  <c r="AS66" i="2" s="1"/>
  <c r="AQ106" i="2"/>
  <c r="AS106" i="2" s="1"/>
  <c r="AT106" i="2" s="1"/>
  <c r="AQ92" i="2"/>
  <c r="AS92" i="2" s="1"/>
  <c r="AT92" i="2" s="1"/>
  <c r="AQ79" i="2"/>
  <c r="AS79" i="2" s="1"/>
  <c r="AT79" i="2" s="1"/>
  <c r="AQ105" i="2"/>
  <c r="AS105" i="2" s="1"/>
  <c r="AQ78" i="2"/>
  <c r="AS78" i="2" s="1"/>
  <c r="AT78" i="2" s="1"/>
  <c r="AQ107" i="2"/>
  <c r="AS107" i="2" s="1"/>
  <c r="AT107" i="2" s="1"/>
  <c r="AQ93" i="2"/>
  <c r="AS93" i="2" s="1"/>
  <c r="AQ84" i="2"/>
  <c r="AS84" i="2" s="1"/>
  <c r="AT84" i="2" s="1"/>
  <c r="AQ94" i="2"/>
  <c r="AS94" i="2" s="1"/>
  <c r="AQ82" i="2"/>
  <c r="AS82" i="2" s="1"/>
  <c r="AT82" i="2" s="1"/>
  <c r="AQ90" i="2"/>
  <c r="AS90" i="2" s="1"/>
  <c r="AQ100" i="2"/>
  <c r="AS100" i="2" s="1"/>
  <c r="AT100" i="2" s="1"/>
  <c r="AQ99" i="2"/>
  <c r="AS99" i="2" s="1"/>
  <c r="AQ95" i="2"/>
  <c r="AS95" i="2" s="1"/>
  <c r="AT95" i="2" s="1"/>
  <c r="AQ83" i="2"/>
  <c r="AS83" i="2" s="1"/>
  <c r="AQ104" i="2"/>
  <c r="AS104" i="2" s="1"/>
  <c r="AT104" i="2" s="1"/>
  <c r="AQ91" i="2"/>
  <c r="AS91" i="2" s="1"/>
  <c r="AT91" i="2" s="1"/>
  <c r="AQ101" i="2"/>
  <c r="AS101" i="2" s="1"/>
  <c r="AQ96" i="2"/>
  <c r="AS96" i="2" s="1"/>
  <c r="AQ103" i="2"/>
  <c r="AS103" i="2" s="1"/>
  <c r="AT103" i="2" s="1"/>
  <c r="AQ89" i="2"/>
  <c r="AS89" i="2" s="1"/>
  <c r="AQ85" i="2"/>
  <c r="AS85" i="2" s="1"/>
  <c r="AT85" i="2" s="1"/>
  <c r="AP61" i="2"/>
  <c r="AR61" i="2" s="1"/>
  <c r="AP55" i="2"/>
  <c r="AR55" i="2" s="1"/>
  <c r="AP35" i="2"/>
  <c r="AP39" i="2"/>
  <c r="AR39" i="2" s="1"/>
  <c r="AP19" i="2"/>
  <c r="AR19" i="2" s="1"/>
  <c r="AT19" i="2" s="1"/>
  <c r="AP11" i="2"/>
  <c r="AR11" i="2" s="1"/>
  <c r="AP9" i="2"/>
  <c r="AR9" i="2" s="1"/>
  <c r="AQ71" i="2"/>
  <c r="AQ72" i="2"/>
  <c r="AQ73" i="2"/>
  <c r="AQ75" i="2"/>
  <c r="AQ74" i="2"/>
  <c r="AQ35" i="2"/>
  <c r="AS35" i="2" s="1"/>
  <c r="AT35" i="2" s="1"/>
  <c r="AP36" i="2"/>
  <c r="AR36" i="2" s="1"/>
  <c r="AP31" i="2"/>
  <c r="AR31" i="2" s="1"/>
  <c r="AQ21" i="2"/>
  <c r="AS21" i="2" s="1"/>
  <c r="AP10" i="2"/>
  <c r="AR10" i="2" s="1"/>
  <c r="AP15" i="2"/>
  <c r="AR15" i="2" s="1"/>
  <c r="AP28" i="2"/>
  <c r="AR28" i="2" s="1"/>
  <c r="AP20" i="2"/>
  <c r="AR20" i="2" s="1"/>
  <c r="AP29" i="2"/>
  <c r="AR29" i="2" s="1"/>
  <c r="AQ65" i="2"/>
  <c r="AS65" i="2" s="1"/>
  <c r="AP66" i="2"/>
  <c r="AR66" i="2" s="1"/>
  <c r="AP21" i="2"/>
  <c r="AR21" i="2" s="1"/>
  <c r="AP30" i="2"/>
  <c r="AR30" i="2" s="1"/>
  <c r="AQ70" i="2"/>
  <c r="AS70" i="2" s="1"/>
  <c r="AQ19" i="2"/>
  <c r="AS19" i="2" s="1"/>
  <c r="AQ30" i="2"/>
  <c r="AS30" i="2" s="1"/>
  <c r="AQ46" i="2"/>
  <c r="AS46" i="2" s="1"/>
  <c r="AQ53" i="2"/>
  <c r="AS53" i="2" s="1"/>
  <c r="AT53" i="2" s="1"/>
  <c r="AQ33" i="2"/>
  <c r="AS33" i="2" s="1"/>
  <c r="AQ38" i="2"/>
  <c r="AQ58" i="2"/>
  <c r="AS58" i="2" s="1"/>
  <c r="AQ68" i="2"/>
  <c r="AS68" i="2" s="1"/>
  <c r="AQ10" i="2"/>
  <c r="AS10" i="2" s="1"/>
  <c r="AQ15" i="2"/>
  <c r="AS15" i="2" s="1"/>
  <c r="AQ22" i="2"/>
  <c r="AS22" i="2" s="1"/>
  <c r="AQ28" i="2"/>
  <c r="AS28" i="2" s="1"/>
  <c r="AQ36" i="2"/>
  <c r="AS36" i="2" s="1"/>
  <c r="AQ44" i="2"/>
  <c r="AS44" i="2" s="1"/>
  <c r="AP47" i="2"/>
  <c r="AR47" i="2" s="1"/>
  <c r="AT47" i="2" s="1"/>
  <c r="AP54" i="2"/>
  <c r="AR54" i="2" s="1"/>
  <c r="AQ31" i="2"/>
  <c r="AS31" i="2" s="1"/>
  <c r="AQ47" i="2"/>
  <c r="AS47" i="2" s="1"/>
  <c r="AQ54" i="2"/>
  <c r="AS54" i="2" s="1"/>
  <c r="AQ11" i="2"/>
  <c r="AS11" i="2" s="1"/>
  <c r="AQ20" i="2"/>
  <c r="AS20" i="2" s="1"/>
  <c r="AQ34" i="2"/>
  <c r="AS34" i="2" s="1"/>
  <c r="AQ42" i="2"/>
  <c r="AS42" i="2" s="1"/>
  <c r="AQ52" i="2"/>
  <c r="AS52" i="2" s="1"/>
  <c r="AT52" i="2" s="1"/>
  <c r="AQ61" i="2"/>
  <c r="AS61" i="2" s="1"/>
  <c r="AQ69" i="2"/>
  <c r="AS69" i="2" s="1"/>
  <c r="AQ18" i="2"/>
  <c r="AS18" i="2" s="1"/>
  <c r="AT18" i="2" s="1"/>
  <c r="AQ39" i="2"/>
  <c r="AQ45" i="2"/>
  <c r="AS45" i="2" s="1"/>
  <c r="AQ64" i="2"/>
  <c r="AS64" i="2" s="1"/>
  <c r="AQ29" i="2"/>
  <c r="AS29" i="2" s="1"/>
  <c r="AQ9" i="2"/>
  <c r="AS9" i="2" s="1"/>
  <c r="AQ14" i="2"/>
  <c r="AS14" i="2" s="1"/>
  <c r="AQ37" i="2"/>
  <c r="AS37" i="2" s="1"/>
  <c r="AQ55" i="2"/>
  <c r="AS55" i="2" s="1"/>
  <c r="AQ67" i="2"/>
  <c r="AQ72" i="1" l="1"/>
  <c r="AQ98" i="1"/>
  <c r="AQ74" i="1"/>
  <c r="AQ67" i="1"/>
  <c r="AQ64" i="1"/>
  <c r="AQ58" i="1"/>
  <c r="AQ8" i="1"/>
  <c r="AQ82" i="1"/>
  <c r="AT21" i="2"/>
  <c r="AT45" i="2"/>
  <c r="AT43" i="2"/>
  <c r="AT15" i="2"/>
  <c r="AT30" i="2"/>
  <c r="AT10" i="2"/>
  <c r="AT31" i="2"/>
  <c r="AT9" i="2"/>
  <c r="AT46" i="2"/>
  <c r="AT65" i="2"/>
  <c r="AT36" i="2"/>
  <c r="AT11" i="2"/>
  <c r="AT37" i="2"/>
  <c r="AT29" i="2"/>
  <c r="AT33" i="2"/>
  <c r="AT28" i="2"/>
  <c r="AT32" i="2"/>
  <c r="AT44" i="2"/>
  <c r="AT20" i="2"/>
  <c r="AT61" i="2"/>
  <c r="AT55" i="2"/>
  <c r="AT54" i="2"/>
  <c r="AT66" i="2"/>
  <c r="AT39" i="2"/>
  <c r="AR118" i="2"/>
  <c r="AT118" i="2" s="1"/>
  <c r="D119" i="2"/>
  <c r="D120" i="2"/>
  <c r="AP117" i="2" s="1"/>
  <c r="AR117" i="2" s="1"/>
  <c r="AN118" i="2"/>
  <c r="AO118" i="2" s="1"/>
  <c r="AW118" i="2" s="1"/>
  <c r="AQ118" i="2"/>
  <c r="AS118" i="2" s="1"/>
  <c r="AQ117" i="2" l="1"/>
  <c r="AS117" i="2" s="1"/>
  <c r="AT117" i="2" s="1"/>
</calcChain>
</file>

<file path=xl/sharedStrings.xml><?xml version="1.0" encoding="utf-8"?>
<sst xmlns="http://schemas.openxmlformats.org/spreadsheetml/2006/main" count="795" uniqueCount="164">
  <si>
    <t>Group</t>
  </si>
  <si>
    <t>Participant 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</si>
  <si>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</si>
  <si>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</si>
  <si>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</si>
  <si>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</si>
  <si>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</si>
  <si>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</si>
  <si>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</si>
  <si>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</si>
  <si>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</si>
  <si>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</si>
  <si>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</si>
  <si>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</si>
  <si>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</si>
  <si>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</si>
  <si>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</si>
  <si>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</si>
  <si>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</si>
  <si>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</si>
  <si>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</si>
  <si>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</si>
  <si>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</si>
  <si>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</si>
  <si>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</si>
  <si>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</si>
  <si>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Need for consistency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</si>
  <si>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</si>
  <si>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</si>
  <si>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</si>
  <si>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</si>
  <si>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</si>
  <si>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</si>
  <si>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</si>
  <si>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</si>
  <si>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</si>
  <si>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</si>
  <si>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</si>
  <si>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</si>
  <si>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</si>
  <si>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</si>
  <si>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</si>
  <si>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</si>
  <si>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</si>
  <si>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</si>
  <si>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</si>
  <si>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</si>
  <si>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</si>
  <si>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</si>
  <si>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</si>
  <si>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</si>
  <si>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</si>
  <si>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</si>
  <si>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</si>
  <si>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</si>
  <si>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</si>
  <si>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</si>
  <si>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</si>
  <si>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</si>
  <si>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</si>
  <si>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</si>
  <si>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</si>
  <si>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</si>
  <si>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</si>
  <si>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</si>
  <si>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</si>
  <si>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</si>
  <si>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</si>
  <si>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</si>
  <si>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</si>
  <si>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</si>
  <si>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</si>
  <si>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</si>
  <si>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</si>
  <si>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</si>
  <si>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</si>
  <si>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</si>
  <si>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</si>
  <si>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</si>
  <si>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</si>
  <si>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</si>
  <si>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</si>
  <si>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</si>
  <si>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</si>
  <si>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</si>
  <si>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</si>
  <si>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</si>
  <si>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</si>
  <si>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</si>
  <si>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</si>
  <si>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</si>
  <si>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</si>
  <si>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</si>
  <si>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</si>
  <si>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</si>
  <si>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</si>
  <si>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</si>
  <si>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je0dfu7k</t>
  </si>
  <si>
    <t>mwuhtfc4</t>
  </si>
  <si>
    <t>sdkyg3np</t>
  </si>
  <si>
    <t>vg76l6wc</t>
  </si>
  <si>
    <t>zwawski4</t>
  </si>
  <si>
    <t>xk2xxvzg</t>
  </si>
  <si>
    <t>h0i2xbzq</t>
  </si>
  <si>
    <t>1ptljkvr</t>
  </si>
  <si>
    <t>k6av763g</t>
  </si>
  <si>
    <t>2g4mx989</t>
  </si>
  <si>
    <t>c969jsc4</t>
  </si>
  <si>
    <t>Impulsiveness</t>
  </si>
  <si>
    <t>Confederates</t>
  </si>
  <si>
    <t>Switches</t>
  </si>
  <si>
    <t>Minor</t>
  </si>
  <si>
    <t>Maj</t>
  </si>
  <si>
    <t>Members</t>
  </si>
  <si>
    <t>Threshold</t>
  </si>
  <si>
    <t>TOT</t>
  </si>
  <si>
    <t>Pts</t>
  </si>
  <si>
    <t>Rounds</t>
  </si>
  <si>
    <t>W1</t>
  </si>
  <si>
    <t>W2</t>
  </si>
  <si>
    <t>E</t>
  </si>
  <si>
    <t>F</t>
  </si>
  <si>
    <t>Extra Switches</t>
  </si>
  <si>
    <t>64ag2bet</t>
  </si>
  <si>
    <t>ns8qzpq8</t>
  </si>
  <si>
    <t>xwdrs2qi</t>
  </si>
  <si>
    <t>nxuwpodq</t>
  </si>
  <si>
    <t>ka8ktoqo</t>
  </si>
  <si>
    <t>8igxr7e6</t>
  </si>
  <si>
    <t>ns8qzpq9</t>
  </si>
  <si>
    <t>ns8qzpq10</t>
  </si>
  <si>
    <t>ns8qzpq11</t>
  </si>
  <si>
    <t>ns8qzpq12</t>
  </si>
  <si>
    <t>8igxr7e7</t>
  </si>
  <si>
    <t>8igxr7e8</t>
  </si>
  <si>
    <t>8igxr7e9</t>
  </si>
  <si>
    <t>8igxr7e10</t>
  </si>
  <si>
    <t>8igxr7e11</t>
  </si>
  <si>
    <t>8igxr7e12</t>
  </si>
  <si>
    <t>8igxr7e13</t>
  </si>
  <si>
    <t>8igxr7e14</t>
  </si>
  <si>
    <t>8igxr7e15</t>
  </si>
  <si>
    <t>8igxr7e16</t>
  </si>
  <si>
    <t>8igxr7e17</t>
  </si>
  <si>
    <t>blx07qvq</t>
  </si>
  <si>
    <t>nzsohfpk</t>
  </si>
  <si>
    <t>t2g8ny5s</t>
  </si>
  <si>
    <t>40f1g62u</t>
  </si>
  <si>
    <t>aja45oln</t>
  </si>
  <si>
    <t>bl4un3q4</t>
  </si>
  <si>
    <t>Active Players</t>
  </si>
  <si>
    <t xml:space="preserve"> </t>
  </si>
  <si>
    <t>0ulivmqy</t>
  </si>
  <si>
    <t>5ujsta7x</t>
  </si>
  <si>
    <t>bskefeeq</t>
  </si>
  <si>
    <t>hyywcyyy</t>
  </si>
  <si>
    <t>qjel9zq8</t>
  </si>
  <si>
    <t>x4uh46zp</t>
  </si>
  <si>
    <t>Adjusted</t>
  </si>
  <si>
    <t>Y</t>
  </si>
  <si>
    <t>Minor ADJ</t>
  </si>
  <si>
    <t>Maj ADJ</t>
  </si>
  <si>
    <t>q6mnubsq</t>
  </si>
  <si>
    <t>wfl99oaf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</si>
</sst>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i/>
      <sz val="11"/>
      <color rgb="FF7F7F7F"/>
      <name val="Calibri"/>
      <family val="2"/>
      <charset val="1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0" borderId="0" xfId="0" applyNumberFormat="1"/>
    <xf numFmtId="0" fontId="2" fillId="0" borderId="0" xfId="2"/>
    <xf numFmtId="0" fontId="1" fillId="0" borderId="0" xfId="1"/>
    <xf numFmtId="0" fontId="2" fillId="0" borderId="0" xfId="2"/>
    <xf numFmtId="0" fontId="3" fillId="0" borderId="0" xfId="2" applyFont="1"/>
    <xf numFmtId="0" fontId="2" fillId="0" borderId="0" xfId="2"/>
    <xf numFmtId="0" fontId="4" fillId="0" borderId="0" xfId="0" applyFont="1"/>
    <xf numFmtId="0" fontId="2" fillId="0" borderId="0" xfId="2"/>
    <xf numFmtId="0" fontId="2" fillId="0" borderId="0" xfId="2"/>
    <xf numFmtId="0" fontId="2" fillId="0" borderId="0" xfId="2"/>
    <xf numFmtId="0" fontId="0" fillId="2" borderId="0" xfId="0" applyFill="1"/>
    <xf numFmtId="0" fontId="2" fillId="2" borderId="0" xfId="2" applyFill="1"/>
    <xf numFmtId="0" fontId="0" fillId="0" borderId="0" xfId="0" applyFill="1"/>
    <xf numFmtId="0" fontId="0" fillId="3" borderId="0" xfId="0" applyFill="1"/>
    <xf numFmtId="0" fontId="2" fillId="3" borderId="0" xfId="2" applyFill="1"/>
  </cellXfs>
  <cellStyles count="3">
    <cellStyle name="Explanatory Text" xfId="1" builtinId="53"/>
    <cellStyle name="Normal" xfId="0" builtinId="0"/>
    <cellStyle name="Normal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74546223948495E-2"/>
          <c:y val="0.11464258841234014"/>
          <c:w val="0.94285731558027419"/>
          <c:h val="0.703420605155732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Data!$D$76:$AA$76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0.2857142857142857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0.14285714285714285</c:v>
                </c:pt>
                <c:pt idx="13">
                  <c:v>0.2857142857142857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9BD-88E0-B09118794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Data!$D$62:$L$62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F-49BD-88E0-B09118794B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Data!$D$50:$I$50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F-49BD-88E0-B09118794B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Data!$D$40:$AA$40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0.8</c:v>
                </c:pt>
                <c:pt idx="15">
                  <c:v>0.7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F-49BD-88E0-B09118794B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Data!$D$26:$H$26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F-49BD-88E0-B09118794B4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Data!$D$16:$AA$16</c:f>
              <c:numCache>
                <c:formatCode>General</c:formatCode>
                <c:ptCount val="24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0.16666666666666666</c:v>
                </c:pt>
                <c:pt idx="17">
                  <c:v>0.5</c:v>
                </c:pt>
                <c:pt idx="18">
                  <c:v>0.5</c:v>
                </c:pt>
                <c:pt idx="19">
                  <c:v>0.66666666666666663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4F-49BD-88E0-B09118794B42}"/>
            </c:ext>
          </c:extLst>
        </c:ser>
        <c:ser>
          <c:idx val="6"/>
          <c:order val="6"/>
          <c:tx>
            <c:v>Series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Data!$D$87:$S$87</c:f>
              <c:numCache>
                <c:formatCode>General</c:formatCode>
                <c:ptCount val="16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C-497F-B67A-2F403F35A241}"/>
            </c:ext>
          </c:extLst>
        </c:ser>
        <c:ser>
          <c:idx val="7"/>
          <c:order val="7"/>
          <c:tx>
            <c:v>Series8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Data!$D$97:$K$97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0.5</c:v>
                </c:pt>
                <c:pt idx="3">
                  <c:v>0.5714285714285714</c:v>
                </c:pt>
                <c:pt idx="4">
                  <c:v>0.8571428571428571</c:v>
                </c:pt>
                <c:pt idx="5">
                  <c:v>0.875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C-497F-B67A-2F403F35A2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Data!$D$109:$AA$109</c:f>
              <c:numCache>
                <c:formatCode>General</c:formatCode>
                <c:ptCount val="24"/>
                <c:pt idx="0">
                  <c:v>0.125</c:v>
                </c:pt>
                <c:pt idx="1">
                  <c:v>0.1111111111111111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0.1111111111111111</c:v>
                </c:pt>
                <c:pt idx="6">
                  <c:v>0.22222222222222221</c:v>
                </c:pt>
                <c:pt idx="7">
                  <c:v>0.44444444444444442</c:v>
                </c:pt>
                <c:pt idx="8">
                  <c:v>0.66666666666666663</c:v>
                </c:pt>
                <c:pt idx="9">
                  <c:v>0.88888888888888884</c:v>
                </c:pt>
                <c:pt idx="10">
                  <c:v>0.88888888888888884</c:v>
                </c:pt>
                <c:pt idx="11">
                  <c:v>0.88888888888888884</c:v>
                </c:pt>
                <c:pt idx="12">
                  <c:v>0.88888888888888884</c:v>
                </c:pt>
                <c:pt idx="13">
                  <c:v>0.88888888888888884</c:v>
                </c:pt>
                <c:pt idx="14">
                  <c:v>0.875</c:v>
                </c:pt>
                <c:pt idx="15">
                  <c:v>0.88888888888888884</c:v>
                </c:pt>
                <c:pt idx="16">
                  <c:v>0.77777777777777779</c:v>
                </c:pt>
                <c:pt idx="17">
                  <c:v>0.44444444444444442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C-497F-B67A-2F403F35A241}"/>
            </c:ext>
          </c:extLst>
        </c:ser>
        <c:ser>
          <c:idx val="9"/>
          <c:order val="9"/>
          <c:tx>
            <c:v>Series10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Data!$D$119:$I$119</c:f>
              <c:numCache>
                <c:formatCode>General</c:formatCode>
                <c:ptCount val="6"/>
                <c:pt idx="0">
                  <c:v>0</c:v>
                </c:pt>
                <c:pt idx="1">
                  <c:v>0.2857142857142857</c:v>
                </c:pt>
                <c:pt idx="2">
                  <c:v>0.375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7-4D12-952A-B35FA59E8320}"/>
            </c:ext>
          </c:extLst>
        </c:ser>
        <c:ser>
          <c:idx val="10"/>
          <c:order val="10"/>
          <c:tx>
            <c:v>Series11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Data!$D$131:$L$131</c:f>
              <c:numCache>
                <c:formatCode>General</c:formatCode>
                <c:ptCount val="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0.25</c:v>
                </c:pt>
                <c:pt idx="6">
                  <c:v>0.625</c:v>
                </c:pt>
                <c:pt idx="7">
                  <c:v>0.875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7-4D12-952A-B35FA59E832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Data!$D$142:$J$142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0.5714285714285714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7-4D12-952A-B35FA59E832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Data!$D$152:$U$152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</c:v>
                </c:pt>
                <c:pt idx="11">
                  <c:v>0</c:v>
                </c:pt>
                <c:pt idx="12">
                  <c:v>0.2857142857142857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0.5714285714285714</c:v>
                </c:pt>
                <c:pt idx="16">
                  <c:v>0.8571428571428571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0-437D-ADB7-7437B2D20BB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Data!$D$164:$AA$164</c:f>
              <c:numCache>
                <c:formatCode>General</c:formatCode>
                <c:ptCount val="24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0.77777777777777779</c:v>
                </c:pt>
                <c:pt idx="6">
                  <c:v>0.88888888888888884</c:v>
                </c:pt>
                <c:pt idx="7">
                  <c:v>0.77777777777777779</c:v>
                </c:pt>
                <c:pt idx="8">
                  <c:v>0.77777777777777779</c:v>
                </c:pt>
                <c:pt idx="9">
                  <c:v>0.88888888888888884</c:v>
                </c:pt>
                <c:pt idx="10">
                  <c:v>0.88888888888888884</c:v>
                </c:pt>
                <c:pt idx="11">
                  <c:v>0.88888888888888884</c:v>
                </c:pt>
                <c:pt idx="12">
                  <c:v>0.77777777777777779</c:v>
                </c:pt>
                <c:pt idx="13">
                  <c:v>0.77777777777777779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0.875</c:v>
                </c:pt>
                <c:pt idx="17">
                  <c:v>0.77777777777777779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0.55555555555555558</c:v>
                </c:pt>
                <c:pt idx="22">
                  <c:v>0.55555555555555558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0-437D-ADB7-7437B2D20BB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Data!$D$175:$J$175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A0-437D-ADB7-7437B2D20BB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Data!$D$185:$AA$185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A0-437D-ADB7-7437B2D20BB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Data!$D$197:$X$197</c:f>
              <c:numCache>
                <c:formatCode>General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0.22222222222222221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0.77777777777777779</c:v>
                </c:pt>
                <c:pt idx="15">
                  <c:v>0.77777777777777779</c:v>
                </c:pt>
                <c:pt idx="16">
                  <c:v>0.88888888888888884</c:v>
                </c:pt>
                <c:pt idx="17">
                  <c:v>0.77777777777777779</c:v>
                </c:pt>
                <c:pt idx="18">
                  <c:v>0.88888888888888884</c:v>
                </c:pt>
                <c:pt idx="19">
                  <c:v>0.88888888888888884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A0-437D-ADB7-7437B2D20BB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Data!$D$208:$S$208</c:f>
              <c:numCache>
                <c:formatCode>General</c:formatCode>
                <c:ptCount val="16"/>
                <c:pt idx="0">
                  <c:v>0.14285714285714285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0.625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A0-437D-ADB7-7437B2D20BB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Data!$D$218:$H$218</c:f>
              <c:numCache>
                <c:formatCode>General</c:formatCode>
                <c:ptCount val="5"/>
                <c:pt idx="0">
                  <c:v>0.2857142857142857</c:v>
                </c:pt>
                <c:pt idx="1">
                  <c:v>0.125</c:v>
                </c:pt>
                <c:pt idx="2">
                  <c:v>0.5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2-4D2B-9165-4645385CA3F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Data!$D$230:$AA$230</c:f>
              <c:numCache>
                <c:formatCode>General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0.1111111111111111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0.3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2-4D2B-9165-4645385C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68160"/>
        <c:axId val="478482304"/>
      </c:lineChart>
      <c:catAx>
        <c:axId val="47846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82304"/>
        <c:crosses val="autoZero"/>
        <c:auto val="1"/>
        <c:lblAlgn val="ctr"/>
        <c:lblOffset val="100"/>
        <c:noMultiLvlLbl val="0"/>
      </c:catAx>
      <c:valAx>
        <c:axId val="4784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74546223948495E-2"/>
          <c:y val="0.11464258841234014"/>
          <c:w val="0.94285731558027419"/>
          <c:h val="0.703420605155732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classification'!$D$76:$AA$76</c:f>
              <c:numCache>
                <c:formatCode>General</c:formatCode>
                <c:ptCount val="24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0.2857142857142857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0.14285714285714285</c:v>
                </c:pt>
                <c:pt idx="13">
                  <c:v>0.2857142857142857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E3C-AA63-12888524D0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classification'!$D$62:$L$62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E3C-AA63-12888524D0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classification'!$D$50:$I$50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E-4E3C-AA63-12888524D0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classification'!$D$40:$AA$40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E-4E3C-AA63-12888524D0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classification'!$D$26:$H$26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E-4E3C-AA63-12888524D0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classification'!$D$16:$AA$16</c:f>
              <c:numCache>
                <c:formatCode>General</c:formatCode>
                <c:ptCount val="24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0.16666666666666666</c:v>
                </c:pt>
                <c:pt idx="17">
                  <c:v>0.5</c:v>
                </c:pt>
                <c:pt idx="18">
                  <c:v>0.5</c:v>
                </c:pt>
                <c:pt idx="19">
                  <c:v>0.66666666666666663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E-4E3C-AA63-12888524D0DC}"/>
            </c:ext>
          </c:extLst>
        </c:ser>
        <c:ser>
          <c:idx val="6"/>
          <c:order val="6"/>
          <c:tx>
            <c:v>Series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classification'!$D$87:$S$87</c:f>
              <c:numCache>
                <c:formatCode>General</c:formatCode>
                <c:ptCount val="16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EE-4E3C-AA63-12888524D0DC}"/>
            </c:ext>
          </c:extLst>
        </c:ser>
        <c:ser>
          <c:idx val="7"/>
          <c:order val="7"/>
          <c:tx>
            <c:v>Series8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classification'!$D$97:$K$97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0.5</c:v>
                </c:pt>
                <c:pt idx="3">
                  <c:v>0.5714285714285714</c:v>
                </c:pt>
                <c:pt idx="4">
                  <c:v>0.8571428571428571</c:v>
                </c:pt>
                <c:pt idx="5">
                  <c:v>0.875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EE-4E3C-AA63-12888524D0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classification'!$D$109:$AA$109</c:f>
              <c:numCache>
                <c:formatCode>General</c:formatCode>
                <c:ptCount val="24"/>
                <c:pt idx="0">
                  <c:v>0.125</c:v>
                </c:pt>
                <c:pt idx="1">
                  <c:v>0.1111111111111111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0.1111111111111111</c:v>
                </c:pt>
                <c:pt idx="6">
                  <c:v>0.22222222222222221</c:v>
                </c:pt>
                <c:pt idx="7">
                  <c:v>0.44444444444444442</c:v>
                </c:pt>
                <c:pt idx="8">
                  <c:v>0.66666666666666663</c:v>
                </c:pt>
                <c:pt idx="9">
                  <c:v>0.88888888888888884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EE-4E3C-AA63-12888524D0DC}"/>
            </c:ext>
          </c:extLst>
        </c:ser>
        <c:ser>
          <c:idx val="9"/>
          <c:order val="9"/>
          <c:tx>
            <c:v>Series10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classification'!$D$119:$I$119</c:f>
              <c:numCache>
                <c:formatCode>General</c:formatCode>
                <c:ptCount val="6"/>
                <c:pt idx="0">
                  <c:v>0</c:v>
                </c:pt>
                <c:pt idx="1">
                  <c:v>0.2857142857142857</c:v>
                </c:pt>
                <c:pt idx="2">
                  <c:v>0.375</c:v>
                </c:pt>
                <c:pt idx="3">
                  <c:v>0.75</c:v>
                </c:pt>
                <c:pt idx="4">
                  <c:v>0.875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EE-4E3C-AA63-12888524D0DC}"/>
            </c:ext>
          </c:extLst>
        </c:ser>
        <c:ser>
          <c:idx val="10"/>
          <c:order val="10"/>
          <c:tx>
            <c:v>Series11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classification'!$D$131:$L$131</c:f>
              <c:numCache>
                <c:formatCode>General</c:formatCode>
                <c:ptCount val="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0.25</c:v>
                </c:pt>
                <c:pt idx="6">
                  <c:v>0.625</c:v>
                </c:pt>
                <c:pt idx="7">
                  <c:v>0.875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EE-4E3C-AA63-12888524D0D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classification'!$D$142:$J$142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0.5714285714285714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EE-4E3C-AA63-12888524D0D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classification'!$D$152:$U$152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</c:v>
                </c:pt>
                <c:pt idx="11">
                  <c:v>0</c:v>
                </c:pt>
                <c:pt idx="12">
                  <c:v>0.2857142857142857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0.5714285714285714</c:v>
                </c:pt>
                <c:pt idx="16">
                  <c:v>0.8571428571428571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EE-4E3C-AA63-12888524D0D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classification'!$D$164:$AA$164</c:f>
              <c:numCache>
                <c:formatCode>General</c:formatCode>
                <c:ptCount val="24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0.77777777777777779</c:v>
                </c:pt>
                <c:pt idx="6">
                  <c:v>0.88888888888888884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EE-4E3C-AA63-12888524D0D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classification'!$D$175:$J$175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EE-4E3C-AA63-12888524D0D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classification'!$D$185:$AA$185</c:f>
              <c:numCache>
                <c:formatCode>General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EE-4E3C-AA63-12888524D0D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classification'!$D$197:$X$197</c:f>
              <c:numCache>
                <c:formatCode>General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0.22222222222222221</c:v>
                </c:pt>
                <c:pt idx="12">
                  <c:v>0.44444444444444442</c:v>
                </c:pt>
                <c:pt idx="13">
                  <c:v>0.44444444444444442</c:v>
                </c:pt>
                <c:pt idx="14">
                  <c:v>0.77777777777777779</c:v>
                </c:pt>
                <c:pt idx="15">
                  <c:v>0.77777777777777779</c:v>
                </c:pt>
                <c:pt idx="16">
                  <c:v>0.88888888888888884</c:v>
                </c:pt>
                <c:pt idx="17">
                  <c:v>0.77777777777777779</c:v>
                </c:pt>
                <c:pt idx="18">
                  <c:v>0.88888888888888884</c:v>
                </c:pt>
                <c:pt idx="19">
                  <c:v>0.88888888888888884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EE-4E3C-AA63-12888524D0D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classification'!$D$208:$S$208</c:f>
              <c:numCache>
                <c:formatCode>General</c:formatCode>
                <c:ptCount val="16"/>
                <c:pt idx="0">
                  <c:v>0.14285714285714285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0.625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EE-4E3C-AA63-12888524D0D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classification'!$D$218:$H$218</c:f>
              <c:numCache>
                <c:formatCode>General</c:formatCode>
                <c:ptCount val="5"/>
                <c:pt idx="0">
                  <c:v>0.2857142857142857</c:v>
                </c:pt>
                <c:pt idx="1">
                  <c:v>0.125</c:v>
                </c:pt>
                <c:pt idx="2">
                  <c:v>0.5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EE-4E3C-AA63-12888524D0D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 classification'!$D$230:$AA$230</c:f>
              <c:numCache>
                <c:formatCode>General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0.1111111111111111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0.3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EE-4E3C-AA63-12888524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68160"/>
        <c:axId val="478482304"/>
      </c:lineChart>
      <c:catAx>
        <c:axId val="47846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82304"/>
        <c:crosses val="autoZero"/>
        <c:auto val="1"/>
        <c:lblAlgn val="ctr"/>
        <c:lblOffset val="100"/>
        <c:noMultiLvlLbl val="0"/>
      </c:catAx>
      <c:valAx>
        <c:axId val="4784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4E04D09-53A1-4FE4-9D36-8491A7F8B71C}"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4E04D09-53A1-4FE4-9D36-8491A7F8B71C}"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581024</xdr:colOff>
      <xdr:row>231</xdr:row>
      <xdr:rowOff>0</xdr:rowOff>
    </xdr:from>
    <xdr:to>
      <xdr:col>25</xdr:col>
      <xdr:colOff>253999</xdr:colOff>
      <xdr:row>253</xdr:row>
      <xdr:rowOff>133349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0286999" y="42652950"/>
              <a:ext cx="5768975" cy="4324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920750</xdr:colOff>
      <xdr:row>231</xdr:row>
      <xdr:rowOff>25400</xdr:rowOff>
    </xdr:from>
    <xdr:to>
      <xdr:col>15</xdr:col>
      <xdr:colOff>349249</xdr:colOff>
      <xdr:row>253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581024</xdr:colOff>
      <xdr:row>231</xdr:row>
      <xdr:rowOff>0</xdr:rowOff>
    </xdr:from>
    <xdr:to>
      <xdr:col>25</xdr:col>
      <xdr:colOff>253999</xdr:colOff>
      <xdr:row>253</xdr:row>
      <xdr:rowOff>133349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0286999" y="42652950"/>
              <a:ext cx="5768975" cy="4324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920750</xdr:colOff>
      <xdr:row>231</xdr:row>
      <xdr:rowOff>25400</xdr:rowOff>
    </xdr:from>
    <xdr:to>
      <xdr:col>15</xdr:col>
      <xdr:colOff>349249</xdr:colOff>
      <xdr:row>253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1"/>
  <sheetViews>
    <sheetView topLeftCell="A83" workbookViewId="0">
      <selection activeCell="V54" sqref="V54"/>
    </sheetView>
  </sheetViews>
  <sheetFormatPr defaultRowHeight="14.5" x14ac:dyDescent="0.35"/>
  <cols>
    <col min="1" max="1" width="15.1796875" customWidth="1"/>
    <col min="2" max="2" width="11.54296875" customWidth="1"/>
    <col min="28" max="28" width="14.26953125" hidden="1" customWidth="1"/>
    <col min="29" max="29" width="20.54296875" hidden="1" customWidth="1"/>
    <col min="30" max="39" width="0" hidden="1" customWidth="1"/>
    <col min="40" max="41" width="14.453125" customWidth="1"/>
  </cols>
  <sheetData>
    <row r="1" spans="1:49" x14ac:dyDescent="0.35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s="2" t="s">
        <v>144</v>
      </c>
      <c r="I1" s="2" t="s">
        <v>145</v>
      </c>
      <c r="J1" s="2" t="s">
        <v>146</v>
      </c>
      <c r="K1" s="4" t="s">
        <v>147</v>
      </c>
      <c r="L1" s="6" t="s">
        <v>148</v>
      </c>
      <c r="M1" s="6" t="s">
        <v>149</v>
      </c>
      <c r="N1" s="6" t="s">
        <v>152</v>
      </c>
      <c r="O1" s="6" t="s">
        <v>153</v>
      </c>
      <c r="P1" s="6" t="s">
        <v>154</v>
      </c>
      <c r="Q1" s="6" t="s">
        <v>155</v>
      </c>
      <c r="R1" s="6" t="s">
        <v>156</v>
      </c>
      <c r="S1" s="6" t="s">
        <v>157</v>
      </c>
      <c r="T1" s="10" t="s">
        <v>162</v>
      </c>
      <c r="U1" s="10" t="s">
        <v>163</v>
      </c>
      <c r="W1" t="s">
        <v>114</v>
      </c>
      <c r="X1" s="1">
        <v>0.5</v>
      </c>
      <c r="Y1">
        <f>1-X1</f>
        <v>0.5</v>
      </c>
    </row>
    <row r="2" spans="1:49" x14ac:dyDescent="0.35">
      <c r="A2" t="s">
        <v>150</v>
      </c>
      <c r="W2" t="s">
        <v>118</v>
      </c>
      <c r="X2">
        <v>1</v>
      </c>
    </row>
    <row r="3" spans="1:49" x14ac:dyDescent="0.35">
      <c r="A3" t="s">
        <v>109</v>
      </c>
      <c r="B3">
        <v>3</v>
      </c>
      <c r="C3">
        <v>4</v>
      </c>
      <c r="D3">
        <v>2</v>
      </c>
      <c r="E3">
        <v>4</v>
      </c>
      <c r="F3">
        <v>2</v>
      </c>
      <c r="G3">
        <v>3</v>
      </c>
      <c r="H3">
        <v>3</v>
      </c>
      <c r="I3">
        <v>4</v>
      </c>
      <c r="J3">
        <v>2</v>
      </c>
      <c r="K3">
        <v>4</v>
      </c>
      <c r="L3">
        <v>2</v>
      </c>
      <c r="M3">
        <v>3</v>
      </c>
      <c r="N3">
        <v>4</v>
      </c>
      <c r="O3">
        <v>2</v>
      </c>
      <c r="P3">
        <v>3</v>
      </c>
      <c r="Q3">
        <v>4</v>
      </c>
      <c r="R3">
        <v>2</v>
      </c>
      <c r="S3">
        <v>3</v>
      </c>
      <c r="T3">
        <v>4</v>
      </c>
      <c r="U3">
        <v>2</v>
      </c>
      <c r="W3" t="s">
        <v>119</v>
      </c>
      <c r="X3">
        <v>1</v>
      </c>
    </row>
    <row r="4" spans="1:49" x14ac:dyDescent="0.35">
      <c r="A4" t="s">
        <v>117</v>
      </c>
      <c r="B4">
        <v>24</v>
      </c>
      <c r="C4">
        <v>5</v>
      </c>
      <c r="D4">
        <v>24</v>
      </c>
      <c r="E4">
        <v>6</v>
      </c>
      <c r="F4">
        <v>9</v>
      </c>
      <c r="G4">
        <v>24</v>
      </c>
      <c r="H4">
        <v>16</v>
      </c>
      <c r="I4">
        <v>8</v>
      </c>
      <c r="J4">
        <v>24</v>
      </c>
      <c r="K4">
        <v>6</v>
      </c>
      <c r="L4">
        <v>9</v>
      </c>
      <c r="M4">
        <v>7</v>
      </c>
      <c r="N4">
        <v>18</v>
      </c>
      <c r="O4">
        <v>24</v>
      </c>
      <c r="P4">
        <v>7</v>
      </c>
      <c r="Q4">
        <v>24</v>
      </c>
      <c r="R4">
        <v>21</v>
      </c>
      <c r="S4">
        <v>16</v>
      </c>
      <c r="T4">
        <v>5</v>
      </c>
      <c r="U4">
        <v>24</v>
      </c>
    </row>
    <row r="6" spans="1:49" x14ac:dyDescent="0.3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108</v>
      </c>
      <c r="AC6" t="s">
        <v>26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 t="s">
        <v>122</v>
      </c>
      <c r="AO6" t="s">
        <v>158</v>
      </c>
      <c r="AP6" t="s">
        <v>111</v>
      </c>
      <c r="AQ6" t="s">
        <v>112</v>
      </c>
      <c r="AR6" t="s">
        <v>160</v>
      </c>
      <c r="AS6" t="s">
        <v>161</v>
      </c>
      <c r="AT6" t="s">
        <v>116</v>
      </c>
      <c r="AU6" t="s">
        <v>120</v>
      </c>
      <c r="AV6" t="s">
        <v>121</v>
      </c>
      <c r="AW6" t="s">
        <v>159</v>
      </c>
    </row>
    <row r="7" spans="1:49" x14ac:dyDescent="0.35">
      <c r="B7" t="s">
        <v>123</v>
      </c>
      <c r="C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>
        <f>IF(ISNUMBER(AA7),COUNTIFS(D7:Z7,"0",E7:AA7,"1")+COUNTIFS(D7:Z7,"1",E7:AA7,"0"),COUNTIFS(D7:Z7,"0",E7:AA7,"1")+COUNTIFS(D7:Z7,"1",E7:AA7,"0")-1)</f>
        <v>3</v>
      </c>
      <c r="AO7">
        <f>AN7</f>
        <v>3</v>
      </c>
      <c r="AP7">
        <f>COUNTIFS(D7:Z7,"0",E7:AA7,"1",$D$17:$Z$17,"&lt;=0,5")+COUNTIFS(D7:Z7,"1",E7:AA7,"0",$D$17:$Z$17,"&gt;=0,5")</f>
        <v>0</v>
      </c>
      <c r="AQ7">
        <f>COUNTIFS(D7:Z7,"0",E7:AA7,"1",$D$17:$Z$17,"&gt;"&amp;$X$1)+COUNTIFS(D7:Z7,"1",E7:AA7,"0",$D$17:$Z$17,"&lt;"&amp;$Y$1)</f>
        <v>0</v>
      </c>
      <c r="AR7">
        <f>AP7</f>
        <v>0</v>
      </c>
      <c r="AS7">
        <f>AQ7</f>
        <v>0</v>
      </c>
      <c r="AT7">
        <f>IF(AR7=0,-1,AO7/$B$4+$X$2*AR7-$X$3*AS7)</f>
        <v>-1</v>
      </c>
      <c r="AU7">
        <v>4</v>
      </c>
      <c r="AV7">
        <v>2</v>
      </c>
      <c r="AW7">
        <f>AO7/$B$4</f>
        <v>0.125</v>
      </c>
    </row>
    <row r="8" spans="1:49" x14ac:dyDescent="0.35">
      <c r="B8" s="7" t="s">
        <v>123</v>
      </c>
      <c r="C8" s="7">
        <v>2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</row>
    <row r="9" spans="1:49" x14ac:dyDescent="0.35">
      <c r="B9" t="s">
        <v>123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>
        <f t="shared" ref="AN9:AN15" si="0">IF(ISNUMBER(AA9),COUNTIFS(D9:Z9,"0",E9:AA9,"1")+COUNTIFS(D9:Z9,"1",E9:AA9,"0"),COUNTIFS(D9:Z9,"0",E9:AA9,"1")+COUNTIFS(D9:Z9,"1",E9:AA9,"0")-1)</f>
        <v>3</v>
      </c>
      <c r="AO9">
        <f t="shared" ref="AO9:AO74" si="1">AN9</f>
        <v>3</v>
      </c>
      <c r="AP9">
        <f t="shared" ref="AP9:AP15" si="2">COUNTIFS(D9:Z9,"0",E9:AA9,"1",$D$17:$Z$17,"&lt;=0,5")+COUNTIFS(D9:Z9,"1",E9:AA9,"0",$D$17:$Z$17,"&gt;=0,5")</f>
        <v>0</v>
      </c>
      <c r="AQ9">
        <f>COUNTIFS(D9:Z9,"0",E9:AA9,"1",$D$17:$Z$17,"&gt;"&amp;$X$1)+COUNTIFS(D9:Z9,"1",E9:AA9,"0",$D$17:$Z$17,"&lt;"&amp;$Y$1)</f>
        <v>1</v>
      </c>
      <c r="AR9">
        <f>AP9</f>
        <v>0</v>
      </c>
      <c r="AS9">
        <f t="shared" ref="AS9:AS15" si="3">AQ9</f>
        <v>1</v>
      </c>
      <c r="AT9">
        <f>IF(AR9=0,-1,AO9/$B$4+$X$2*AR9-$X$3*AS9)</f>
        <v>-1</v>
      </c>
      <c r="AW9">
        <f>AO9/$B$4</f>
        <v>0.125</v>
      </c>
    </row>
    <row r="10" spans="1:49" x14ac:dyDescent="0.35">
      <c r="B10" t="s">
        <v>123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>
        <f t="shared" si="0"/>
        <v>3</v>
      </c>
      <c r="AO10">
        <f t="shared" si="1"/>
        <v>3</v>
      </c>
      <c r="AP10">
        <f t="shared" si="2"/>
        <v>0</v>
      </c>
      <c r="AQ10">
        <f>COUNTIFS(D10:Z10,"0",E10:AA10,"1",$D$17:$Z$17,"&gt;"&amp;$X$1)+COUNTIFS(D10:Z10,"1",E10:AA10,"0",$D$17:$Z$17,"&lt;"&amp;$Y$1)</f>
        <v>1</v>
      </c>
      <c r="AR10">
        <f>AP10</f>
        <v>0</v>
      </c>
      <c r="AS10">
        <f t="shared" si="3"/>
        <v>1</v>
      </c>
      <c r="AT10">
        <f>IF(AR10=0,-1,AO10/$B$4+$X$2*AR10-$X$3*AS10)</f>
        <v>-1</v>
      </c>
      <c r="AW10">
        <f>AO10/$B$4</f>
        <v>0.125</v>
      </c>
    </row>
    <row r="11" spans="1:49" x14ac:dyDescent="0.35">
      <c r="B11" t="s">
        <v>123</v>
      </c>
      <c r="C11">
        <v>5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>
        <f t="shared" si="0"/>
        <v>3</v>
      </c>
      <c r="AO11">
        <f t="shared" si="1"/>
        <v>3</v>
      </c>
      <c r="AP11">
        <f t="shared" si="2"/>
        <v>0</v>
      </c>
      <c r="AQ11">
        <f>COUNTIFS(D11:Z11,"0",E11:AA11,"1",$D$17:$Z$17,"&gt;"&amp;$X$1)+COUNTIFS(D11:Z11,"1",E11:AA11,"0",$D$17:$Z$17,"&lt;"&amp;$Y$1)</f>
        <v>2</v>
      </c>
      <c r="AR11">
        <f>AP11</f>
        <v>0</v>
      </c>
      <c r="AS11">
        <f t="shared" si="3"/>
        <v>2</v>
      </c>
      <c r="AT11">
        <f>IF(AR11=0,-1,AO11/$B$4+$X$2*AR11-$X$3*AS11)</f>
        <v>-1</v>
      </c>
      <c r="AW11">
        <f>AO11/$B$4</f>
        <v>0.125</v>
      </c>
    </row>
    <row r="12" spans="1:49" x14ac:dyDescent="0.35">
      <c r="B12" s="7" t="s">
        <v>123</v>
      </c>
      <c r="C12" s="7">
        <v>6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</row>
    <row r="13" spans="1:49" x14ac:dyDescent="0.35">
      <c r="B13" s="7" t="s">
        <v>123</v>
      </c>
      <c r="C13" s="7">
        <v>7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</row>
    <row r="14" spans="1:49" x14ac:dyDescent="0.35">
      <c r="B14" t="s">
        <v>123</v>
      </c>
      <c r="C14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>
        <f t="shared" si="0"/>
        <v>1</v>
      </c>
      <c r="AO14">
        <f t="shared" si="1"/>
        <v>1</v>
      </c>
      <c r="AP14">
        <f t="shared" si="2"/>
        <v>0</v>
      </c>
      <c r="AQ14">
        <f>COUNTIFS(D14:Z14,"0",E14:AA14,"1",$D$17:$Z$17,"&gt;"&amp;$X$1)+COUNTIFS(D14:Z14,"1",E14:AA14,"0",$D$17:$Z$17,"&lt;"&amp;$Y$1)</f>
        <v>1</v>
      </c>
      <c r="AR14">
        <f>AP14</f>
        <v>0</v>
      </c>
      <c r="AS14">
        <f t="shared" si="3"/>
        <v>1</v>
      </c>
      <c r="AT14">
        <f>IF(AR14=0,-1,AO14/$B$4+$X$2*AR14-$X$3*AS14)</f>
        <v>-1</v>
      </c>
      <c r="AW14">
        <f>AO14/$B$4</f>
        <v>4.1666666666666664E-2</v>
      </c>
    </row>
    <row r="15" spans="1:49" x14ac:dyDescent="0.35">
      <c r="B15" t="s">
        <v>123</v>
      </c>
      <c r="C15">
        <v>9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>
        <f t="shared" si="0"/>
        <v>3</v>
      </c>
      <c r="AO15">
        <f t="shared" si="1"/>
        <v>3</v>
      </c>
      <c r="AP15">
        <f t="shared" si="2"/>
        <v>0</v>
      </c>
      <c r="AQ15">
        <f>COUNTIFS(D15:Z15,"0",E15:AA15,"1",$D$17:$Z$17,"&gt;"&amp;$X$1)+COUNTIFS(D15:Z15,"1",E15:AA15,"0",$D$17:$Z$17,"&lt;"&amp;$Y$1)</f>
        <v>0</v>
      </c>
      <c r="AR15">
        <f>AP15</f>
        <v>0</v>
      </c>
      <c r="AS15">
        <f t="shared" si="3"/>
        <v>0</v>
      </c>
      <c r="AT15">
        <f>IF(AR15=0,-1,AO15/$B$4+$X$2*AR15-$X$3*AS15)</f>
        <v>-1</v>
      </c>
      <c r="AW15">
        <f>AO15/$B$4</f>
        <v>0.125</v>
      </c>
    </row>
    <row r="16" spans="1:49" x14ac:dyDescent="0.35">
      <c r="D16">
        <f>SUM(D7:D15)/6</f>
        <v>0.16666666666666666</v>
      </c>
      <c r="E16">
        <f t="shared" ref="E16:AA16" si="4">SUM(E7:E15)/6</f>
        <v>0</v>
      </c>
      <c r="F16">
        <f t="shared" si="4"/>
        <v>0.16666666666666666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0.16666666666666666</v>
      </c>
      <c r="L16">
        <f t="shared" si="4"/>
        <v>0.33333333333333331</v>
      </c>
      <c r="M16">
        <f t="shared" si="4"/>
        <v>0.33333333333333331</v>
      </c>
      <c r="N16">
        <f t="shared" si="4"/>
        <v>0.5</v>
      </c>
      <c r="O16">
        <f t="shared" si="4"/>
        <v>0.33333333333333331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0.16666666666666666</v>
      </c>
      <c r="U16">
        <f t="shared" si="4"/>
        <v>0.5</v>
      </c>
      <c r="V16">
        <f t="shared" si="4"/>
        <v>0.5</v>
      </c>
      <c r="W16">
        <f t="shared" si="4"/>
        <v>0.66666666666666663</v>
      </c>
      <c r="X16">
        <f t="shared" si="4"/>
        <v>0.83333333333333337</v>
      </c>
      <c r="Y16">
        <f t="shared" si="4"/>
        <v>0.83333333333333337</v>
      </c>
      <c r="Z16">
        <f t="shared" si="4"/>
        <v>0.83333333333333337</v>
      </c>
      <c r="AA16">
        <f t="shared" si="4"/>
        <v>0.83333333333333337</v>
      </c>
    </row>
    <row r="17" spans="2:49" x14ac:dyDescent="0.35">
      <c r="C17" t="s">
        <v>115</v>
      </c>
      <c r="D17">
        <f>(SUM(D7:D15)+1)/12</f>
        <v>0.16666666666666666</v>
      </c>
      <c r="E17">
        <f>(SUM(E7:E15)+1)/12</f>
        <v>8.3333333333333329E-2</v>
      </c>
      <c r="F17">
        <f>(SUM(F7:F15)+3)/12</f>
        <v>0.33333333333333331</v>
      </c>
      <c r="G17">
        <f t="shared" ref="G17:V17" si="5">(SUM(G7:G15)+3)/12</f>
        <v>0.25</v>
      </c>
      <c r="H17">
        <f t="shared" si="5"/>
        <v>0.25</v>
      </c>
      <c r="I17">
        <f t="shared" si="5"/>
        <v>0.25</v>
      </c>
      <c r="J17">
        <f t="shared" si="5"/>
        <v>0.25</v>
      </c>
      <c r="K17">
        <f t="shared" si="5"/>
        <v>0.33333333333333331</v>
      </c>
      <c r="L17">
        <f t="shared" si="5"/>
        <v>0.41666666666666669</v>
      </c>
      <c r="M17">
        <f t="shared" si="5"/>
        <v>0.41666666666666669</v>
      </c>
      <c r="N17">
        <f t="shared" si="5"/>
        <v>0.5</v>
      </c>
      <c r="O17">
        <f t="shared" si="5"/>
        <v>0.41666666666666669</v>
      </c>
      <c r="P17">
        <f t="shared" si="5"/>
        <v>0.25</v>
      </c>
      <c r="Q17">
        <f t="shared" si="5"/>
        <v>0.25</v>
      </c>
      <c r="R17">
        <f t="shared" si="5"/>
        <v>0.25</v>
      </c>
      <c r="S17">
        <f t="shared" si="5"/>
        <v>0.25</v>
      </c>
      <c r="T17">
        <f t="shared" si="5"/>
        <v>0.33333333333333331</v>
      </c>
      <c r="U17">
        <f t="shared" si="5"/>
        <v>0.5</v>
      </c>
      <c r="V17">
        <f t="shared" si="5"/>
        <v>0.5</v>
      </c>
      <c r="W17">
        <f>(SUM(W7:W15)+6)/12</f>
        <v>0.83333333333333337</v>
      </c>
      <c r="X17">
        <f>(SUM(X7:X15)+6)/12</f>
        <v>0.91666666666666663</v>
      </c>
      <c r="Y17">
        <f>(SUM(Y7:Y15)+6)/12</f>
        <v>0.91666666666666663</v>
      </c>
      <c r="Z17">
        <f>(SUM(Z7:Z15)+6)/12</f>
        <v>0.91666666666666663</v>
      </c>
      <c r="AA17">
        <f>(SUM(AA7:AA15)+6)/12</f>
        <v>0.91666666666666663</v>
      </c>
    </row>
    <row r="18" spans="2:49" x14ac:dyDescent="0.35">
      <c r="B18" t="s">
        <v>124</v>
      </c>
      <c r="C18">
        <v>1</v>
      </c>
      <c r="D18">
        <v>0</v>
      </c>
      <c r="F18">
        <v>0</v>
      </c>
      <c r="G18">
        <v>1</v>
      </c>
      <c r="H18">
        <v>1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>
        <v>2</v>
      </c>
      <c r="AC18">
        <v>6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>
        <f>IF(ISNUMBER(AA18),COUNTIFS(D18:Z18,"0",E18:AA18,"1")+COUNTIFS(D18:Z18,"1",E18:AA18,"0"),COUNTIFS(D18:Z18,"0",E18:AA18,"1")+COUNTIFS(D18:Z18,"1",E18:AA18,"0")-1)</f>
        <v>0</v>
      </c>
      <c r="AO18">
        <f t="shared" si="1"/>
        <v>0</v>
      </c>
      <c r="AP18">
        <f>COUNTIFS(D18:Z18,"0",E18:AA18,"1",$D$27:$Z$27,"&lt;=0,5")+COUNTIFS(D18:Z18,"1",E18:AA18,"0",$D$27:$Z$27,"&gt;=0,5")</f>
        <v>0</v>
      </c>
      <c r="AQ18">
        <f>COUNTIFS(D18:Z18,"0",E18:AA18,"1",$D$27:$Z$27,"&gt;"&amp;$X$1)+COUNTIFS(D18:Z18,"1",E18:AA18,"0",$D$27:$Z$27,"&lt;"&amp;$Y$1)</f>
        <v>0</v>
      </c>
      <c r="AR18">
        <f t="shared" ref="AR18:AS22" si="6">AP18</f>
        <v>0</v>
      </c>
      <c r="AS18">
        <f t="shared" si="6"/>
        <v>0</v>
      </c>
      <c r="AT18">
        <f>IF(AR18=0,-1,AO18/$C$4+$X$2*AR18-$X$3*AS18)</f>
        <v>-1</v>
      </c>
      <c r="AU18">
        <v>3</v>
      </c>
      <c r="AV18">
        <v>2</v>
      </c>
      <c r="AW18">
        <f>AO18/$C$4</f>
        <v>0</v>
      </c>
    </row>
    <row r="19" spans="2:49" x14ac:dyDescent="0.35">
      <c r="B19" t="s">
        <v>129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>
        <v>2.25</v>
      </c>
      <c r="AC19">
        <v>6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>
        <f>IF(ISNUMBER(AA19),COUNTIFS(D19:Z19,"0",E19:AA19,"1")+COUNTIFS(D19:Z19,"1",E19:AA19,"0"),COUNTIFS(D19:Z19,"0",E19:AA19,"1")+COUNTIFS(D19:Z19,"1",E19:AA19,"0")-1)</f>
        <v>0</v>
      </c>
      <c r="AO19">
        <f t="shared" si="1"/>
        <v>0</v>
      </c>
      <c r="AP19">
        <f>COUNTIFS(D19:Z19,"0",E19:AA19,"1",$D$27:$Z$27,"&lt;=0,5")+COUNTIFS(D19:Z19,"1",E19:AA19,"0",$D$27:$Z$27,"&gt;=0,5")</f>
        <v>0</v>
      </c>
      <c r="AQ19">
        <f>COUNTIFS(D19:Z19,"0",E19:AA19,"1",$D$27:$Z$27,"&gt;"&amp;$X$1)+COUNTIFS(D19:Z19,"1",E19:AA19,"0",$D$27:$Z$27,"&lt;"&amp;$Y$1)</f>
        <v>1</v>
      </c>
      <c r="AR19">
        <f t="shared" si="6"/>
        <v>0</v>
      </c>
      <c r="AS19">
        <f t="shared" si="6"/>
        <v>1</v>
      </c>
      <c r="AT19">
        <f>IF(AR19=0,-1,AO19/$C$4+$X$2*AR19-$X$3*AS19)</f>
        <v>-1</v>
      </c>
      <c r="AW19">
        <f>AO19/$C$4</f>
        <v>0</v>
      </c>
    </row>
    <row r="20" spans="2:49" x14ac:dyDescent="0.35">
      <c r="B20" t="s">
        <v>130</v>
      </c>
      <c r="C20">
        <v>3</v>
      </c>
      <c r="D20">
        <v>0</v>
      </c>
      <c r="E20">
        <v>0</v>
      </c>
      <c r="F20">
        <v>0</v>
      </c>
      <c r="G20">
        <v>1</v>
      </c>
      <c r="H20">
        <v>1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>
        <v>1.25</v>
      </c>
      <c r="AC20">
        <v>6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>
        <f>IF(ISNUMBER(AA20),COUNTIFS(D20:Z20,"0",E20:AA20,"1")+COUNTIFS(D20:Z20,"1",E20:AA20,"0"),COUNTIFS(D20:Z20,"0",E20:AA20,"1")+COUNTIFS(D20:Z20,"1",E20:AA20,"0")-1)</f>
        <v>0</v>
      </c>
      <c r="AO20">
        <f t="shared" si="1"/>
        <v>0</v>
      </c>
      <c r="AP20">
        <f>COUNTIFS(D20:Z20,"0",E20:AA20,"1",$D$27:$Z$27,"&lt;=0,5")+COUNTIFS(D20:Z20,"1",E20:AA20,"0",$D$27:$Z$27,"&gt;=0,5")</f>
        <v>0</v>
      </c>
      <c r="AQ20">
        <f>COUNTIFS(D20:Z20,"0",E20:AA20,"1",$D$27:$Z$27,"&gt;"&amp;$X$1)+COUNTIFS(D20:Z20,"1",E20:AA20,"0",$D$27:$Z$27,"&lt;"&amp;$Y$1)</f>
        <v>0</v>
      </c>
      <c r="AR20">
        <f t="shared" si="6"/>
        <v>0</v>
      </c>
      <c r="AS20">
        <f t="shared" si="6"/>
        <v>0</v>
      </c>
      <c r="AT20">
        <f>IF(AR20=0,-1,AO20/$C$4+$X$2*AR20-$X$3*AS20)</f>
        <v>-1</v>
      </c>
      <c r="AW20">
        <f>AO20/$C$4</f>
        <v>0</v>
      </c>
    </row>
    <row r="21" spans="2:49" x14ac:dyDescent="0.35">
      <c r="B21" t="s">
        <v>131</v>
      </c>
      <c r="C21">
        <v>4</v>
      </c>
      <c r="D21">
        <v>0</v>
      </c>
      <c r="E21">
        <v>0</v>
      </c>
      <c r="F21">
        <v>0</v>
      </c>
      <c r="G21">
        <v>1</v>
      </c>
      <c r="H21">
        <v>1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>
        <v>3</v>
      </c>
      <c r="AC21">
        <v>5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>
        <f>IF(ISNUMBER(AA21),COUNTIFS(D21:Z21,"0",E21:AA21,"1")+COUNTIFS(D21:Z21,"1",E21:AA21,"0"),COUNTIFS(D21:Z21,"0",E21:AA21,"1")+COUNTIFS(D21:Z21,"1",E21:AA21,"0")-1)</f>
        <v>0</v>
      </c>
      <c r="AO21">
        <f t="shared" si="1"/>
        <v>0</v>
      </c>
      <c r="AP21">
        <f>COUNTIFS(D21:Z21,"0",E21:AA21,"1",$D$27:$Z$27,"&lt;=0,5")+COUNTIFS(D21:Z21,"1",E21:AA21,"0",$D$27:$Z$27,"&gt;=0,5")</f>
        <v>0</v>
      </c>
      <c r="AQ21">
        <f>COUNTIFS(D21:Z21,"0",E21:AA21,"1",$D$27:$Z$27,"&gt;"&amp;$X$1)+COUNTIFS(D21:Z21,"1",E21:AA21,"0",$D$27:$Z$27,"&lt;"&amp;$Y$1)</f>
        <v>0</v>
      </c>
      <c r="AR21">
        <f t="shared" si="6"/>
        <v>0</v>
      </c>
      <c r="AS21">
        <f t="shared" si="6"/>
        <v>0</v>
      </c>
      <c r="AT21">
        <f>IF(AR21=0,-1,AO21/$C$4+$X$2*AR21-$X$3*AS21)</f>
        <v>-1</v>
      </c>
      <c r="AW21">
        <f>AO21/$C$4</f>
        <v>0</v>
      </c>
    </row>
    <row r="22" spans="2:49" x14ac:dyDescent="0.35">
      <c r="B22" t="s">
        <v>132</v>
      </c>
      <c r="C22">
        <v>5</v>
      </c>
      <c r="D22">
        <v>0</v>
      </c>
      <c r="E22">
        <v>0</v>
      </c>
      <c r="F22">
        <v>0</v>
      </c>
      <c r="G22">
        <v>0</v>
      </c>
      <c r="H22">
        <v>1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>
        <f>N1035</f>
        <v>0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>
        <v>2</v>
      </c>
      <c r="AC22">
        <v>4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>
        <f>IF(ISNUMBER(AA22),COUNTIFS(D22:Z22,"0",E22:AA22,"1")+COUNTIFS(D22:Z22,"1",E22:AA22,"0"),COUNTIFS(D22:Z22,"0",E22:AA22,"1")+COUNTIFS(D22:Z22,"1",E22:AA22,"0")-1)</f>
        <v>0</v>
      </c>
      <c r="AO22">
        <f t="shared" si="1"/>
        <v>0</v>
      </c>
      <c r="AP22">
        <f>COUNTIFS(D22:Z22,"0",E22:AA22,"1",$D$27:$Z$27,"&lt;=0,5")+COUNTIFS(D22:Z22,"1",E22:AA22,"0",$D$27:$Z$27,"&gt;=0,5")</f>
        <v>0</v>
      </c>
      <c r="AQ22">
        <f>COUNTIFS(D22:Z22,"0",E22:AA22,"1",$D$27:$Z$27,"&gt;"&amp;$X$1)+COUNTIFS(D22:Z22,"1",E22:AA22,"0",$D$27:$Z$27,"&lt;"&amp;$Y$1)</f>
        <v>1</v>
      </c>
      <c r="AR22">
        <f t="shared" si="6"/>
        <v>0</v>
      </c>
      <c r="AS22">
        <f t="shared" si="6"/>
        <v>1</v>
      </c>
      <c r="AT22">
        <f>IF(AR22=0,-1,AO22/$C$4+$X$2*AR22-$X$3*AS22)</f>
        <v>-1</v>
      </c>
      <c r="AW22">
        <f>AO22/$C$4</f>
        <v>0</v>
      </c>
    </row>
    <row r="23" spans="2:49" x14ac:dyDescent="0.35">
      <c r="B23" s="7" t="s">
        <v>132</v>
      </c>
      <c r="C23" s="7">
        <v>6</v>
      </c>
    </row>
    <row r="24" spans="2:49" ht="14.15" customHeight="1" x14ac:dyDescent="0.35">
      <c r="B24" s="7" t="s">
        <v>132</v>
      </c>
      <c r="C24" s="7">
        <v>7</v>
      </c>
      <c r="AB24">
        <v>1.5</v>
      </c>
      <c r="AC24">
        <v>6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</row>
    <row r="25" spans="2:49" x14ac:dyDescent="0.35">
      <c r="B25" s="7" t="s">
        <v>132</v>
      </c>
      <c r="C25" s="7">
        <v>8</v>
      </c>
      <c r="AB25">
        <v>2.25</v>
      </c>
      <c r="AC25">
        <v>6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</row>
    <row r="26" spans="2:49" x14ac:dyDescent="0.35">
      <c r="D26">
        <f>SUM(D18:D25)/5</f>
        <v>0</v>
      </c>
      <c r="E26">
        <f>SUM(E18:E25)/5</f>
        <v>0</v>
      </c>
      <c r="F26">
        <f>SUM(F18:F25)/5</f>
        <v>0</v>
      </c>
      <c r="G26">
        <f>SUM(G18:G25)/5</f>
        <v>0.6</v>
      </c>
      <c r="H26">
        <f>SUM(H18:H25)/5</f>
        <v>1</v>
      </c>
    </row>
    <row r="27" spans="2:49" x14ac:dyDescent="0.35">
      <c r="C27" t="s">
        <v>115</v>
      </c>
      <c r="D27">
        <f>(SUM(D18:D25)+1)/12</f>
        <v>8.3333333333333329E-2</v>
      </c>
      <c r="E27">
        <f>(SUM(E18:E25)+4)/12</f>
        <v>0.33333333333333331</v>
      </c>
      <c r="F27">
        <f>(SUM(F18:F25)+4)/12</f>
        <v>0.33333333333333331</v>
      </c>
      <c r="G27">
        <f>(SUM(G18:G25)+7)/12</f>
        <v>0.83333333333333337</v>
      </c>
      <c r="H27">
        <f>(SUM(H18:H25)+7)/12</f>
        <v>1</v>
      </c>
      <c r="AB27" t="e">
        <f t="shared" ref="AB27:AM27" si="7">(SUM(AB15:AB25)+$C$3)/$C$2</f>
        <v>#N/A</v>
      </c>
      <c r="AC27" t="e">
        <f t="shared" si="7"/>
        <v>#N/A</v>
      </c>
      <c r="AD27" t="e">
        <f t="shared" si="7"/>
        <v>#N/A</v>
      </c>
      <c r="AE27" t="e">
        <f t="shared" si="7"/>
        <v>#N/A</v>
      </c>
      <c r="AF27" t="e">
        <f t="shared" si="7"/>
        <v>#N/A</v>
      </c>
      <c r="AG27" t="e">
        <f t="shared" si="7"/>
        <v>#N/A</v>
      </c>
      <c r="AH27" t="e">
        <f t="shared" si="7"/>
        <v>#N/A</v>
      </c>
      <c r="AI27" t="e">
        <f t="shared" si="7"/>
        <v>#N/A</v>
      </c>
      <c r="AJ27" t="e">
        <f t="shared" si="7"/>
        <v>#N/A</v>
      </c>
      <c r="AK27" t="e">
        <f t="shared" si="7"/>
        <v>#N/A</v>
      </c>
      <c r="AL27" t="e">
        <f t="shared" si="7"/>
        <v>#N/A</v>
      </c>
      <c r="AM27" t="e">
        <f t="shared" si="7"/>
        <v>#N/A</v>
      </c>
    </row>
    <row r="28" spans="2:49" x14ac:dyDescent="0.35">
      <c r="B28" t="s">
        <v>125</v>
      </c>
      <c r="C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2.5</v>
      </c>
      <c r="AC28">
        <v>5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>
        <f t="shared" ref="AN28:AN39" si="8">IF(ISNUMBER(AA28),COUNTIFS(D28:Z28,"0",E28:AA28,"1")+COUNTIFS(D28:Z28,"1",E28:AA28,"0"),COUNTIFS(D28:Z28,"0",E28:AA28,"1")+COUNTIFS(D28:Z28,"1",E28:AA28,"0")-1)</f>
        <v>2</v>
      </c>
      <c r="AO28">
        <f t="shared" si="1"/>
        <v>2</v>
      </c>
      <c r="AP28">
        <f t="shared" ref="AP28:AP37" si="9">COUNTIFS(D28:Z28,"0",E28:AA28,"1",$D$41:$Z$41,"&lt;=0,5")+COUNTIFS(D28:Z28,"1",E28:AA28,"0",$D$41:$Z$41,"&gt;=0,5")</f>
        <v>0</v>
      </c>
      <c r="AQ28">
        <f t="shared" ref="AQ28:AQ37" si="10">COUNTIFS(D28:Z28,"0",E28:AA28,"1",$D$41:$Z$41,"&gt;"&amp;$X$1)+COUNTIFS(D28:Z28,"1",E28:AA28,"0",$D$41:$Z$41,"&lt;"&amp;$Y$1)</f>
        <v>0</v>
      </c>
      <c r="AR28">
        <f>AP28</f>
        <v>0</v>
      </c>
      <c r="AS28">
        <f>AQ28</f>
        <v>0</v>
      </c>
      <c r="AT28">
        <f t="shared" ref="AT28:AT34" si="11">IF(AR28=0,-1,AO28/$D$4+$X$2*AR28-$X$3*AS28)</f>
        <v>-1</v>
      </c>
      <c r="AU28">
        <v>9</v>
      </c>
      <c r="AV28">
        <v>1</v>
      </c>
      <c r="AW28">
        <f t="shared" ref="AW28:AW37" si="12">AO28/$D$4</f>
        <v>8.3333333333333329E-2</v>
      </c>
    </row>
    <row r="29" spans="2:49" x14ac:dyDescent="0.35">
      <c r="B29" t="s">
        <v>125</v>
      </c>
      <c r="C29">
        <v>2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3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>
        <f t="shared" si="8"/>
        <v>4</v>
      </c>
      <c r="AO29">
        <f t="shared" si="1"/>
        <v>4</v>
      </c>
      <c r="AP29">
        <f t="shared" si="9"/>
        <v>0</v>
      </c>
      <c r="AQ29">
        <f t="shared" si="10"/>
        <v>1</v>
      </c>
      <c r="AR29">
        <f t="shared" ref="AR29:AR34" si="13">AP29</f>
        <v>0</v>
      </c>
      <c r="AS29">
        <f t="shared" ref="AS29:AS37" si="14">AQ29</f>
        <v>1</v>
      </c>
      <c r="AT29">
        <f t="shared" si="11"/>
        <v>-1</v>
      </c>
      <c r="AW29">
        <f t="shared" si="12"/>
        <v>0.16666666666666666</v>
      </c>
    </row>
    <row r="30" spans="2:49" x14ac:dyDescent="0.35">
      <c r="B30" t="s">
        <v>125</v>
      </c>
      <c r="C30">
        <v>3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4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>
        <f t="shared" si="8"/>
        <v>6</v>
      </c>
      <c r="AO30">
        <f t="shared" si="1"/>
        <v>6</v>
      </c>
      <c r="AP30">
        <f t="shared" si="9"/>
        <v>0</v>
      </c>
      <c r="AQ30">
        <f t="shared" si="10"/>
        <v>3</v>
      </c>
      <c r="AR30">
        <f t="shared" si="13"/>
        <v>0</v>
      </c>
      <c r="AS30">
        <f t="shared" si="14"/>
        <v>3</v>
      </c>
      <c r="AT30">
        <f t="shared" si="11"/>
        <v>-1</v>
      </c>
      <c r="AW30">
        <f t="shared" si="12"/>
        <v>0.25</v>
      </c>
    </row>
    <row r="31" spans="2:49" x14ac:dyDescent="0.35">
      <c r="B31" t="s">
        <v>125</v>
      </c>
      <c r="C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3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>
        <f t="shared" si="8"/>
        <v>2</v>
      </c>
      <c r="AO31">
        <f t="shared" si="1"/>
        <v>2</v>
      </c>
      <c r="AP31">
        <f t="shared" si="9"/>
        <v>0</v>
      </c>
      <c r="AQ31">
        <f t="shared" si="10"/>
        <v>0</v>
      </c>
      <c r="AR31">
        <f t="shared" si="13"/>
        <v>0</v>
      </c>
      <c r="AS31">
        <f t="shared" si="14"/>
        <v>0</v>
      </c>
      <c r="AT31">
        <f t="shared" si="11"/>
        <v>-1</v>
      </c>
      <c r="AW31">
        <f t="shared" si="12"/>
        <v>8.3333333333333329E-2</v>
      </c>
    </row>
    <row r="32" spans="2:49" x14ac:dyDescent="0.35">
      <c r="B32" t="s">
        <v>125</v>
      </c>
      <c r="C32">
        <v>5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AA32">
        <v>0</v>
      </c>
      <c r="AB32">
        <v>1.5</v>
      </c>
      <c r="AC32">
        <v>6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>
        <f t="shared" si="8"/>
        <v>2</v>
      </c>
      <c r="AO32">
        <f t="shared" si="1"/>
        <v>2</v>
      </c>
      <c r="AP32">
        <f t="shared" si="9"/>
        <v>0</v>
      </c>
      <c r="AQ32">
        <f t="shared" si="10"/>
        <v>1</v>
      </c>
      <c r="AR32">
        <f t="shared" si="13"/>
        <v>0</v>
      </c>
      <c r="AS32">
        <f t="shared" si="14"/>
        <v>1</v>
      </c>
      <c r="AT32">
        <f>IF(AR32=0,-1,AO32/$D$4+$X$2*AR32-$X$3*AS32)</f>
        <v>-1</v>
      </c>
      <c r="AW32">
        <f t="shared" si="12"/>
        <v>8.3333333333333329E-2</v>
      </c>
    </row>
    <row r="33" spans="2:49" x14ac:dyDescent="0.35">
      <c r="B33" t="s">
        <v>125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1.5</v>
      </c>
      <c r="AC33">
        <v>7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f t="shared" si="8"/>
        <v>2</v>
      </c>
      <c r="AO33">
        <f t="shared" si="1"/>
        <v>2</v>
      </c>
      <c r="AP33">
        <f t="shared" si="9"/>
        <v>0</v>
      </c>
      <c r="AQ33">
        <f t="shared" si="10"/>
        <v>1</v>
      </c>
      <c r="AR33">
        <f t="shared" si="13"/>
        <v>0</v>
      </c>
      <c r="AS33">
        <f t="shared" si="14"/>
        <v>1</v>
      </c>
      <c r="AT33">
        <f t="shared" si="11"/>
        <v>-1</v>
      </c>
      <c r="AW33">
        <f t="shared" si="12"/>
        <v>8.3333333333333329E-2</v>
      </c>
    </row>
    <row r="34" spans="2:49" x14ac:dyDescent="0.35">
      <c r="B34" t="s">
        <v>125</v>
      </c>
      <c r="C34">
        <v>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1.5</v>
      </c>
      <c r="AC34">
        <v>6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>
        <f t="shared" si="8"/>
        <v>0</v>
      </c>
      <c r="AO34">
        <f t="shared" si="1"/>
        <v>0</v>
      </c>
      <c r="AP34">
        <f t="shared" si="9"/>
        <v>0</v>
      </c>
      <c r="AQ34">
        <f t="shared" si="10"/>
        <v>0</v>
      </c>
      <c r="AR34">
        <f t="shared" si="13"/>
        <v>0</v>
      </c>
      <c r="AS34">
        <f t="shared" si="14"/>
        <v>0</v>
      </c>
      <c r="AT34">
        <f t="shared" si="11"/>
        <v>-1</v>
      </c>
      <c r="AW34">
        <f t="shared" si="12"/>
        <v>0</v>
      </c>
    </row>
    <row r="35" spans="2:49" x14ac:dyDescent="0.35">
      <c r="B35" t="s">
        <v>125</v>
      </c>
      <c r="C35">
        <v>8</v>
      </c>
      <c r="D35">
        <v>0</v>
      </c>
      <c r="E35">
        <v>0</v>
      </c>
      <c r="F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4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>
        <f t="shared" si="8"/>
        <v>1</v>
      </c>
      <c r="AO35">
        <v>2</v>
      </c>
      <c r="AP35">
        <f t="shared" si="9"/>
        <v>0</v>
      </c>
      <c r="AQ35">
        <f t="shared" si="10"/>
        <v>0</v>
      </c>
      <c r="AR35">
        <v>2</v>
      </c>
      <c r="AS35">
        <f t="shared" si="14"/>
        <v>0</v>
      </c>
      <c r="AT35">
        <f>IF(AR35=0,-1,AO35/$D$4+$X$2*AR35-$X$3*AS35)</f>
        <v>2.0833333333333335</v>
      </c>
      <c r="AW35">
        <f t="shared" si="12"/>
        <v>8.3333333333333329E-2</v>
      </c>
    </row>
    <row r="36" spans="2:49" x14ac:dyDescent="0.35">
      <c r="B36" t="s">
        <v>125</v>
      </c>
      <c r="C36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1.75</v>
      </c>
      <c r="AC36">
        <v>6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>
        <f t="shared" si="8"/>
        <v>4</v>
      </c>
      <c r="AO36">
        <v>2</v>
      </c>
      <c r="AP36">
        <f t="shared" si="9"/>
        <v>0</v>
      </c>
      <c r="AQ36">
        <f t="shared" si="10"/>
        <v>2</v>
      </c>
      <c r="AR36">
        <f>AP36</f>
        <v>0</v>
      </c>
      <c r="AS36">
        <f t="shared" si="14"/>
        <v>2</v>
      </c>
      <c r="AT36">
        <f>IF(AR36=0,-1,AO36/$D$4+$X$2*AR36-$X$3*AS36)</f>
        <v>-1</v>
      </c>
      <c r="AW36">
        <f t="shared" si="12"/>
        <v>8.3333333333333329E-2</v>
      </c>
    </row>
    <row r="37" spans="2:49" x14ac:dyDescent="0.35">
      <c r="B37" t="s">
        <v>125</v>
      </c>
      <c r="C37">
        <v>10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5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>
        <f t="shared" si="8"/>
        <v>2</v>
      </c>
      <c r="AO37">
        <f t="shared" si="1"/>
        <v>2</v>
      </c>
      <c r="AP37">
        <f t="shared" si="9"/>
        <v>0</v>
      </c>
      <c r="AQ37">
        <f t="shared" si="10"/>
        <v>0</v>
      </c>
      <c r="AR37">
        <f>AP37</f>
        <v>0</v>
      </c>
      <c r="AS37">
        <f t="shared" si="14"/>
        <v>0</v>
      </c>
      <c r="AT37">
        <f>IF(AR37=0,-1,AO37/$D$4+$X$2*AR37-$X$3*AS37)</f>
        <v>-1</v>
      </c>
      <c r="AW37">
        <f t="shared" si="12"/>
        <v>8.3333333333333329E-2</v>
      </c>
    </row>
    <row r="38" spans="2:49" hidden="1" x14ac:dyDescent="0.35">
      <c r="B38" t="s">
        <v>125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1.5</v>
      </c>
      <c r="AC38">
        <v>5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>
        <f t="shared" si="8"/>
        <v>0</v>
      </c>
      <c r="AO38">
        <f t="shared" si="1"/>
        <v>0</v>
      </c>
      <c r="AP38">
        <f>COUNTIFS(D38:Z38,"0",E38:AA38,"1",$D$41:$Z$41,"&lt;0,5")+COUNTIFS(D38:Z38,"1",E38:AA38,"0",$D$41:$Z$41,"&gt;0,5")</f>
        <v>0</v>
      </c>
      <c r="AQ38">
        <f>COUNTIFS(D38:Z38,"0",E38:AA38,"1",$D$17:$Z$17,"&gt;"&amp;$X$1)+COUNTIFS(D38:Z38,"1",E38:AA38,"0",$D$17:$Z$17,"&lt;"&amp;$Y$1)</f>
        <v>0</v>
      </c>
      <c r="AR38">
        <f>AP38</f>
        <v>0</v>
      </c>
      <c r="AT38">
        <f>IF(AP38=0,-1,AN38/$D$4+$X$2*AP38-$X$3*AQ38)</f>
        <v>-1</v>
      </c>
      <c r="AW38">
        <f>AO38/$C$4</f>
        <v>0</v>
      </c>
    </row>
    <row r="39" spans="2:49" hidden="1" x14ac:dyDescent="0.35">
      <c r="B39" t="s">
        <v>125</v>
      </c>
      <c r="C39">
        <v>16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5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>
        <f t="shared" si="8"/>
        <v>2</v>
      </c>
      <c r="AO39">
        <f t="shared" si="1"/>
        <v>2</v>
      </c>
      <c r="AP39">
        <f>COUNTIFS(D39:Z39,"0",E39:AA39,"1",$D$41:$Z$41,"&lt;0,5")+COUNTIFS(D39:Z39,"1",E39:AA39,"0",$D$41:$Z$41,"&gt;0,5")</f>
        <v>0</v>
      </c>
      <c r="AQ39">
        <f>COUNTIFS(D39:Z39,"0",E39:AA39,"1",$D$17:$Z$17,"&gt;"&amp;$X$1)+COUNTIFS(D39:Z39,"1",E39:AA39,"0",$D$17:$Z$17,"&lt;"&amp;$Y$1)</f>
        <v>1</v>
      </c>
      <c r="AR39">
        <f>AP39</f>
        <v>0</v>
      </c>
      <c r="AT39">
        <f>IF(AP39=0,-1,AN39/$D$4+$X$2*AP39-$X$3*AQ39)</f>
        <v>-1</v>
      </c>
      <c r="AW39">
        <f>AO39/$C$4</f>
        <v>0.4</v>
      </c>
    </row>
    <row r="40" spans="2:49" x14ac:dyDescent="0.35">
      <c r="D40">
        <f>SUM(D28:D37)/10</f>
        <v>0</v>
      </c>
      <c r="E40">
        <f t="shared" ref="E40:AM40" si="15">SUM(E28:E37)/10</f>
        <v>0</v>
      </c>
      <c r="F40">
        <f t="shared" si="15"/>
        <v>0.1</v>
      </c>
      <c r="G40">
        <f t="shared" si="15"/>
        <v>0.2</v>
      </c>
      <c r="H40">
        <f t="shared" si="15"/>
        <v>0.6</v>
      </c>
      <c r="I40">
        <f t="shared" si="15"/>
        <v>0.8</v>
      </c>
      <c r="J40">
        <f t="shared" si="15"/>
        <v>0.9</v>
      </c>
      <c r="K40">
        <f t="shared" si="15"/>
        <v>0.9</v>
      </c>
      <c r="L40">
        <f t="shared" si="15"/>
        <v>0.8</v>
      </c>
      <c r="M40">
        <f t="shared" si="15"/>
        <v>0.7</v>
      </c>
      <c r="N40">
        <f t="shared" si="15"/>
        <v>0.7</v>
      </c>
      <c r="O40">
        <f t="shared" si="15"/>
        <v>0.9</v>
      </c>
      <c r="P40">
        <f t="shared" si="15"/>
        <v>0.9</v>
      </c>
      <c r="Q40">
        <f t="shared" si="15"/>
        <v>0.9</v>
      </c>
      <c r="R40">
        <f t="shared" si="15"/>
        <v>0.8</v>
      </c>
      <c r="S40">
        <f t="shared" si="15"/>
        <v>0.7</v>
      </c>
      <c r="T40">
        <f t="shared" si="15"/>
        <v>0.5</v>
      </c>
      <c r="U40">
        <f t="shared" si="15"/>
        <v>0.1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2.0750000000000002</v>
      </c>
      <c r="AC40">
        <f t="shared" si="15"/>
        <v>4.9000000000000004</v>
      </c>
      <c r="AD40" t="e">
        <f t="shared" si="15"/>
        <v>#N/A</v>
      </c>
      <c r="AE40" t="e">
        <f t="shared" si="15"/>
        <v>#N/A</v>
      </c>
      <c r="AF40" t="e">
        <f t="shared" si="15"/>
        <v>#N/A</v>
      </c>
      <c r="AG40" t="e">
        <f t="shared" si="15"/>
        <v>#N/A</v>
      </c>
      <c r="AH40" t="e">
        <f t="shared" si="15"/>
        <v>#N/A</v>
      </c>
      <c r="AI40" t="e">
        <f t="shared" si="15"/>
        <v>#N/A</v>
      </c>
      <c r="AJ40" t="e">
        <f t="shared" si="15"/>
        <v>#N/A</v>
      </c>
      <c r="AK40" t="e">
        <f t="shared" si="15"/>
        <v>#N/A</v>
      </c>
      <c r="AL40" t="e">
        <f t="shared" si="15"/>
        <v>#N/A</v>
      </c>
      <c r="AM40" t="e">
        <f t="shared" si="15"/>
        <v>#N/A</v>
      </c>
    </row>
    <row r="41" spans="2:49" x14ac:dyDescent="0.35">
      <c r="C41" t="s">
        <v>115</v>
      </c>
      <c r="D41">
        <f>(SUM(D28:D39)+1)/12</f>
        <v>8.3333333333333329E-2</v>
      </c>
      <c r="E41">
        <f>(SUM(E28:E39)+2)/12</f>
        <v>0.25</v>
      </c>
      <c r="F41">
        <f t="shared" ref="F41:AA41" si="16">(SUM(F28:F39)+2)/12</f>
        <v>0.25</v>
      </c>
      <c r="G41">
        <f t="shared" si="16"/>
        <v>0.33333333333333331</v>
      </c>
      <c r="H41">
        <f t="shared" si="16"/>
        <v>0.66666666666666663</v>
      </c>
      <c r="I41">
        <f t="shared" si="16"/>
        <v>0.83333333333333337</v>
      </c>
      <c r="J41">
        <f t="shared" si="16"/>
        <v>0.91666666666666663</v>
      </c>
      <c r="K41">
        <f t="shared" si="16"/>
        <v>0.91666666666666663</v>
      </c>
      <c r="L41">
        <f t="shared" si="16"/>
        <v>0.83333333333333337</v>
      </c>
      <c r="M41">
        <f t="shared" si="16"/>
        <v>0.75</v>
      </c>
      <c r="N41">
        <f t="shared" si="16"/>
        <v>0.75</v>
      </c>
      <c r="O41">
        <f t="shared" si="16"/>
        <v>0.91666666666666663</v>
      </c>
      <c r="P41">
        <f t="shared" si="16"/>
        <v>0.91666666666666663</v>
      </c>
      <c r="Q41">
        <f t="shared" si="16"/>
        <v>0.91666666666666663</v>
      </c>
      <c r="R41">
        <f t="shared" si="16"/>
        <v>0.83333333333333337</v>
      </c>
      <c r="S41">
        <f t="shared" si="16"/>
        <v>0.75</v>
      </c>
      <c r="T41">
        <f t="shared" si="16"/>
        <v>0.58333333333333337</v>
      </c>
      <c r="U41">
        <f t="shared" si="16"/>
        <v>0.25</v>
      </c>
      <c r="V41">
        <f t="shared" si="16"/>
        <v>0.16666666666666666</v>
      </c>
      <c r="W41">
        <f t="shared" si="16"/>
        <v>0.16666666666666666</v>
      </c>
      <c r="X41">
        <f t="shared" si="16"/>
        <v>0.16666666666666666</v>
      </c>
      <c r="Y41">
        <f t="shared" si="16"/>
        <v>0.16666666666666666</v>
      </c>
      <c r="Z41">
        <f t="shared" si="16"/>
        <v>0.16666666666666666</v>
      </c>
      <c r="AA41">
        <f t="shared" si="16"/>
        <v>0.16666666666666666</v>
      </c>
      <c r="AB41" t="e">
        <f t="shared" ref="AB41:AM41" si="17">(SUM(AB31:AB39)+$C$3)/$C$2</f>
        <v>#DIV/0!</v>
      </c>
      <c r="AC41" t="e">
        <f t="shared" si="17"/>
        <v>#DIV/0!</v>
      </c>
      <c r="AD41" t="e">
        <f t="shared" si="17"/>
        <v>#N/A</v>
      </c>
      <c r="AE41" t="e">
        <f t="shared" si="17"/>
        <v>#N/A</v>
      </c>
      <c r="AF41" t="e">
        <f t="shared" si="17"/>
        <v>#N/A</v>
      </c>
      <c r="AG41" t="e">
        <f t="shared" si="17"/>
        <v>#N/A</v>
      </c>
      <c r="AH41" t="e">
        <f t="shared" si="17"/>
        <v>#N/A</v>
      </c>
      <c r="AI41" t="e">
        <f t="shared" si="17"/>
        <v>#N/A</v>
      </c>
      <c r="AJ41" t="e">
        <f t="shared" si="17"/>
        <v>#N/A</v>
      </c>
      <c r="AK41" t="e">
        <f t="shared" si="17"/>
        <v>#N/A</v>
      </c>
      <c r="AL41" t="e">
        <f t="shared" si="17"/>
        <v>#N/A</v>
      </c>
      <c r="AM41" t="e">
        <f t="shared" si="17"/>
        <v>#N/A</v>
      </c>
    </row>
    <row r="42" spans="2:49" x14ac:dyDescent="0.35">
      <c r="B42" t="s">
        <v>126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>
        <v>1.75</v>
      </c>
      <c r="AC42">
        <v>5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f t="shared" ref="AN42:AN47" si="18">IF(ISNUMBER(AA42),COUNTIFS(D42:Z42,"0",E42:AA42,"1")+COUNTIFS(D42:Z42,"1",E42:AA42,"0"),COUNTIFS(D42:Z42,"0",E42:AA42,"1")+COUNTIFS(D42:Z42,"1",E42:AA42,"0")-1)</f>
        <v>0</v>
      </c>
      <c r="AO42">
        <f t="shared" si="1"/>
        <v>0</v>
      </c>
      <c r="AP42">
        <f t="shared" ref="AP42:AP47" si="19">COUNTIFS(D42:Z42,"0",E42:AA42,"1",$D$51:$Z$51,"&lt;=0,5")+COUNTIFS(D42:Z42,"1",E42:AA42,"0",$D$51:$Z$51,"&gt;=0,5")</f>
        <v>0</v>
      </c>
      <c r="AQ42">
        <f t="shared" ref="AQ42:AQ47" si="20">COUNTIFS(D42:Z42,"0",E42:AA42,"1",$D$51:$Z$51,"&gt;"&amp;$X$1)+COUNTIFS(D42:Z42,"1",E42:AA42,"0",$D$51:$Z$51,"&lt;"&amp;$Y$1)</f>
        <v>1</v>
      </c>
      <c r="AR42">
        <f t="shared" ref="AR42:AS47" si="21">AP42</f>
        <v>0</v>
      </c>
      <c r="AS42">
        <f t="shared" si="21"/>
        <v>1</v>
      </c>
      <c r="AT42">
        <f t="shared" ref="AT42:AT47" si="22">IF(AR42=0,-1,AO42/$E$4+$X$2*AR42-$X$3*AS42)</f>
        <v>-1</v>
      </c>
      <c r="AU42">
        <v>4</v>
      </c>
      <c r="AV42">
        <v>2</v>
      </c>
      <c r="AW42">
        <f t="shared" ref="AW42:AW47" si="23">AO42/$E$4</f>
        <v>0</v>
      </c>
    </row>
    <row r="43" spans="2:49" x14ac:dyDescent="0.35">
      <c r="B43" t="s">
        <v>126</v>
      </c>
      <c r="C43">
        <v>2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>
        <v>2.75</v>
      </c>
      <c r="AC43">
        <v>6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>
        <f t="shared" si="18"/>
        <v>0</v>
      </c>
      <c r="AO43">
        <f t="shared" si="1"/>
        <v>0</v>
      </c>
      <c r="AP43">
        <f t="shared" si="19"/>
        <v>0</v>
      </c>
      <c r="AQ43">
        <f t="shared" si="20"/>
        <v>0</v>
      </c>
      <c r="AR43">
        <f t="shared" si="21"/>
        <v>0</v>
      </c>
      <c r="AS43">
        <f t="shared" si="21"/>
        <v>0</v>
      </c>
      <c r="AT43">
        <f t="shared" si="22"/>
        <v>-1</v>
      </c>
      <c r="AW43">
        <f t="shared" si="23"/>
        <v>0</v>
      </c>
    </row>
    <row r="44" spans="2:49" x14ac:dyDescent="0.35">
      <c r="B44" t="s">
        <v>126</v>
      </c>
      <c r="C44">
        <v>3</v>
      </c>
      <c r="E44">
        <v>0</v>
      </c>
      <c r="F44">
        <v>0</v>
      </c>
      <c r="G44">
        <v>0</v>
      </c>
      <c r="H44">
        <v>1</v>
      </c>
      <c r="I44">
        <v>1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>
        <v>2.25</v>
      </c>
      <c r="AC44">
        <v>6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>
        <f t="shared" si="18"/>
        <v>0</v>
      </c>
      <c r="AO44">
        <f t="shared" si="1"/>
        <v>0</v>
      </c>
      <c r="AP44">
        <f t="shared" si="19"/>
        <v>0</v>
      </c>
      <c r="AQ44">
        <f t="shared" si="20"/>
        <v>0</v>
      </c>
      <c r="AR44">
        <f t="shared" si="21"/>
        <v>0</v>
      </c>
      <c r="AS44">
        <f t="shared" si="21"/>
        <v>0</v>
      </c>
      <c r="AT44">
        <f t="shared" si="22"/>
        <v>-1</v>
      </c>
      <c r="AW44">
        <f t="shared" si="23"/>
        <v>0</v>
      </c>
    </row>
    <row r="45" spans="2:49" x14ac:dyDescent="0.35">
      <c r="B45" t="s">
        <v>126</v>
      </c>
      <c r="C45">
        <v>4</v>
      </c>
      <c r="E45">
        <v>0</v>
      </c>
      <c r="F45">
        <v>0</v>
      </c>
      <c r="G45">
        <v>0</v>
      </c>
      <c r="H45">
        <v>1</v>
      </c>
      <c r="I45">
        <v>1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>
        <v>2.75</v>
      </c>
      <c r="AC45">
        <v>6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>
        <f t="shared" si="18"/>
        <v>0</v>
      </c>
      <c r="AO45">
        <f t="shared" si="1"/>
        <v>0</v>
      </c>
      <c r="AP45">
        <f t="shared" si="19"/>
        <v>0</v>
      </c>
      <c r="AQ45">
        <f t="shared" si="20"/>
        <v>0</v>
      </c>
      <c r="AR45">
        <f t="shared" si="21"/>
        <v>0</v>
      </c>
      <c r="AS45">
        <f t="shared" si="21"/>
        <v>0</v>
      </c>
      <c r="AT45">
        <f t="shared" si="22"/>
        <v>-1</v>
      </c>
      <c r="AW45">
        <f t="shared" si="23"/>
        <v>0</v>
      </c>
    </row>
    <row r="46" spans="2:49" x14ac:dyDescent="0.35">
      <c r="B46" t="s">
        <v>126</v>
      </c>
      <c r="C46">
        <v>5</v>
      </c>
      <c r="E46">
        <v>0</v>
      </c>
      <c r="F46">
        <v>1</v>
      </c>
      <c r="G46">
        <v>1</v>
      </c>
      <c r="H46">
        <v>1</v>
      </c>
      <c r="I46">
        <v>1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2</v>
      </c>
      <c r="AC46">
        <v>6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>
        <f t="shared" si="18"/>
        <v>0</v>
      </c>
      <c r="AO46">
        <f t="shared" si="1"/>
        <v>0</v>
      </c>
      <c r="AP46">
        <f t="shared" si="19"/>
        <v>0</v>
      </c>
      <c r="AQ46">
        <f t="shared" si="20"/>
        <v>0</v>
      </c>
      <c r="AR46">
        <f t="shared" si="21"/>
        <v>0</v>
      </c>
      <c r="AS46">
        <f t="shared" si="21"/>
        <v>0</v>
      </c>
      <c r="AT46">
        <f t="shared" si="22"/>
        <v>-1</v>
      </c>
      <c r="AW46">
        <f t="shared" si="23"/>
        <v>0</v>
      </c>
    </row>
    <row r="47" spans="2:49" x14ac:dyDescent="0.35">
      <c r="B47" t="s">
        <v>126</v>
      </c>
      <c r="C47">
        <v>6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>
        <v>3</v>
      </c>
      <c r="AC47">
        <v>6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>
        <f t="shared" si="18"/>
        <v>1</v>
      </c>
      <c r="AO47">
        <f t="shared" si="1"/>
        <v>1</v>
      </c>
      <c r="AP47">
        <f t="shared" si="19"/>
        <v>0</v>
      </c>
      <c r="AQ47">
        <f t="shared" si="20"/>
        <v>2</v>
      </c>
      <c r="AR47">
        <f t="shared" si="21"/>
        <v>0</v>
      </c>
      <c r="AS47">
        <f t="shared" si="21"/>
        <v>2</v>
      </c>
      <c r="AT47">
        <f t="shared" si="22"/>
        <v>-1</v>
      </c>
      <c r="AW47">
        <f t="shared" si="23"/>
        <v>0.16666666666666666</v>
      </c>
    </row>
    <row r="48" spans="2:49" x14ac:dyDescent="0.35">
      <c r="B48" s="7" t="s">
        <v>126</v>
      </c>
      <c r="C48" s="7">
        <v>7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>
        <v>2</v>
      </c>
      <c r="AC48">
        <v>6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</row>
    <row r="49" spans="2:49" x14ac:dyDescent="0.35">
      <c r="B49" s="7" t="s">
        <v>126</v>
      </c>
      <c r="C49" s="7">
        <v>8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>
        <v>2.25</v>
      </c>
      <c r="AC49">
        <v>7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</row>
    <row r="50" spans="2:49" x14ac:dyDescent="0.35">
      <c r="D50">
        <f t="shared" ref="D50:I50" si="24">AVERAGE(D42:D47)</f>
        <v>0.33333333333333331</v>
      </c>
      <c r="E50">
        <f t="shared" si="24"/>
        <v>0</v>
      </c>
      <c r="F50">
        <f t="shared" si="24"/>
        <v>0.16666666666666666</v>
      </c>
      <c r="G50">
        <f t="shared" si="24"/>
        <v>0.33333333333333331</v>
      </c>
      <c r="H50">
        <f t="shared" si="24"/>
        <v>0.66666666666666663</v>
      </c>
      <c r="I50">
        <f t="shared" si="24"/>
        <v>1</v>
      </c>
    </row>
    <row r="51" spans="2:49" x14ac:dyDescent="0.35">
      <c r="C51" t="s">
        <v>115</v>
      </c>
      <c r="D51">
        <f>(SUM(D42:D49)+1)/12</f>
        <v>0.16666666666666666</v>
      </c>
      <c r="E51">
        <f>(SUM(E42:E49)+1)/12</f>
        <v>8.3333333333333329E-2</v>
      </c>
      <c r="F51">
        <f>(SUM(F42:F49)+2)/12</f>
        <v>0.25</v>
      </c>
      <c r="G51">
        <f>(SUM(G42:G49)+2)/12</f>
        <v>0.33333333333333331</v>
      </c>
      <c r="H51">
        <f>(SUM(H42:H49)+6)/12</f>
        <v>0.83333333333333337</v>
      </c>
      <c r="I51">
        <f>(SUM(I42:I49)+6)/12</f>
        <v>1</v>
      </c>
    </row>
    <row r="52" spans="2:49" x14ac:dyDescent="0.35">
      <c r="B52" t="s">
        <v>127</v>
      </c>
      <c r="C52">
        <v>1</v>
      </c>
      <c r="D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>
        <v>3</v>
      </c>
      <c r="AC52">
        <v>7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>
        <f t="shared" ref="AN52:AN61" si="25">IF(ISNUMBER(AA52),COUNTIFS(D52:Z52,"0",E52:AA52,"1")+COUNTIFS(D52:Z52,"1",E52:AA52,"0"),COUNTIFS(D52:Z52,"0",E52:AA52,"1")+COUNTIFS(D52:Z52,"1",E52:AA52,"0")-1)</f>
        <v>0</v>
      </c>
      <c r="AO52">
        <f t="shared" si="1"/>
        <v>0</v>
      </c>
      <c r="AP52">
        <f>COUNTIFS(D52:Z52,"0",E52:AA52,"1",$D$63:$Z$63,"&lt;=0,5")+COUNTIFS(D52:Z52,"1",E52:AA52,"0",$D$63:$Z$63,"&gt;=0,5")</f>
        <v>0</v>
      </c>
      <c r="AQ52">
        <f>COUNTIFS(D52:Z52,"0",E52:AA52,"1",$D$63:$Z$63,"&gt;"&amp;$X$1)+COUNTIFS(D52:Z52,"1",E52:AA52,"0",$D$63:$Z$63,"&lt;"&amp;$Y$1)</f>
        <v>1</v>
      </c>
      <c r="AR52">
        <f>AP52</f>
        <v>0</v>
      </c>
      <c r="AS52">
        <f>AQ52</f>
        <v>1</v>
      </c>
      <c r="AT52">
        <f>IF(AR52=0,-1,AO52/$F$4+$X$2*AR52-$X$3*AS52)</f>
        <v>-1</v>
      </c>
      <c r="AU52">
        <v>5</v>
      </c>
      <c r="AV52">
        <v>1</v>
      </c>
      <c r="AW52">
        <f t="shared" ref="AW52:AW61" si="26">AO52/$F$4</f>
        <v>0</v>
      </c>
    </row>
    <row r="53" spans="2:49" x14ac:dyDescent="0.35">
      <c r="B53" t="s">
        <v>127</v>
      </c>
      <c r="C53">
        <v>2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>
        <v>2.75</v>
      </c>
      <c r="AC53">
        <v>3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>
        <f t="shared" si="25"/>
        <v>0</v>
      </c>
      <c r="AO53">
        <f t="shared" si="1"/>
        <v>0</v>
      </c>
      <c r="AP53">
        <f>COUNTIFS(D53:Z53,"0",E53:AA53,"1",$D$63:$Z$63,"&lt;=0,5")+COUNTIFS(D53:Z53,"1",E53:AA53,"0",$D$63:$Z$63,"&gt;=0,5")</f>
        <v>0</v>
      </c>
      <c r="AQ53">
        <f>COUNTIFS(D53:Z53,"0",E53:AA53,"1",$D$63:$Z$63,"&gt;"&amp;$X$1)+COUNTIFS(D53:Z53,"1",E53:AA53,"0",$D$63:$Z$63,"&lt;"&amp;$Y$1)</f>
        <v>0</v>
      </c>
      <c r="AR53">
        <f t="shared" ref="AR53:AR61" si="27">AP53</f>
        <v>0</v>
      </c>
      <c r="AS53">
        <f t="shared" ref="AS53:AS61" si="28">AQ53</f>
        <v>0</v>
      </c>
      <c r="AT53">
        <f t="shared" ref="AT53:AT61" si="29">IF(AR53=0,-1,AO53/$F$4+$X$2*AR53-$X$3*AS53)</f>
        <v>-1</v>
      </c>
      <c r="AW53">
        <f t="shared" si="26"/>
        <v>0</v>
      </c>
    </row>
    <row r="54" spans="2:49" x14ac:dyDescent="0.35">
      <c r="B54" t="s">
        <v>127</v>
      </c>
      <c r="C54">
        <v>3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>
        <v>2.5</v>
      </c>
      <c r="AC54">
        <v>4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>
        <f t="shared" si="25"/>
        <v>0</v>
      </c>
      <c r="AO54">
        <f t="shared" si="1"/>
        <v>0</v>
      </c>
      <c r="AP54">
        <f>COUNTIFS(D54:Z54,"0",E54:AA54,"1",$D$63:$Z$63,"&lt;=0,5")+COUNTIFS(D54:Z54,"1",E54:AA54,"0",$D$63:$Z$63,"&gt;=0,5")</f>
        <v>0</v>
      </c>
      <c r="AQ54">
        <f>COUNTIFS(D54:Z54,"0",E54:AA54,"1",$D$63:$Z$63,"&gt;"&amp;$X$1)+COUNTIFS(D54:Z54,"1",E54:AA54,"0",$D$63:$Z$63,"&lt;"&amp;$Y$1)</f>
        <v>1</v>
      </c>
      <c r="AR54">
        <f t="shared" si="27"/>
        <v>0</v>
      </c>
      <c r="AS54">
        <f t="shared" si="28"/>
        <v>1</v>
      </c>
      <c r="AT54">
        <f t="shared" si="29"/>
        <v>-1</v>
      </c>
      <c r="AW54">
        <f t="shared" si="26"/>
        <v>0</v>
      </c>
    </row>
    <row r="55" spans="2:49" x14ac:dyDescent="0.35">
      <c r="B55" t="s">
        <v>127</v>
      </c>
      <c r="C55">
        <v>4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>
        <v>2.5</v>
      </c>
      <c r="AC55">
        <v>7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>
        <f t="shared" si="25"/>
        <v>1</v>
      </c>
      <c r="AO55">
        <f t="shared" si="1"/>
        <v>1</v>
      </c>
      <c r="AP55">
        <f>COUNTIFS(D55:Z55,"0",E55:AA55,"1",$D$63:$Z$63,"&lt;=0,5")+COUNTIFS(D55:Z55,"1",E55:AA55,"0",$D$63:$Z$63,"&gt;=0,5")</f>
        <v>0</v>
      </c>
      <c r="AQ55">
        <f>COUNTIFS(D55:Z55,"0",E55:AA55,"1",$D$63:$Z$63,"&gt;"&amp;$X$1)+COUNTIFS(D55:Z55,"1",E55:AA55,"0",$D$63:$Z$63,"&lt;"&amp;$Y$1)</f>
        <v>1</v>
      </c>
      <c r="AR55">
        <f t="shared" si="27"/>
        <v>0</v>
      </c>
      <c r="AS55">
        <f t="shared" si="28"/>
        <v>1</v>
      </c>
      <c r="AT55">
        <f t="shared" si="29"/>
        <v>-1</v>
      </c>
      <c r="AW55">
        <f t="shared" si="26"/>
        <v>0.1111111111111111</v>
      </c>
    </row>
    <row r="56" spans="2:49" x14ac:dyDescent="0.35">
      <c r="B56" s="7" t="s">
        <v>127</v>
      </c>
      <c r="C56" s="7">
        <v>5</v>
      </c>
    </row>
    <row r="57" spans="2:49" x14ac:dyDescent="0.35">
      <c r="B57" s="7" t="s">
        <v>127</v>
      </c>
      <c r="C57" s="7">
        <v>6</v>
      </c>
    </row>
    <row r="58" spans="2:49" x14ac:dyDescent="0.35">
      <c r="B58" t="s">
        <v>127</v>
      </c>
      <c r="C58">
        <v>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>
        <v>2</v>
      </c>
      <c r="AC58">
        <v>5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>
        <f t="shared" si="25"/>
        <v>0</v>
      </c>
      <c r="AO58">
        <f t="shared" si="1"/>
        <v>0</v>
      </c>
      <c r="AP58">
        <f>COUNTIFS(D58:Z58,"0",E58:AA58,"1",$D$63:$Z$63,"&lt;=0,5")+COUNTIFS(D58:Z58,"1",E58:AA58,"0",$D$63:$Z$63,"&gt;=0,5")</f>
        <v>0</v>
      </c>
      <c r="AQ58">
        <f>COUNTIFS(D58:Z58,"0",E58:AA58,"1",$D$63:$Z$63,"&gt;"&amp;$X$1)+COUNTIFS(D58:Z58,"1",E58:AA58,"0",$D$63:$Z$63,"&lt;"&amp;$Y$1)</f>
        <v>1</v>
      </c>
      <c r="AR58">
        <f t="shared" si="27"/>
        <v>0</v>
      </c>
      <c r="AS58">
        <f t="shared" si="28"/>
        <v>1</v>
      </c>
      <c r="AT58">
        <f t="shared" si="29"/>
        <v>-1</v>
      </c>
      <c r="AW58">
        <f t="shared" si="26"/>
        <v>0</v>
      </c>
    </row>
    <row r="59" spans="2:49" x14ac:dyDescent="0.35">
      <c r="B59" s="7" t="s">
        <v>127</v>
      </c>
      <c r="C59" s="7">
        <v>8</v>
      </c>
    </row>
    <row r="60" spans="2:49" x14ac:dyDescent="0.35">
      <c r="B60" s="7" t="s">
        <v>127</v>
      </c>
      <c r="C60" s="7">
        <v>9</v>
      </c>
    </row>
    <row r="61" spans="2:49" x14ac:dyDescent="0.35">
      <c r="B61" t="s">
        <v>127</v>
      </c>
      <c r="C61">
        <v>10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>
        <v>1.75</v>
      </c>
      <c r="AC61">
        <v>4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>
        <f t="shared" si="25"/>
        <v>0</v>
      </c>
      <c r="AO61">
        <f t="shared" si="1"/>
        <v>0</v>
      </c>
      <c r="AP61">
        <f>COUNTIFS(D61:Z61,"0",E61:AA61,"1",$D$63:$Z$63,"&lt;=0,5")+COUNTIFS(D61:Z61,"1",E61:AA61,"0",$D$63:$Z$63,"&gt;=0,5")</f>
        <v>0</v>
      </c>
      <c r="AQ61">
        <f>COUNTIFS(D61:Z61,"0",E61:AA61,"1",$D$63:$Z$63,"&gt;"&amp;$X$1)+COUNTIFS(D61:Z61,"1",E61:AA61,"0",$D$63:$Z$63,"&lt;"&amp;$Y$1)</f>
        <v>0</v>
      </c>
      <c r="AR61">
        <f t="shared" si="27"/>
        <v>0</v>
      </c>
      <c r="AS61">
        <f t="shared" si="28"/>
        <v>0</v>
      </c>
      <c r="AT61">
        <f t="shared" si="29"/>
        <v>-1</v>
      </c>
      <c r="AW61">
        <f t="shared" si="26"/>
        <v>0</v>
      </c>
    </row>
    <row r="62" spans="2:49" x14ac:dyDescent="0.35">
      <c r="D62">
        <f>AVERAGE(D52:D61)</f>
        <v>0.33333333333333331</v>
      </c>
      <c r="E62">
        <f t="shared" ref="E62:L62" si="30">AVERAGE(E52:E61)</f>
        <v>0</v>
      </c>
      <c r="F62">
        <f t="shared" si="30"/>
        <v>0</v>
      </c>
      <c r="G62">
        <f t="shared" si="30"/>
        <v>0.16666666666666666</v>
      </c>
      <c r="H62">
        <f t="shared" si="30"/>
        <v>0.5</v>
      </c>
      <c r="I62">
        <f t="shared" si="30"/>
        <v>0.83333333333333337</v>
      </c>
      <c r="J62">
        <f t="shared" si="30"/>
        <v>0.83333333333333337</v>
      </c>
      <c r="K62">
        <f t="shared" si="30"/>
        <v>0.83333333333333337</v>
      </c>
      <c r="L62">
        <f t="shared" si="30"/>
        <v>1</v>
      </c>
      <c r="AT62" s="3"/>
    </row>
    <row r="63" spans="2:49" x14ac:dyDescent="0.35">
      <c r="C63" t="s">
        <v>115</v>
      </c>
      <c r="D63">
        <f>(SUM(D52:D61)+1)/12</f>
        <v>0.16666666666666666</v>
      </c>
      <c r="E63">
        <f>(SUM(E52:E61)+1)/12</f>
        <v>8.3333333333333329E-2</v>
      </c>
      <c r="F63">
        <f>(SUM(F52:F61)+2)/12</f>
        <v>0.16666666666666666</v>
      </c>
      <c r="G63">
        <f>(SUM(G52:G61)+2)/12</f>
        <v>0.25</v>
      </c>
      <c r="H63">
        <f>(SUM(H52:H61)+4)/12</f>
        <v>0.58333333333333337</v>
      </c>
      <c r="I63">
        <f>(SUM(I52:I61)+6)/12</f>
        <v>0.91666666666666663</v>
      </c>
      <c r="J63">
        <f>(SUM(J52:J61)+6)/12</f>
        <v>0.91666666666666663</v>
      </c>
      <c r="K63">
        <f>(SUM(K52:K61)+6)/12</f>
        <v>0.91666666666666663</v>
      </c>
      <c r="L63">
        <f>(SUM(L52:L61)+6)/12</f>
        <v>1</v>
      </c>
    </row>
    <row r="64" spans="2:49" x14ac:dyDescent="0.35">
      <c r="B64" t="s">
        <v>128</v>
      </c>
      <c r="C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5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>
        <f>IF(ISNUMBER(AA64),COUNTIFS(D64:Z64,"0",E64:AA64,"1")+COUNTIFS(D64:Z64,"1",E64:AA64,"0"),COUNTIFS(D64:Z64,"0",E64:AA64,"1")+COUNTIFS(D64:Z64,"1",E64:AA64,"0")-1)</f>
        <v>0</v>
      </c>
      <c r="AO64">
        <f>AN64</f>
        <v>0</v>
      </c>
      <c r="AP64">
        <f t="shared" ref="AP64:AP75" si="31">COUNTIFS(D64:Z64,"0",E64:AA64,"1",$D$77:$Z$77,"&lt;0,5")+COUNTIFS(D64:Z64,"1",E64:AA64,"0",$D$77:$Z$77,"&gt;0,5")</f>
        <v>0</v>
      </c>
      <c r="AQ64">
        <f t="shared" ref="AQ64:AQ75" si="32">COUNTIFS(D64:Z64,"0",E64:AA64,"1",$D$77:$Z$77,"&gt;"&amp;$X$1)+COUNTIFS(D64:Z64,"1",E64:AA64,"0",$D$77:$Z$77,"&lt;"&amp;$Y$1)</f>
        <v>0</v>
      </c>
      <c r="AR64">
        <f>AP64</f>
        <v>0</v>
      </c>
      <c r="AS64">
        <f>AQ64</f>
        <v>0</v>
      </c>
      <c r="AT64">
        <f>IF(AR64=0,-1,AO64/$G$4+$X$2*AR64-$X$3*AS64)</f>
        <v>-1</v>
      </c>
      <c r="AU64">
        <v>3</v>
      </c>
      <c r="AV64">
        <v>4</v>
      </c>
      <c r="AW64">
        <f t="shared" ref="AW64:AW75" si="33">AO64/$G$4</f>
        <v>0</v>
      </c>
    </row>
    <row r="65" spans="2:49" x14ac:dyDescent="0.35">
      <c r="B65" t="s">
        <v>133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2.5</v>
      </c>
      <c r="AC65">
        <v>6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>
        <f t="shared" ref="AN65:AN75" si="34">IF(ISNUMBER(AA65),COUNTIFS(D65:Z65,"0",E65:AA65,"1")+COUNTIFS(D65:Z65,"1",E65:AA65,"0"),COUNTIFS(D65:Z65,"0",E65:AA65,"1")+COUNTIFS(D65:Z65,"1",E65:AA65,"0")-1)</f>
        <v>2</v>
      </c>
      <c r="AO65">
        <f t="shared" si="1"/>
        <v>2</v>
      </c>
      <c r="AP65">
        <f t="shared" si="31"/>
        <v>0</v>
      </c>
      <c r="AQ65">
        <f t="shared" si="32"/>
        <v>1</v>
      </c>
      <c r="AR65">
        <f t="shared" ref="AR65:AR70" si="35">AP65</f>
        <v>0</v>
      </c>
      <c r="AS65">
        <f t="shared" ref="AS65:AS70" si="36">AQ65</f>
        <v>1</v>
      </c>
      <c r="AT65">
        <f t="shared" ref="AT65:AT70" si="37">IF(AR65=0,-1,AO65/$G$4+$X$2*AR65-$X$3*AS65)</f>
        <v>-1</v>
      </c>
      <c r="AW65">
        <f t="shared" si="33"/>
        <v>8.3333333333333329E-2</v>
      </c>
    </row>
    <row r="66" spans="2:49" x14ac:dyDescent="0.35">
      <c r="B66" t="s">
        <v>134</v>
      </c>
      <c r="C66">
        <v>3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3</v>
      </c>
      <c r="AC66">
        <v>7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f t="shared" si="34"/>
        <v>12</v>
      </c>
      <c r="AO66">
        <f t="shared" si="1"/>
        <v>12</v>
      </c>
      <c r="AP66">
        <f t="shared" si="31"/>
        <v>0</v>
      </c>
      <c r="AQ66">
        <f t="shared" si="32"/>
        <v>6</v>
      </c>
      <c r="AR66">
        <f t="shared" si="35"/>
        <v>0</v>
      </c>
      <c r="AS66">
        <f t="shared" si="36"/>
        <v>6</v>
      </c>
      <c r="AT66">
        <f t="shared" si="37"/>
        <v>-1</v>
      </c>
      <c r="AW66">
        <f t="shared" si="33"/>
        <v>0.5</v>
      </c>
    </row>
    <row r="67" spans="2:49" x14ac:dyDescent="0.35">
      <c r="B67" t="s">
        <v>135</v>
      </c>
      <c r="C67">
        <v>4</v>
      </c>
      <c r="H67">
        <v>1</v>
      </c>
      <c r="I67">
        <v>0</v>
      </c>
      <c r="J67">
        <v>1</v>
      </c>
      <c r="P67">
        <v>1</v>
      </c>
      <c r="Q67">
        <v>1</v>
      </c>
      <c r="R67">
        <v>0</v>
      </c>
      <c r="S67">
        <v>1</v>
      </c>
      <c r="T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2.25</v>
      </c>
      <c r="AC67">
        <v>4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  <c r="AN67">
        <f t="shared" si="34"/>
        <v>6</v>
      </c>
      <c r="AO67">
        <v>7</v>
      </c>
      <c r="AP67">
        <f t="shared" si="31"/>
        <v>0</v>
      </c>
      <c r="AQ67">
        <f t="shared" si="32"/>
        <v>3</v>
      </c>
      <c r="AR67">
        <f t="shared" si="35"/>
        <v>0</v>
      </c>
      <c r="AS67">
        <v>4</v>
      </c>
      <c r="AT67">
        <f t="shared" si="37"/>
        <v>-1</v>
      </c>
      <c r="AW67">
        <f t="shared" si="33"/>
        <v>0.29166666666666669</v>
      </c>
    </row>
    <row r="68" spans="2:49" x14ac:dyDescent="0.35">
      <c r="B68" t="s">
        <v>136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2.25</v>
      </c>
      <c r="AC68">
        <v>5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>
        <f t="shared" si="34"/>
        <v>0</v>
      </c>
      <c r="AO68">
        <f t="shared" si="1"/>
        <v>0</v>
      </c>
      <c r="AP68">
        <f t="shared" si="31"/>
        <v>0</v>
      </c>
      <c r="AQ68">
        <f t="shared" si="32"/>
        <v>0</v>
      </c>
      <c r="AR68">
        <f t="shared" si="35"/>
        <v>0</v>
      </c>
      <c r="AS68">
        <f t="shared" si="36"/>
        <v>0</v>
      </c>
      <c r="AT68">
        <f t="shared" si="37"/>
        <v>-1</v>
      </c>
      <c r="AW68">
        <f t="shared" si="33"/>
        <v>0</v>
      </c>
    </row>
    <row r="69" spans="2:49" x14ac:dyDescent="0.35">
      <c r="B69" t="s">
        <v>137</v>
      </c>
      <c r="C69">
        <v>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5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  <c r="AN69">
        <f t="shared" si="34"/>
        <v>1</v>
      </c>
      <c r="AO69">
        <f t="shared" si="1"/>
        <v>1</v>
      </c>
      <c r="AP69">
        <f t="shared" si="31"/>
        <v>0</v>
      </c>
      <c r="AQ69">
        <f t="shared" si="32"/>
        <v>1</v>
      </c>
      <c r="AR69">
        <f t="shared" si="35"/>
        <v>0</v>
      </c>
      <c r="AS69">
        <f t="shared" si="36"/>
        <v>1</v>
      </c>
      <c r="AT69">
        <f t="shared" si="37"/>
        <v>-1</v>
      </c>
      <c r="AW69">
        <f t="shared" si="33"/>
        <v>4.1666666666666664E-2</v>
      </c>
    </row>
    <row r="70" spans="2:49" x14ac:dyDescent="0.35">
      <c r="B70" t="s">
        <v>138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1.5</v>
      </c>
      <c r="AC70">
        <v>5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  <c r="AN70">
        <f t="shared" si="34"/>
        <v>0</v>
      </c>
      <c r="AO70">
        <f t="shared" si="1"/>
        <v>0</v>
      </c>
      <c r="AP70">
        <f t="shared" si="31"/>
        <v>0</v>
      </c>
      <c r="AQ70">
        <f t="shared" si="32"/>
        <v>0</v>
      </c>
      <c r="AR70">
        <f t="shared" si="35"/>
        <v>0</v>
      </c>
      <c r="AS70">
        <f t="shared" si="36"/>
        <v>0</v>
      </c>
      <c r="AT70">
        <f t="shared" si="37"/>
        <v>-1</v>
      </c>
      <c r="AW70">
        <f t="shared" si="33"/>
        <v>0</v>
      </c>
    </row>
    <row r="71" spans="2:49" hidden="1" x14ac:dyDescent="0.35">
      <c r="B71" t="s">
        <v>139</v>
      </c>
      <c r="C71">
        <v>11</v>
      </c>
      <c r="AB71">
        <v>3.75</v>
      </c>
      <c r="AC71">
        <v>3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>
        <f t="shared" si="34"/>
        <v>-1</v>
      </c>
      <c r="AO71">
        <f t="shared" si="1"/>
        <v>-1</v>
      </c>
      <c r="AP71">
        <f t="shared" si="31"/>
        <v>0</v>
      </c>
      <c r="AQ71">
        <f t="shared" si="32"/>
        <v>0</v>
      </c>
      <c r="AR71">
        <f>AP71</f>
        <v>0</v>
      </c>
      <c r="AT71">
        <f>IF(AP71=0,-1,AN71/$G$4+$X$2*AP71-$X$3*AQ71)</f>
        <v>-1</v>
      </c>
      <c r="AW71">
        <f t="shared" si="33"/>
        <v>-4.1666666666666664E-2</v>
      </c>
    </row>
    <row r="72" spans="2:49" hidden="1" x14ac:dyDescent="0.35">
      <c r="B72" t="s">
        <v>140</v>
      </c>
      <c r="C72">
        <v>12</v>
      </c>
      <c r="AB72">
        <v>1.25</v>
      </c>
      <c r="AC72">
        <v>5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  <c r="AM72" t="e">
        <v>#N/A</v>
      </c>
      <c r="AN72">
        <f t="shared" si="34"/>
        <v>-1</v>
      </c>
      <c r="AO72">
        <f t="shared" si="1"/>
        <v>-1</v>
      </c>
      <c r="AP72">
        <f t="shared" si="31"/>
        <v>0</v>
      </c>
      <c r="AQ72">
        <f t="shared" si="32"/>
        <v>0</v>
      </c>
      <c r="AR72">
        <f>AP72</f>
        <v>0</v>
      </c>
      <c r="AT72">
        <f>IF(AP72=0,-1,AN72/$G$4+$X$2*AP72-$X$3*AQ72)</f>
        <v>-1</v>
      </c>
      <c r="AW72">
        <f t="shared" si="33"/>
        <v>-4.1666666666666664E-2</v>
      </c>
    </row>
    <row r="73" spans="2:49" hidden="1" x14ac:dyDescent="0.35">
      <c r="B73" t="s">
        <v>141</v>
      </c>
      <c r="C73">
        <v>14</v>
      </c>
      <c r="AB73">
        <v>2</v>
      </c>
      <c r="AC73">
        <v>4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>
        <f t="shared" si="34"/>
        <v>-1</v>
      </c>
      <c r="AO73">
        <f t="shared" si="1"/>
        <v>-1</v>
      </c>
      <c r="AP73">
        <f t="shared" si="31"/>
        <v>0</v>
      </c>
      <c r="AQ73">
        <f t="shared" si="32"/>
        <v>0</v>
      </c>
      <c r="AR73">
        <f>AP73</f>
        <v>0</v>
      </c>
      <c r="AT73">
        <f>IF(AP73=0,-1,AN73/$G$4+$X$2*AP73-$X$3*AQ73)</f>
        <v>-1</v>
      </c>
      <c r="AW73">
        <f t="shared" si="33"/>
        <v>-4.1666666666666664E-2</v>
      </c>
    </row>
    <row r="74" spans="2:49" hidden="1" x14ac:dyDescent="0.35">
      <c r="B74" t="s">
        <v>142</v>
      </c>
      <c r="C74">
        <v>15</v>
      </c>
      <c r="AB74">
        <v>1.75</v>
      </c>
      <c r="AC74">
        <v>3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>
        <f t="shared" si="34"/>
        <v>-1</v>
      </c>
      <c r="AO74">
        <f t="shared" si="1"/>
        <v>-1</v>
      </c>
      <c r="AP74">
        <f t="shared" si="31"/>
        <v>0</v>
      </c>
      <c r="AQ74">
        <f t="shared" si="32"/>
        <v>0</v>
      </c>
      <c r="AR74">
        <f>AP74</f>
        <v>0</v>
      </c>
      <c r="AT74">
        <f>IF(AP74=0,-1,AN74/$G$4+$X$2*AP74-$X$3*AQ74)</f>
        <v>-1</v>
      </c>
      <c r="AW74">
        <f t="shared" si="33"/>
        <v>-4.1666666666666664E-2</v>
      </c>
    </row>
    <row r="75" spans="2:49" hidden="1" x14ac:dyDescent="0.35">
      <c r="B75" t="s">
        <v>143</v>
      </c>
      <c r="C75">
        <v>16</v>
      </c>
      <c r="AB75">
        <v>1.25</v>
      </c>
      <c r="AC75">
        <v>4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>
        <f t="shared" si="34"/>
        <v>-1</v>
      </c>
      <c r="AO75">
        <f t="shared" ref="AO75:AO138" si="38">AN75</f>
        <v>-1</v>
      </c>
      <c r="AP75">
        <f t="shared" si="31"/>
        <v>0</v>
      </c>
      <c r="AQ75">
        <f t="shared" si="32"/>
        <v>0</v>
      </c>
      <c r="AR75">
        <f>AP75</f>
        <v>0</v>
      </c>
      <c r="AT75">
        <f>IF(AP75=0,-1,AN75/$G$4+$X$2*AP75-$X$3*AQ75)</f>
        <v>-1</v>
      </c>
      <c r="AW75">
        <f t="shared" si="33"/>
        <v>-4.1666666666666664E-2</v>
      </c>
    </row>
    <row r="76" spans="2:49" x14ac:dyDescent="0.35">
      <c r="D76">
        <f>SUM(D64:D70)/7</f>
        <v>0</v>
      </c>
      <c r="E76">
        <f t="shared" ref="E76:AA76" si="39">SUM(E64:E70)/7</f>
        <v>0.14285714285714285</v>
      </c>
      <c r="F76">
        <f t="shared" si="39"/>
        <v>0</v>
      </c>
      <c r="G76">
        <f t="shared" si="39"/>
        <v>0</v>
      </c>
      <c r="H76">
        <f t="shared" si="39"/>
        <v>0.14285714285714285</v>
      </c>
      <c r="I76">
        <f t="shared" si="39"/>
        <v>0.14285714285714285</v>
      </c>
      <c r="J76">
        <f t="shared" si="39"/>
        <v>0.2857142857142857</v>
      </c>
      <c r="K76">
        <f t="shared" si="39"/>
        <v>0.14285714285714285</v>
      </c>
      <c r="L76">
        <f t="shared" si="39"/>
        <v>0</v>
      </c>
      <c r="M76">
        <f t="shared" si="39"/>
        <v>0</v>
      </c>
      <c r="N76">
        <f t="shared" si="39"/>
        <v>0.14285714285714285</v>
      </c>
      <c r="O76">
        <f t="shared" si="39"/>
        <v>0</v>
      </c>
      <c r="P76">
        <f t="shared" si="39"/>
        <v>0.14285714285714285</v>
      </c>
      <c r="Q76">
        <f t="shared" si="39"/>
        <v>0.2857142857142857</v>
      </c>
      <c r="R76">
        <f t="shared" si="39"/>
        <v>0</v>
      </c>
      <c r="S76">
        <f t="shared" si="39"/>
        <v>0.14285714285714285</v>
      </c>
      <c r="T76">
        <f t="shared" si="39"/>
        <v>0.14285714285714285</v>
      </c>
      <c r="U76">
        <f t="shared" si="39"/>
        <v>0.14285714285714285</v>
      </c>
      <c r="V76">
        <f t="shared" si="39"/>
        <v>0</v>
      </c>
      <c r="W76">
        <f t="shared" si="39"/>
        <v>0.14285714285714285</v>
      </c>
      <c r="X76">
        <f t="shared" si="39"/>
        <v>0.14285714285714285</v>
      </c>
      <c r="Y76">
        <f t="shared" si="39"/>
        <v>0.14285714285714285</v>
      </c>
      <c r="Z76">
        <f t="shared" si="39"/>
        <v>0</v>
      </c>
      <c r="AA76">
        <f t="shared" si="39"/>
        <v>0</v>
      </c>
      <c r="AT76" s="3"/>
    </row>
    <row r="77" spans="2:49" x14ac:dyDescent="0.35">
      <c r="C77" t="s">
        <v>115</v>
      </c>
      <c r="D77">
        <f>(SUM(D64:D75)+1)/12</f>
        <v>8.3333333333333329E-2</v>
      </c>
      <c r="E77">
        <f>(SUM(E64:E75)+3)/12</f>
        <v>0.33333333333333331</v>
      </c>
      <c r="F77">
        <f t="shared" ref="F77:AA77" si="40">(SUM(F64:F75)+3)/12</f>
        <v>0.25</v>
      </c>
      <c r="G77">
        <f t="shared" si="40"/>
        <v>0.25</v>
      </c>
      <c r="H77">
        <f t="shared" si="40"/>
        <v>0.33333333333333331</v>
      </c>
      <c r="I77">
        <f t="shared" si="40"/>
        <v>0.33333333333333331</v>
      </c>
      <c r="J77">
        <f t="shared" si="40"/>
        <v>0.41666666666666669</v>
      </c>
      <c r="K77">
        <f t="shared" si="40"/>
        <v>0.33333333333333331</v>
      </c>
      <c r="L77">
        <f t="shared" si="40"/>
        <v>0.25</v>
      </c>
      <c r="M77">
        <f t="shared" si="40"/>
        <v>0.25</v>
      </c>
      <c r="N77">
        <f t="shared" si="40"/>
        <v>0.33333333333333331</v>
      </c>
      <c r="O77">
        <f t="shared" si="40"/>
        <v>0.25</v>
      </c>
      <c r="P77">
        <f t="shared" si="40"/>
        <v>0.33333333333333331</v>
      </c>
      <c r="Q77">
        <f t="shared" si="40"/>
        <v>0.41666666666666669</v>
      </c>
      <c r="R77">
        <f t="shared" si="40"/>
        <v>0.25</v>
      </c>
      <c r="S77">
        <f t="shared" si="40"/>
        <v>0.33333333333333331</v>
      </c>
      <c r="T77">
        <f t="shared" si="40"/>
        <v>0.33333333333333331</v>
      </c>
      <c r="U77">
        <f t="shared" si="40"/>
        <v>0.33333333333333331</v>
      </c>
      <c r="V77">
        <f t="shared" si="40"/>
        <v>0.25</v>
      </c>
      <c r="W77">
        <f t="shared" si="40"/>
        <v>0.33333333333333331</v>
      </c>
      <c r="X77">
        <f t="shared" si="40"/>
        <v>0.33333333333333331</v>
      </c>
      <c r="Y77">
        <f t="shared" si="40"/>
        <v>0.33333333333333331</v>
      </c>
      <c r="Z77">
        <f t="shared" si="40"/>
        <v>0.25</v>
      </c>
      <c r="AA77">
        <f t="shared" si="40"/>
        <v>0.25</v>
      </c>
      <c r="AT77" s="3"/>
    </row>
    <row r="78" spans="2:49" x14ac:dyDescent="0.35">
      <c r="B78" s="2" t="s">
        <v>144</v>
      </c>
      <c r="C78" s="2">
        <v>1</v>
      </c>
      <c r="D78" s="2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1</v>
      </c>
      <c r="R78" s="2">
        <v>1</v>
      </c>
      <c r="S78" s="2">
        <v>1</v>
      </c>
      <c r="T78" s="2" t="e">
        <v>#N/A</v>
      </c>
      <c r="U78" s="2" t="e">
        <v>#N/A</v>
      </c>
      <c r="V78" s="2" t="e">
        <v>#N/A</v>
      </c>
      <c r="W78" s="2" t="e">
        <v>#N/A</v>
      </c>
      <c r="X78" s="2" t="e">
        <v>#N/A</v>
      </c>
      <c r="Y78" s="2" t="e">
        <v>#N/A</v>
      </c>
      <c r="Z78" s="2" t="e">
        <v>#N/A</v>
      </c>
      <c r="AA78" s="2" t="e">
        <v>#N/A</v>
      </c>
      <c r="AN78">
        <f>IF(ISNUMBER(AA78),COUNTIFS(D78:Z78,"0",E78:AA78,"1")+COUNTIFS(D78:Z78,"1",E78:AA78,"0"),COUNTIFS(D78:Z78,"0",E78:AA78,"1")+COUNTIFS(D78:Z78,"1",E78:AA78,"0")-1)</f>
        <v>0</v>
      </c>
      <c r="AO78">
        <f t="shared" si="38"/>
        <v>0</v>
      </c>
      <c r="AP78">
        <f>COUNTIFS(D78:Z78,"0",E78:AA78,"1",$D$88:$Z$88,"&lt;0,5")+COUNTIFS(D78:Z78,"1",E78:AA78,"0",$D$88:$Z$88,"&gt;0,5")</f>
        <v>0</v>
      </c>
      <c r="AQ78">
        <f>COUNTIFS(D78:Z78,"0",E78:AA78,"1",$D$88:$Z$88,"&gt;"&amp;$X$1)+COUNTIFS(D78:Z78,"1",E78:AA78,"0",$D$88:$Z$88,"&lt;"&amp;$Y$1)</f>
        <v>0</v>
      </c>
      <c r="AR78">
        <f>AP78</f>
        <v>0</v>
      </c>
      <c r="AS78">
        <f>AQ78</f>
        <v>0</v>
      </c>
      <c r="AT78">
        <f>IF(AR78=0,-1,AO78/$H$4+$X$2*AR78-$X$3*AS78)</f>
        <v>-1</v>
      </c>
      <c r="AU78">
        <v>4</v>
      </c>
      <c r="AV78">
        <v>2</v>
      </c>
      <c r="AW78">
        <f>AO78/$H$4</f>
        <v>0</v>
      </c>
    </row>
    <row r="79" spans="2:49" x14ac:dyDescent="0.35">
      <c r="B79" s="2" t="s">
        <v>144</v>
      </c>
      <c r="C79" s="2">
        <v>2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1</v>
      </c>
      <c r="T79" s="2" t="e">
        <v>#N/A</v>
      </c>
      <c r="U79" s="2" t="e">
        <v>#N/A</v>
      </c>
      <c r="V79" s="2" t="e">
        <v>#N/A</v>
      </c>
      <c r="W79" s="2" t="e">
        <v>#N/A</v>
      </c>
      <c r="X79" s="2" t="e">
        <v>#N/A</v>
      </c>
      <c r="Y79" s="2" t="e">
        <v>#N/A</v>
      </c>
      <c r="Z79" s="2" t="e">
        <v>#N/A</v>
      </c>
      <c r="AA79" s="2" t="e">
        <v>#N/A</v>
      </c>
      <c r="AN79">
        <f>IF(ISNUMBER(AA79),COUNTIFS(D79:Z79,"0",E79:AA79,"1")+COUNTIFS(D79:Z79,"1",E79:AA79,"0"),COUNTIFS(D79:Z79,"0",E79:AA79,"1")+COUNTIFS(D79:Z79,"1",E79:AA79,"0")-1)</f>
        <v>2</v>
      </c>
      <c r="AO79">
        <f t="shared" si="38"/>
        <v>2</v>
      </c>
      <c r="AP79">
        <f>COUNTIFS(D79:Z79,"0",E79:AA79,"1",$D$88:$Z$88,"&lt;0,5")+COUNTIFS(D79:Z79,"1",E79:AA79,"0",$D$88:$Z$88,"&gt;0,5")</f>
        <v>0</v>
      </c>
      <c r="AQ79">
        <f>COUNTIFS(D79:Z79,"0",E79:AA79,"1",$D$88:$Z$88,"&gt;"&amp;$X$1)+COUNTIFS(D79:Z79,"1",E79:AA79,"0",$D$88:$Z$88,"&lt;"&amp;$Y$1)</f>
        <v>1</v>
      </c>
      <c r="AR79">
        <f t="shared" ref="AR79:AR85" si="41">AP79</f>
        <v>0</v>
      </c>
      <c r="AS79">
        <f t="shared" ref="AS79:AS85" si="42">AQ79</f>
        <v>1</v>
      </c>
      <c r="AT79">
        <f>IF(AR79=0,-1,AO79/$H$4+$X$2*AR79-$X$3*AS79)</f>
        <v>-1</v>
      </c>
      <c r="AW79">
        <f>AO79/$H$4</f>
        <v>0.125</v>
      </c>
    </row>
    <row r="80" spans="2:49" x14ac:dyDescent="0.35">
      <c r="B80" s="5" t="s">
        <v>144</v>
      </c>
      <c r="C80" s="5">
        <v>3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49" x14ac:dyDescent="0.35">
      <c r="B81" s="5" t="s">
        <v>144</v>
      </c>
      <c r="C81" s="5">
        <v>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49" x14ac:dyDescent="0.35">
      <c r="B82" s="2" t="s">
        <v>144</v>
      </c>
      <c r="C82" s="2">
        <v>5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/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2">
        <v>1</v>
      </c>
      <c r="S82" s="2">
        <v>1</v>
      </c>
      <c r="T82" s="2" t="e">
        <v>#N/A</v>
      </c>
      <c r="U82" s="2" t="e">
        <v>#N/A</v>
      </c>
      <c r="V82" s="2" t="e">
        <v>#N/A</v>
      </c>
      <c r="W82" s="2" t="e">
        <v>#N/A</v>
      </c>
      <c r="X82" s="2" t="e">
        <v>#N/A</v>
      </c>
      <c r="Y82" s="2" t="e">
        <v>#N/A</v>
      </c>
      <c r="Z82" s="2" t="e">
        <v>#N/A</v>
      </c>
      <c r="AA82" s="2" t="e">
        <v>#N/A</v>
      </c>
      <c r="AN82">
        <f>IF(ISNUMBER(AA82),COUNTIFS(D82:Z82,"0",E82:AA82,"1")+COUNTIFS(D82:Z82,"1",E82:AA82,"0"),COUNTIFS(D82:Z82,"0",E82:AA82,"1")+COUNTIFS(D82:Z82,"1",E82:AA82,"0")-1)</f>
        <v>0</v>
      </c>
      <c r="AO82">
        <f t="shared" si="38"/>
        <v>0</v>
      </c>
      <c r="AP82">
        <f>COUNTIFS(D82:Z82,"0",E82:AA82,"1",$D$88:$Z$88,"&lt;0,5")+COUNTIFS(D82:Z82,"1",E82:AA82,"0",$D$88:$Z$88,"&gt;0,5")</f>
        <v>0</v>
      </c>
      <c r="AQ82">
        <f>COUNTIFS(D82:Z82,"0",E82:AA82,"1",$D$88:$Z$88,"&gt;"&amp;$X$1)+COUNTIFS(D82:Z82,"1",E82:AA82,"0",$D$88:$Z$88,"&lt;"&amp;$Y$1)</f>
        <v>0</v>
      </c>
      <c r="AR82">
        <f t="shared" si="41"/>
        <v>0</v>
      </c>
      <c r="AS82">
        <f t="shared" si="42"/>
        <v>0</v>
      </c>
      <c r="AT82">
        <f>IF(AR82=0,-1,AO82/$H$4+$X$2*AR82-$X$3*AS82)</f>
        <v>-1</v>
      </c>
      <c r="AW82">
        <f>AO82/$H$4</f>
        <v>0</v>
      </c>
    </row>
    <row r="83" spans="1:49" x14ac:dyDescent="0.35">
      <c r="B83" s="2" t="s">
        <v>144</v>
      </c>
      <c r="C83" s="2">
        <v>6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 t="e">
        <v>#N/A</v>
      </c>
      <c r="U83" s="2" t="e">
        <v>#N/A</v>
      </c>
      <c r="V83" s="2" t="e">
        <v>#N/A</v>
      </c>
      <c r="W83" s="2" t="e">
        <v>#N/A</v>
      </c>
      <c r="X83" s="2" t="e">
        <v>#N/A</v>
      </c>
      <c r="Y83" s="2" t="e">
        <v>#N/A</v>
      </c>
      <c r="Z83" s="2" t="e">
        <v>#N/A</v>
      </c>
      <c r="AA83" s="2" t="e">
        <v>#N/A</v>
      </c>
      <c r="AN83">
        <f>IF(ISNUMBER(AA83),COUNTIFS(D83:Z83,"0",E83:AA83,"1")+COUNTIFS(D83:Z83,"1",E83:AA83,"0"),COUNTIFS(D83:Z83,"0",E83:AA83,"1")+COUNTIFS(D83:Z83,"1",E83:AA83,"0")-1)</f>
        <v>1</v>
      </c>
      <c r="AO83">
        <f t="shared" si="38"/>
        <v>1</v>
      </c>
      <c r="AP83">
        <f>COUNTIFS(D83:Z83,"0",E83:AA83,"1",$D$88:$Z$88,"&lt;0,5")+COUNTIFS(D83:Z83,"1",E83:AA83,"0",$D$88:$Z$88,"&gt;0,5")</f>
        <v>0</v>
      </c>
      <c r="AQ83">
        <f>COUNTIFS(D83:Z83,"0",E83:AA83,"1",$D$88:$Z$88,"&gt;"&amp;$X$1)+COUNTIFS(D83:Z83,"1",E83:AA83,"0",$D$88:$Z$88,"&lt;"&amp;$Y$1)</f>
        <v>2</v>
      </c>
      <c r="AR83">
        <f t="shared" si="41"/>
        <v>0</v>
      </c>
      <c r="AS83">
        <f t="shared" si="42"/>
        <v>2</v>
      </c>
      <c r="AT83">
        <f>IF(AR83=0,-1,AO83/$H$4+$X$2*AR83-$X$3*AS83)</f>
        <v>-1</v>
      </c>
      <c r="AW83">
        <f>AO83/$H$4</f>
        <v>6.25E-2</v>
      </c>
    </row>
    <row r="84" spans="1:49" x14ac:dyDescent="0.35">
      <c r="B84" s="2" t="s">
        <v>144</v>
      </c>
      <c r="C84" s="2">
        <v>7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 t="e">
        <v>#N/A</v>
      </c>
      <c r="U84" s="2" t="e">
        <v>#N/A</v>
      </c>
      <c r="V84" s="2" t="e">
        <v>#N/A</v>
      </c>
      <c r="W84" s="2" t="e">
        <v>#N/A</v>
      </c>
      <c r="X84" s="2" t="e">
        <v>#N/A</v>
      </c>
      <c r="Y84" s="2" t="e">
        <v>#N/A</v>
      </c>
      <c r="Z84" s="2" t="e">
        <v>#N/A</v>
      </c>
      <c r="AA84" s="2" t="e">
        <v>#N/A</v>
      </c>
      <c r="AN84">
        <f>IF(ISNUMBER(AA84),COUNTIFS(D84:Z84,"0",E84:AA84,"1")+COUNTIFS(D84:Z84,"1",E84:AA84,"0"),COUNTIFS(D84:Z84,"0",E84:AA84,"1")+COUNTIFS(D84:Z84,"1",E84:AA84,"0")-1)</f>
        <v>0</v>
      </c>
      <c r="AO84">
        <f t="shared" si="38"/>
        <v>0</v>
      </c>
      <c r="AP84">
        <f>COUNTIFS(D84:Z84,"0",E84:AA84,"1",$D$88:$Z$88,"&lt;0,5")+COUNTIFS(D84:Z84,"1",E84:AA84,"0",$D$88:$Z$88,"&gt;0,5")</f>
        <v>0</v>
      </c>
      <c r="AQ84">
        <f>COUNTIFS(D84:Z84,"0",E84:AA84,"1",$D$88:$Z$88,"&gt;"&amp;$X$1)+COUNTIFS(D84:Z84,"1",E84:AA84,"0",$D$88:$Z$88,"&lt;"&amp;$Y$1)</f>
        <v>0</v>
      </c>
      <c r="AR84">
        <f t="shared" si="41"/>
        <v>0</v>
      </c>
      <c r="AS84">
        <f t="shared" si="42"/>
        <v>0</v>
      </c>
      <c r="AT84">
        <f>IF(AR84=0,-1,AO84/$H$4+$X$2*AR84-$X$3*AS84)</f>
        <v>-1</v>
      </c>
      <c r="AW84">
        <f>AO84/$H$4</f>
        <v>0</v>
      </c>
    </row>
    <row r="85" spans="1:49" x14ac:dyDescent="0.35">
      <c r="B85" s="2" t="s">
        <v>144</v>
      </c>
      <c r="C85" s="2">
        <v>8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1</v>
      </c>
      <c r="T85" s="2" t="e">
        <v>#N/A</v>
      </c>
      <c r="U85" s="2" t="e">
        <v>#N/A</v>
      </c>
      <c r="V85" s="2" t="e">
        <v>#N/A</v>
      </c>
      <c r="W85" s="2" t="e">
        <v>#N/A</v>
      </c>
      <c r="X85" s="2" t="e">
        <v>#N/A</v>
      </c>
      <c r="Y85" s="2" t="e">
        <v>#N/A</v>
      </c>
      <c r="Z85" s="2" t="e">
        <v>#N/A</v>
      </c>
      <c r="AA85" s="2" t="e">
        <v>#N/A</v>
      </c>
      <c r="AN85">
        <f>IF(ISNUMBER(AA85),COUNTIFS(D85:Z85,"0",E85:AA85,"1")+COUNTIFS(D85:Z85,"1",E85:AA85,"0"),COUNTIFS(D85:Z85,"0",E85:AA85,"1")+COUNTIFS(D85:Z85,"1",E85:AA85,"0")-1)</f>
        <v>2</v>
      </c>
      <c r="AO85">
        <f t="shared" si="38"/>
        <v>2</v>
      </c>
      <c r="AP85">
        <f>COUNTIFS(D85:Z85,"0",E85:AA85,"1",$D$88:$Z$88,"&lt;0,5")+COUNTIFS(D85:Z85,"1",E85:AA85,"0",$D$88:$Z$88,"&gt;0,5")</f>
        <v>0</v>
      </c>
      <c r="AQ85">
        <f>COUNTIFS(D85:Z85,"0",E85:AA85,"1",$D$88:$Z$88,"&gt;"&amp;$X$1)+COUNTIFS(D85:Z85,"1",E85:AA85,"0",$D$88:$Z$88,"&lt;"&amp;$Y$1)</f>
        <v>2</v>
      </c>
      <c r="AR85">
        <f t="shared" si="41"/>
        <v>0</v>
      </c>
      <c r="AS85">
        <f t="shared" si="42"/>
        <v>2</v>
      </c>
      <c r="AT85">
        <f>IF(AR85=0,-1,AO85/$H$4+$X$2*AR85-$X$3*AS85)</f>
        <v>-1</v>
      </c>
      <c r="AW85">
        <f>AO85/$H$4</f>
        <v>0.125</v>
      </c>
    </row>
    <row r="86" spans="1:49" x14ac:dyDescent="0.35">
      <c r="B86" s="2" t="s">
        <v>144</v>
      </c>
      <c r="C86" s="2">
        <v>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49" x14ac:dyDescent="0.35">
      <c r="A87" s="2"/>
      <c r="B87" s="2"/>
      <c r="C87" s="2"/>
      <c r="D87">
        <f>SUM(D78:D86)/6</f>
        <v>0.16666666666666666</v>
      </c>
      <c r="E87">
        <f t="shared" ref="E87:S87" si="43">SUM(E78:E86)/6</f>
        <v>0.16666666666666666</v>
      </c>
      <c r="F87">
        <f t="shared" si="43"/>
        <v>0</v>
      </c>
      <c r="G87">
        <f t="shared" si="43"/>
        <v>0</v>
      </c>
      <c r="H87">
        <f t="shared" si="43"/>
        <v>0</v>
      </c>
      <c r="I87">
        <f t="shared" si="43"/>
        <v>0</v>
      </c>
      <c r="J87">
        <f t="shared" si="43"/>
        <v>0</v>
      </c>
      <c r="K87">
        <f t="shared" si="43"/>
        <v>0</v>
      </c>
      <c r="L87">
        <f t="shared" si="43"/>
        <v>0</v>
      </c>
      <c r="M87">
        <f t="shared" si="43"/>
        <v>0</v>
      </c>
      <c r="N87">
        <f t="shared" si="43"/>
        <v>0</v>
      </c>
      <c r="O87">
        <f t="shared" si="43"/>
        <v>0.33333333333333331</v>
      </c>
      <c r="P87">
        <f t="shared" si="43"/>
        <v>0.33333333333333331</v>
      </c>
      <c r="Q87">
        <f t="shared" si="43"/>
        <v>0.5</v>
      </c>
      <c r="R87">
        <f t="shared" si="43"/>
        <v>0.66666666666666663</v>
      </c>
      <c r="S87">
        <f t="shared" si="43"/>
        <v>1</v>
      </c>
    </row>
    <row r="88" spans="1:49" x14ac:dyDescent="0.35">
      <c r="A88" s="2"/>
      <c r="B88" s="2"/>
      <c r="C88" t="s">
        <v>115</v>
      </c>
      <c r="D88">
        <f>(SUM(D78:D86)+1)/12</f>
        <v>0.16666666666666666</v>
      </c>
      <c r="E88">
        <f>(SUM(E78:E86)+1)/12</f>
        <v>0.16666666666666666</v>
      </c>
      <c r="F88">
        <f>(SUM(F78:F86)+1)/12</f>
        <v>8.3333333333333329E-2</v>
      </c>
      <c r="G88">
        <f>(SUM(G78:G86)+3)/12</f>
        <v>0.25</v>
      </c>
      <c r="H88">
        <f t="shared" ref="H88:Q88" si="44">(SUM(H78:H86)+3)/12</f>
        <v>0.25</v>
      </c>
      <c r="I88">
        <f t="shared" si="44"/>
        <v>0.25</v>
      </c>
      <c r="J88">
        <f t="shared" si="44"/>
        <v>0.25</v>
      </c>
      <c r="K88">
        <f t="shared" si="44"/>
        <v>0.25</v>
      </c>
      <c r="L88">
        <f t="shared" si="44"/>
        <v>0.25</v>
      </c>
      <c r="M88">
        <f t="shared" si="44"/>
        <v>0.25</v>
      </c>
      <c r="N88">
        <f t="shared" si="44"/>
        <v>0.25</v>
      </c>
      <c r="O88">
        <f t="shared" si="44"/>
        <v>0.41666666666666669</v>
      </c>
      <c r="P88">
        <f t="shared" si="44"/>
        <v>0.41666666666666669</v>
      </c>
      <c r="Q88">
        <f t="shared" si="44"/>
        <v>0.5</v>
      </c>
      <c r="R88">
        <f>(SUM(R78:R86)+6)/12</f>
        <v>0.83333333333333337</v>
      </c>
      <c r="S88">
        <f>(SUM(S78:S86)+6)/12</f>
        <v>1</v>
      </c>
      <c r="T88" s="2"/>
      <c r="U88" s="2"/>
      <c r="V88" s="2"/>
      <c r="W88" s="2"/>
      <c r="X88" s="2"/>
      <c r="Y88" s="2"/>
      <c r="Z88" s="2"/>
      <c r="AA88" s="2"/>
    </row>
    <row r="89" spans="1:49" x14ac:dyDescent="0.35">
      <c r="B89" s="2" t="s">
        <v>145</v>
      </c>
      <c r="C89" s="2">
        <v>1</v>
      </c>
      <c r="D89" s="2"/>
      <c r="E89" s="2">
        <v>0</v>
      </c>
      <c r="F89" s="2"/>
      <c r="G89" s="2">
        <v>0</v>
      </c>
      <c r="H89" s="2">
        <v>0</v>
      </c>
      <c r="I89" s="2">
        <v>1</v>
      </c>
      <c r="J89" s="2"/>
      <c r="K89" s="2"/>
      <c r="L89" s="2" t="e">
        <v>#N/A</v>
      </c>
      <c r="M89" s="2" t="e">
        <v>#N/A</v>
      </c>
      <c r="N89" s="2" t="e">
        <v>#N/A</v>
      </c>
      <c r="O89" s="2" t="e">
        <v>#N/A</v>
      </c>
      <c r="P89" s="2" t="e">
        <v>#N/A</v>
      </c>
      <c r="Q89" s="2" t="e">
        <v>#N/A</v>
      </c>
      <c r="R89" s="2" t="e">
        <v>#N/A</v>
      </c>
      <c r="S89" s="2" t="e">
        <v>#N/A</v>
      </c>
      <c r="T89" s="2" t="e">
        <v>#N/A</v>
      </c>
      <c r="U89" s="2" t="e">
        <v>#N/A</v>
      </c>
      <c r="V89" s="2" t="e">
        <v>#N/A</v>
      </c>
      <c r="W89" s="2" t="e">
        <v>#N/A</v>
      </c>
      <c r="X89" s="2" t="e">
        <v>#N/A</v>
      </c>
      <c r="Y89" s="2" t="e">
        <v>#N/A</v>
      </c>
      <c r="Z89" s="2" t="e">
        <v>#N/A</v>
      </c>
      <c r="AA89" s="2" t="e">
        <v>#N/A</v>
      </c>
      <c r="AN89">
        <f>IF(ISNUMBER(AA89),COUNTIFS(D89:Z89,"0",E89:AA89,"1")+COUNTIFS(D89:Z89,"1",E89:AA89,"0"),COUNTIFS(D89:Z89,"0",E89:AA89,"1")+COUNTIFS(D89:Z89,"1",E89:AA89,"0")-1)</f>
        <v>0</v>
      </c>
      <c r="AO89">
        <f t="shared" si="38"/>
        <v>0</v>
      </c>
      <c r="AP89">
        <f t="shared" ref="AP89:AP96" si="45">COUNTIFS(D89:Z89,"0",E89:AA89,"1",$D$98:$Z$98,"&lt;0,5")+COUNTIFS(D89:Z89,"1",E89:AA89,"0",$D$98:$Z$98,"&gt;0,5")</f>
        <v>0</v>
      </c>
      <c r="AQ89">
        <f t="shared" ref="AQ89:AQ96" si="46">COUNTIFS(D89:Z89,"0",E89:AA89,"1",$D$98:$Z$98,"&gt;"&amp;$X$1)+COUNTIFS(D89:Z89,"1",E89:AA89,"0",$D$98:$Z$98,"&lt;"&amp;$Y$1)</f>
        <v>1</v>
      </c>
      <c r="AR89">
        <f>AP89</f>
        <v>0</v>
      </c>
      <c r="AS89">
        <f>AQ89</f>
        <v>1</v>
      </c>
      <c r="AT89">
        <f>IF(AR89=0,-1,AO89/$I$4+$X$2*AR89-$X$3*AS89)</f>
        <v>-1</v>
      </c>
      <c r="AU89">
        <v>3</v>
      </c>
      <c r="AV89">
        <v>5</v>
      </c>
      <c r="AW89">
        <f t="shared" ref="AW89:AW96" si="47">AO89/$I$4</f>
        <v>0</v>
      </c>
    </row>
    <row r="90" spans="1:49" x14ac:dyDescent="0.35">
      <c r="B90" s="2" t="s">
        <v>145</v>
      </c>
      <c r="C90" s="2">
        <v>2</v>
      </c>
      <c r="D90" s="2"/>
      <c r="E90" s="2"/>
      <c r="F90" s="2"/>
      <c r="G90" s="2"/>
      <c r="H90" s="2"/>
      <c r="I90" s="2">
        <v>1</v>
      </c>
      <c r="J90" s="2">
        <v>1</v>
      </c>
      <c r="K90" s="2"/>
      <c r="L90" s="2" t="e">
        <v>#N/A</v>
      </c>
      <c r="M90" s="2" t="e">
        <v>#N/A</v>
      </c>
      <c r="N90" s="2" t="e">
        <v>#N/A</v>
      </c>
      <c r="O90" s="2" t="e">
        <v>#N/A</v>
      </c>
      <c r="P90" s="2" t="e">
        <v>#N/A</v>
      </c>
      <c r="Q90" s="2" t="e">
        <v>#N/A</v>
      </c>
      <c r="R90" s="2" t="e">
        <v>#N/A</v>
      </c>
      <c r="S90" s="2" t="e">
        <v>#N/A</v>
      </c>
      <c r="T90" s="2" t="e">
        <v>#N/A</v>
      </c>
      <c r="U90" s="2" t="e">
        <v>#N/A</v>
      </c>
      <c r="V90" s="2" t="e">
        <v>#N/A</v>
      </c>
      <c r="W90" s="2" t="e">
        <v>#N/A</v>
      </c>
      <c r="X90" s="2" t="e">
        <v>#N/A</v>
      </c>
      <c r="Y90" s="2" t="e">
        <v>#N/A</v>
      </c>
      <c r="Z90" s="2" t="e">
        <v>#N/A</v>
      </c>
      <c r="AA90" s="2" t="e">
        <v>#N/A</v>
      </c>
      <c r="AN90">
        <v>0</v>
      </c>
      <c r="AO90">
        <f t="shared" si="38"/>
        <v>0</v>
      </c>
      <c r="AP90">
        <f t="shared" si="45"/>
        <v>0</v>
      </c>
      <c r="AQ90">
        <f t="shared" si="46"/>
        <v>0</v>
      </c>
      <c r="AR90">
        <f t="shared" ref="AR90:AR96" si="48">AP90</f>
        <v>0</v>
      </c>
      <c r="AS90">
        <f t="shared" ref="AS90:AS96" si="49">AQ90</f>
        <v>0</v>
      </c>
      <c r="AT90">
        <f t="shared" ref="AT90:AT96" si="50">IF(AR90=0,-1,AO90/$I$4+$X$2*AR90-$X$3*AS90)</f>
        <v>-1</v>
      </c>
      <c r="AW90">
        <f t="shared" si="47"/>
        <v>0</v>
      </c>
    </row>
    <row r="91" spans="1:49" x14ac:dyDescent="0.35">
      <c r="B91" s="2" t="s">
        <v>145</v>
      </c>
      <c r="C91" s="2">
        <v>3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1</v>
      </c>
      <c r="K91" s="2">
        <v>1</v>
      </c>
      <c r="L91" s="2" t="e">
        <v>#N/A</v>
      </c>
      <c r="M91" s="2" t="e">
        <v>#N/A</v>
      </c>
      <c r="N91" s="2" t="e">
        <v>#N/A</v>
      </c>
      <c r="O91" s="2" t="e">
        <v>#N/A</v>
      </c>
      <c r="P91" s="2" t="e">
        <v>#N/A</v>
      </c>
      <c r="Q91" s="2" t="e">
        <v>#N/A</v>
      </c>
      <c r="R91" s="2" t="e">
        <v>#N/A</v>
      </c>
      <c r="S91" s="2" t="e">
        <v>#N/A</v>
      </c>
      <c r="T91" s="2" t="e">
        <v>#N/A</v>
      </c>
      <c r="U91" s="2" t="e">
        <v>#N/A</v>
      </c>
      <c r="V91" s="2" t="e">
        <v>#N/A</v>
      </c>
      <c r="W91" s="2" t="e">
        <v>#N/A</v>
      </c>
      <c r="X91" s="2" t="e">
        <v>#N/A</v>
      </c>
      <c r="Y91" s="2" t="e">
        <v>#N/A</v>
      </c>
      <c r="Z91" s="2" t="e">
        <v>#N/A</v>
      </c>
      <c r="AA91" s="2" t="e">
        <v>#N/A</v>
      </c>
      <c r="AN91">
        <f t="shared" ref="AN91:AN96" si="51">IF(ISNUMBER(AA91),COUNTIFS(D91:Z91,"0",E91:AA91,"1")+COUNTIFS(D91:Z91,"1",E91:AA91,"0"),COUNTIFS(D91:Z91,"0",E91:AA91,"1")+COUNTIFS(D91:Z91,"1",E91:AA91,"0")-1)</f>
        <v>4</v>
      </c>
      <c r="AO91">
        <f t="shared" si="38"/>
        <v>4</v>
      </c>
      <c r="AP91">
        <f t="shared" si="45"/>
        <v>0</v>
      </c>
      <c r="AQ91">
        <f t="shared" si="46"/>
        <v>2</v>
      </c>
      <c r="AR91">
        <f t="shared" si="48"/>
        <v>0</v>
      </c>
      <c r="AS91">
        <f t="shared" si="49"/>
        <v>2</v>
      </c>
      <c r="AT91">
        <f t="shared" si="50"/>
        <v>-1</v>
      </c>
      <c r="AW91">
        <f t="shared" si="47"/>
        <v>0.5</v>
      </c>
    </row>
    <row r="92" spans="1:49" x14ac:dyDescent="0.35">
      <c r="B92" s="2" t="s">
        <v>145</v>
      </c>
      <c r="C92" s="2">
        <v>4</v>
      </c>
      <c r="D92" s="2"/>
      <c r="E92" s="2">
        <v>1</v>
      </c>
      <c r="F92" s="2">
        <v>1</v>
      </c>
      <c r="G92" s="2">
        <v>0</v>
      </c>
      <c r="H92" s="2">
        <v>1</v>
      </c>
      <c r="I92" s="2">
        <v>1</v>
      </c>
      <c r="J92" s="2">
        <v>0</v>
      </c>
      <c r="K92" s="2">
        <v>1</v>
      </c>
      <c r="L92" s="2" t="e">
        <v>#N/A</v>
      </c>
      <c r="M92" s="2" t="e">
        <v>#N/A</v>
      </c>
      <c r="N92" s="2" t="e">
        <v>#N/A</v>
      </c>
      <c r="O92" s="2" t="e">
        <v>#N/A</v>
      </c>
      <c r="P92" s="2" t="e">
        <v>#N/A</v>
      </c>
      <c r="Q92" s="2" t="e">
        <v>#N/A</v>
      </c>
      <c r="R92" s="2" t="e">
        <v>#N/A</v>
      </c>
      <c r="S92" s="2" t="e">
        <v>#N/A</v>
      </c>
      <c r="T92" s="2" t="e">
        <v>#N/A</v>
      </c>
      <c r="U92" s="2" t="e">
        <v>#N/A</v>
      </c>
      <c r="V92" s="2" t="e">
        <v>#N/A</v>
      </c>
      <c r="W92" s="2" t="e">
        <v>#N/A</v>
      </c>
      <c r="X92" s="2" t="e">
        <v>#N/A</v>
      </c>
      <c r="Y92" s="2" t="e">
        <v>#N/A</v>
      </c>
      <c r="Z92" s="2" t="e">
        <v>#N/A</v>
      </c>
      <c r="AA92" s="2" t="e">
        <v>#N/A</v>
      </c>
      <c r="AN92">
        <f t="shared" si="51"/>
        <v>3</v>
      </c>
      <c r="AO92">
        <f t="shared" si="38"/>
        <v>3</v>
      </c>
      <c r="AP92">
        <f t="shared" si="45"/>
        <v>0</v>
      </c>
      <c r="AQ92">
        <f t="shared" si="46"/>
        <v>2</v>
      </c>
      <c r="AR92">
        <f t="shared" si="48"/>
        <v>0</v>
      </c>
      <c r="AS92">
        <f t="shared" si="49"/>
        <v>2</v>
      </c>
      <c r="AT92">
        <f t="shared" si="50"/>
        <v>-1</v>
      </c>
      <c r="AW92">
        <f t="shared" si="47"/>
        <v>0.375</v>
      </c>
    </row>
    <row r="93" spans="1:49" x14ac:dyDescent="0.35">
      <c r="B93" s="2" t="s">
        <v>145</v>
      </c>
      <c r="C93" s="2">
        <v>5</v>
      </c>
      <c r="D93" s="2">
        <v>0</v>
      </c>
      <c r="E93" s="2">
        <v>0</v>
      </c>
      <c r="F93" s="2">
        <v>0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 t="e">
        <v>#N/A</v>
      </c>
      <c r="M93" s="2" t="e">
        <v>#N/A</v>
      </c>
      <c r="N93" s="2" t="e">
        <v>#N/A</v>
      </c>
      <c r="O93" s="2" t="e">
        <v>#N/A</v>
      </c>
      <c r="P93" s="2" t="e">
        <v>#N/A</v>
      </c>
      <c r="Q93" s="2" t="e">
        <v>#N/A</v>
      </c>
      <c r="R93" s="2" t="e">
        <v>#N/A</v>
      </c>
      <c r="S93" s="2" t="e">
        <v>#N/A</v>
      </c>
      <c r="T93" s="2" t="e">
        <v>#N/A</v>
      </c>
      <c r="U93" s="2" t="e">
        <v>#N/A</v>
      </c>
      <c r="V93" s="2" t="e">
        <v>#N/A</v>
      </c>
      <c r="W93" s="2" t="e">
        <v>#N/A</v>
      </c>
      <c r="X93" s="2" t="e">
        <v>#N/A</v>
      </c>
      <c r="Y93" s="2" t="e">
        <v>#N/A</v>
      </c>
      <c r="Z93" s="2" t="e">
        <v>#N/A</v>
      </c>
      <c r="AA93" s="2" t="e">
        <v>#N/A</v>
      </c>
      <c r="AN93">
        <f t="shared" si="51"/>
        <v>0</v>
      </c>
      <c r="AO93">
        <f t="shared" si="38"/>
        <v>0</v>
      </c>
      <c r="AP93">
        <f t="shared" si="45"/>
        <v>0</v>
      </c>
      <c r="AQ93">
        <f t="shared" si="46"/>
        <v>1</v>
      </c>
      <c r="AR93">
        <f t="shared" si="48"/>
        <v>0</v>
      </c>
      <c r="AS93">
        <f t="shared" si="49"/>
        <v>1</v>
      </c>
      <c r="AT93">
        <f t="shared" si="50"/>
        <v>-1</v>
      </c>
      <c r="AW93">
        <f t="shared" si="47"/>
        <v>0</v>
      </c>
    </row>
    <row r="94" spans="1:49" x14ac:dyDescent="0.35">
      <c r="B94" s="2" t="s">
        <v>145</v>
      </c>
      <c r="C94" s="2">
        <v>6</v>
      </c>
      <c r="D94" s="2">
        <v>0</v>
      </c>
      <c r="E94" s="2">
        <v>0</v>
      </c>
      <c r="F94" s="2">
        <v>0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 t="e">
        <v>#N/A</v>
      </c>
      <c r="M94" s="2" t="e">
        <v>#N/A</v>
      </c>
      <c r="N94" s="2" t="e">
        <v>#N/A</v>
      </c>
      <c r="O94" s="2" t="e">
        <v>#N/A</v>
      </c>
      <c r="P94" s="2" t="e">
        <v>#N/A</v>
      </c>
      <c r="Q94" s="2" t="e">
        <v>#N/A</v>
      </c>
      <c r="R94" s="2" t="e">
        <v>#N/A</v>
      </c>
      <c r="S94" s="2" t="e">
        <v>#N/A</v>
      </c>
      <c r="T94" s="2" t="e">
        <v>#N/A</v>
      </c>
      <c r="U94" s="2" t="e">
        <v>#N/A</v>
      </c>
      <c r="V94" s="2" t="e">
        <v>#N/A</v>
      </c>
      <c r="W94" s="2" t="e">
        <v>#N/A</v>
      </c>
      <c r="X94" s="2" t="e">
        <v>#N/A</v>
      </c>
      <c r="Y94" s="2" t="e">
        <v>#N/A</v>
      </c>
      <c r="Z94" s="2" t="e">
        <v>#N/A</v>
      </c>
      <c r="AA94" s="2" t="e">
        <v>#N/A</v>
      </c>
      <c r="AN94">
        <f t="shared" si="51"/>
        <v>0</v>
      </c>
      <c r="AO94">
        <f t="shared" si="38"/>
        <v>0</v>
      </c>
      <c r="AP94">
        <f t="shared" si="45"/>
        <v>0</v>
      </c>
      <c r="AQ94">
        <f t="shared" si="46"/>
        <v>1</v>
      </c>
      <c r="AR94">
        <f t="shared" si="48"/>
        <v>0</v>
      </c>
      <c r="AS94">
        <f t="shared" si="49"/>
        <v>1</v>
      </c>
      <c r="AT94">
        <f t="shared" si="50"/>
        <v>-1</v>
      </c>
      <c r="AW94">
        <f t="shared" si="47"/>
        <v>0</v>
      </c>
    </row>
    <row r="95" spans="1:49" x14ac:dyDescent="0.35">
      <c r="B95" s="2" t="s">
        <v>145</v>
      </c>
      <c r="C95" s="2">
        <v>7</v>
      </c>
      <c r="D95" s="2">
        <v>0</v>
      </c>
      <c r="E95" s="2">
        <v>0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 t="e">
        <v>#N/A</v>
      </c>
      <c r="M95" s="2" t="e">
        <v>#N/A</v>
      </c>
      <c r="N95" s="2" t="e">
        <v>#N/A</v>
      </c>
      <c r="O95" s="2" t="e">
        <v>#N/A</v>
      </c>
      <c r="P95" s="2" t="e">
        <v>#N/A</v>
      </c>
      <c r="Q95" s="2" t="e">
        <v>#N/A</v>
      </c>
      <c r="R95" s="2" t="e">
        <v>#N/A</v>
      </c>
      <c r="S95" s="2" t="e">
        <v>#N/A</v>
      </c>
      <c r="T95" s="2" t="e">
        <v>#N/A</v>
      </c>
      <c r="U95" s="2" t="e">
        <v>#N/A</v>
      </c>
      <c r="V95" s="2" t="e">
        <v>#N/A</v>
      </c>
      <c r="W95" s="2" t="e">
        <v>#N/A</v>
      </c>
      <c r="X95" s="2" t="e">
        <v>#N/A</v>
      </c>
      <c r="Y95" s="2" t="e">
        <v>#N/A</v>
      </c>
      <c r="Z95" s="2" t="e">
        <v>#N/A</v>
      </c>
      <c r="AA95" s="2" t="e">
        <v>#N/A</v>
      </c>
      <c r="AN95">
        <f t="shared" si="51"/>
        <v>0</v>
      </c>
      <c r="AO95">
        <f t="shared" si="38"/>
        <v>0</v>
      </c>
      <c r="AP95">
        <f t="shared" si="45"/>
        <v>0</v>
      </c>
      <c r="AQ95">
        <f t="shared" si="46"/>
        <v>0</v>
      </c>
      <c r="AR95">
        <f t="shared" si="48"/>
        <v>0</v>
      </c>
      <c r="AS95">
        <f t="shared" si="49"/>
        <v>0</v>
      </c>
      <c r="AT95">
        <f t="shared" si="50"/>
        <v>-1</v>
      </c>
      <c r="AW95">
        <f t="shared" si="47"/>
        <v>0</v>
      </c>
    </row>
    <row r="96" spans="1:49" x14ac:dyDescent="0.35">
      <c r="B96" s="2" t="s">
        <v>145</v>
      </c>
      <c r="C96" s="2">
        <v>8</v>
      </c>
      <c r="D96" s="2">
        <v>0</v>
      </c>
      <c r="E96" s="2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 t="e">
        <v>#N/A</v>
      </c>
      <c r="M96" s="2" t="e">
        <v>#N/A</v>
      </c>
      <c r="N96" s="2" t="e">
        <v>#N/A</v>
      </c>
      <c r="O96" s="2" t="e">
        <v>#N/A</v>
      </c>
      <c r="P96" s="2" t="e">
        <v>#N/A</v>
      </c>
      <c r="Q96" s="2" t="e">
        <v>#N/A</v>
      </c>
      <c r="R96" s="2" t="e">
        <v>#N/A</v>
      </c>
      <c r="S96" s="2" t="e">
        <v>#N/A</v>
      </c>
      <c r="T96" s="2" t="e">
        <v>#N/A</v>
      </c>
      <c r="U96" s="2" t="e">
        <v>#N/A</v>
      </c>
      <c r="V96" s="2" t="e">
        <v>#N/A</v>
      </c>
      <c r="W96" s="2" t="e">
        <v>#N/A</v>
      </c>
      <c r="X96" s="2" t="e">
        <v>#N/A</v>
      </c>
      <c r="Y96" s="2" t="e">
        <v>#N/A</v>
      </c>
      <c r="Z96" s="2" t="e">
        <v>#N/A</v>
      </c>
      <c r="AA96" s="2" t="e">
        <v>#N/A</v>
      </c>
      <c r="AN96">
        <f t="shared" si="51"/>
        <v>0</v>
      </c>
      <c r="AO96">
        <f t="shared" si="38"/>
        <v>0</v>
      </c>
      <c r="AP96">
        <f t="shared" si="45"/>
        <v>0</v>
      </c>
      <c r="AQ96">
        <f t="shared" si="46"/>
        <v>1</v>
      </c>
      <c r="AR96">
        <f t="shared" si="48"/>
        <v>0</v>
      </c>
      <c r="AS96">
        <f t="shared" si="49"/>
        <v>1</v>
      </c>
      <c r="AT96">
        <f t="shared" si="50"/>
        <v>-1</v>
      </c>
      <c r="AW96">
        <f t="shared" si="47"/>
        <v>0</v>
      </c>
    </row>
    <row r="97" spans="1:49" x14ac:dyDescent="0.35">
      <c r="A97" s="2"/>
      <c r="B97" s="2"/>
      <c r="D97">
        <f>AVERAGE(D89:D96)</f>
        <v>0</v>
      </c>
      <c r="E97">
        <f t="shared" ref="E97:K97" si="52">AVERAGE(E89:E96)</f>
        <v>0.14285714285714285</v>
      </c>
      <c r="F97">
        <f t="shared" si="52"/>
        <v>0.5</v>
      </c>
      <c r="G97">
        <f t="shared" si="52"/>
        <v>0.5714285714285714</v>
      </c>
      <c r="H97">
        <f t="shared" si="52"/>
        <v>0.8571428571428571</v>
      </c>
      <c r="I97">
        <f t="shared" si="52"/>
        <v>0.875</v>
      </c>
      <c r="J97">
        <f>AVERAGE(J89:J96)</f>
        <v>0.8571428571428571</v>
      </c>
      <c r="K97">
        <f t="shared" si="52"/>
        <v>1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49" x14ac:dyDescent="0.35">
      <c r="A98" s="2"/>
      <c r="B98" s="2"/>
      <c r="C98" t="s">
        <v>115</v>
      </c>
      <c r="D98" s="2">
        <f>(SUM(D89:D96)+1)/12</f>
        <v>8.3333333333333329E-2</v>
      </c>
      <c r="E98" s="2">
        <f>(SUM(E89:E96)+4)/12</f>
        <v>0.41666666666666669</v>
      </c>
      <c r="F98" s="2">
        <f>(SUM(F89:F96)+5)/12</f>
        <v>0.66666666666666663</v>
      </c>
      <c r="G98" s="2">
        <f>(SUM(G89:G96)+5)/12</f>
        <v>0.75</v>
      </c>
      <c r="H98" s="2">
        <f>(SUM(H89:H96)+5)/12</f>
        <v>0.91666666666666663</v>
      </c>
      <c r="I98" s="2">
        <f>(SUM(I89:I96)+4)/12</f>
        <v>0.91666666666666663</v>
      </c>
      <c r="J98" s="2">
        <f>(SUM(J89:J96)+5)/12</f>
        <v>0.91666666666666663</v>
      </c>
      <c r="K98" s="2">
        <f>(SUM(K89:K96)+6)/12</f>
        <v>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49" x14ac:dyDescent="0.35">
      <c r="B99" s="2" t="s">
        <v>146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N99">
        <f>IF(ISNUMBER(AA99),COUNTIFS(D99:Z99,"0",E99:AA99,"1")+COUNTIFS(D99:Z99,"1",E99:AA99,"0"),COUNTIFS(D99:Z99,"0",E99:AA99,"1")+COUNTIFS(D99:Z99,"1",E99:AA99,"0")-1)</f>
        <v>0</v>
      </c>
      <c r="AO99">
        <f t="shared" si="38"/>
        <v>0</v>
      </c>
      <c r="AP99">
        <f>COUNTIFS(D99:Z99,"0",E99:AA99,"1",$D$110:$Z$110,"&lt;0,5")+COUNTIFS(D99:Z99,"1",E99:AA99,"0",$D$110:$Z$110,"&gt;0,5")</f>
        <v>0</v>
      </c>
      <c r="AQ99">
        <f>COUNTIFS(D99:Z99,"0",E99:AA99,"1",$D$110:$Z$110,"&gt;"&amp;$X$1)+COUNTIFS(D99:Z99,"1",E99:AA99,"0",$D$110:$Z$110,"&lt;"&amp;$Y$1)</f>
        <v>0</v>
      </c>
      <c r="AR99">
        <f>AP99</f>
        <v>0</v>
      </c>
      <c r="AS99">
        <f>AQ99</f>
        <v>0</v>
      </c>
      <c r="AT99">
        <f>IF(AR99=0,-1,AO99/$J$4+$X$2*AR99-$X$3*AS99)</f>
        <v>-1</v>
      </c>
      <c r="AU99">
        <v>6</v>
      </c>
      <c r="AV99">
        <v>3</v>
      </c>
      <c r="AW99">
        <f>AO99/$J$4</f>
        <v>0</v>
      </c>
    </row>
    <row r="100" spans="1:49" x14ac:dyDescent="0.35">
      <c r="B100" s="2" t="s">
        <v>146</v>
      </c>
      <c r="C100" s="2">
        <v>2</v>
      </c>
      <c r="D100" s="2">
        <v>1</v>
      </c>
      <c r="E100" s="2">
        <v>1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N100">
        <f>IF(ISNUMBER(AA100),COUNTIFS(D100:Z100,"0",E100:AA100,"1")+COUNTIFS(D100:Z100,"1",E100:AA100,"0"),COUNTIFS(D100:Z100,"0",E100:AA100,"1")+COUNTIFS(D100:Z100,"1",E100:AA100,"0")-1)</f>
        <v>2</v>
      </c>
      <c r="AO100">
        <f t="shared" si="38"/>
        <v>2</v>
      </c>
      <c r="AP100">
        <f>COUNTIFS(D100:Z100,"0",E100:AA100,"1",$D$110:$Z$110,"&lt;0,5")+COUNTIFS(D100:Z100,"1",E100:AA100,"0",$D$110:$Z$110,"&gt;0,5")</f>
        <v>0</v>
      </c>
      <c r="AQ100">
        <f>COUNTIFS(D100:Z100,"0",E100:AA100,"1",$D$110:$Z$110,"&gt;"&amp;$X$1)+COUNTIFS(D100:Z100,"1",E100:AA100,"0",$D$110:$Z$110,"&lt;"&amp;$Y$1)</f>
        <v>1</v>
      </c>
      <c r="AR100">
        <f t="shared" ref="AR100:AR108" si="53">AP100</f>
        <v>0</v>
      </c>
      <c r="AS100">
        <f t="shared" ref="AS100:AS108" si="54">AQ100</f>
        <v>1</v>
      </c>
      <c r="AT100">
        <f t="shared" ref="AT100:AT108" si="55">IF(AR100=0,-1,AO100/$J$4+$X$2*AR100-$X$3*AS100)</f>
        <v>-1</v>
      </c>
      <c r="AW100">
        <f>AO100/$J$4</f>
        <v>8.3333333333333329E-2</v>
      </c>
    </row>
    <row r="101" spans="1:49" x14ac:dyDescent="0.35">
      <c r="B101" s="2" t="s">
        <v>146</v>
      </c>
      <c r="C101" s="2">
        <v>3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N101">
        <f>IF(ISNUMBER(AA101),COUNTIFS(D101:Z101,"0",E101:AA101,"1")+COUNTIFS(D101:Z101,"1",E101:AA101,"0"),COUNTIFS(D101:Z101,"0",E101:AA101,"1")+COUNTIFS(D101:Z101,"1",E101:AA101,"0")-1)</f>
        <v>2</v>
      </c>
      <c r="AO101">
        <f t="shared" si="38"/>
        <v>2</v>
      </c>
      <c r="AP101">
        <f>COUNTIFS(D101:Z101,"0",E101:AA101,"1",$D$110:$Z$110,"&lt;0,5")+COUNTIFS(D101:Z101,"1",E101:AA101,"0",$D$110:$Z$110,"&gt;0,5")</f>
        <v>0</v>
      </c>
      <c r="AQ101">
        <f>COUNTIFS(D101:Z101,"0",E101:AA101,"1",$D$110:$Z$110,"&gt;"&amp;$X$1)+COUNTIFS(D101:Z101,"1",E101:AA101,"0",$D$110:$Z$110,"&lt;"&amp;$Y$1)</f>
        <v>0</v>
      </c>
      <c r="AR101">
        <f t="shared" si="53"/>
        <v>0</v>
      </c>
      <c r="AS101">
        <f t="shared" si="54"/>
        <v>0</v>
      </c>
      <c r="AT101">
        <f t="shared" si="55"/>
        <v>-1</v>
      </c>
      <c r="AW101">
        <f>AO101/$J$4</f>
        <v>8.3333333333333329E-2</v>
      </c>
    </row>
    <row r="102" spans="1:49" x14ac:dyDescent="0.35">
      <c r="B102" s="5" t="s">
        <v>146</v>
      </c>
      <c r="C102" s="5">
        <v>4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49" x14ac:dyDescent="0.35">
      <c r="B103" s="2" t="s">
        <v>146</v>
      </c>
      <c r="C103" s="2">
        <v>5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N103">
        <f t="shared" ref="AN103:AN108" si="56">IF(ISNUMBER(AA103),COUNTIFS(D103:Z103,"0",E103:AA103,"1")+COUNTIFS(D103:Z103,"1",E103:AA103,"0"),COUNTIFS(D103:Z103,"0",E103:AA103,"1")+COUNTIFS(D103:Z103,"1",E103:AA103,"0")-1)</f>
        <v>2</v>
      </c>
      <c r="AO103">
        <f t="shared" si="38"/>
        <v>2</v>
      </c>
      <c r="AP103">
        <f t="shared" ref="AP103:AP108" si="57">COUNTIFS(D103:Z103,"0",E103:AA103,"1",$D$110:$Z$110,"&lt;0,5")+COUNTIFS(D103:Z103,"1",E103:AA103,"0",$D$110:$Z$110,"&gt;0,5")</f>
        <v>0</v>
      </c>
      <c r="AQ103">
        <f t="shared" ref="AQ103:AQ108" si="58">COUNTIFS(D103:Z103,"0",E103:AA103,"1",$D$110:$Z$110,"&gt;"&amp;$X$1)+COUNTIFS(D103:Z103,"1",E103:AA103,"0",$D$110:$Z$110,"&lt;"&amp;$Y$1)</f>
        <v>0</v>
      </c>
      <c r="AR103">
        <f t="shared" si="53"/>
        <v>0</v>
      </c>
      <c r="AS103">
        <f t="shared" si="54"/>
        <v>0</v>
      </c>
      <c r="AT103">
        <f t="shared" si="55"/>
        <v>-1</v>
      </c>
      <c r="AW103">
        <f t="shared" ref="AW103:AW108" si="59">AO103/$J$4</f>
        <v>8.3333333333333329E-2</v>
      </c>
    </row>
    <row r="104" spans="1:49" x14ac:dyDescent="0.35">
      <c r="B104" s="2" t="s">
        <v>146</v>
      </c>
      <c r="C104" s="2">
        <v>6</v>
      </c>
      <c r="D104" s="2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/>
      <c r="S104" s="2">
        <v>1</v>
      </c>
      <c r="T104" s="2">
        <v>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N104">
        <f t="shared" si="56"/>
        <v>2</v>
      </c>
      <c r="AO104">
        <f t="shared" si="38"/>
        <v>2</v>
      </c>
      <c r="AP104">
        <f t="shared" si="57"/>
        <v>0</v>
      </c>
      <c r="AQ104">
        <f t="shared" si="58"/>
        <v>0</v>
      </c>
      <c r="AR104">
        <f t="shared" si="53"/>
        <v>0</v>
      </c>
      <c r="AS104">
        <f t="shared" si="54"/>
        <v>0</v>
      </c>
      <c r="AT104">
        <f t="shared" si="55"/>
        <v>-1</v>
      </c>
      <c r="AW104">
        <f t="shared" si="59"/>
        <v>8.3333333333333329E-2</v>
      </c>
    </row>
    <row r="105" spans="1:49" x14ac:dyDescent="0.35">
      <c r="B105" s="2" t="s">
        <v>146</v>
      </c>
      <c r="C105" s="2">
        <v>7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N105">
        <f t="shared" si="56"/>
        <v>2</v>
      </c>
      <c r="AO105">
        <f t="shared" si="38"/>
        <v>2</v>
      </c>
      <c r="AP105">
        <f t="shared" si="57"/>
        <v>0</v>
      </c>
      <c r="AQ105">
        <f t="shared" si="58"/>
        <v>0</v>
      </c>
      <c r="AR105">
        <f t="shared" si="53"/>
        <v>0</v>
      </c>
      <c r="AS105">
        <f t="shared" si="54"/>
        <v>0</v>
      </c>
      <c r="AT105">
        <f t="shared" si="55"/>
        <v>-1</v>
      </c>
      <c r="AW105">
        <f t="shared" si="59"/>
        <v>8.3333333333333329E-2</v>
      </c>
    </row>
    <row r="106" spans="1:49" x14ac:dyDescent="0.35">
      <c r="B106" s="2" t="s">
        <v>146</v>
      </c>
      <c r="C106" s="2">
        <v>8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N106">
        <f t="shared" si="56"/>
        <v>2</v>
      </c>
      <c r="AO106">
        <f t="shared" si="38"/>
        <v>2</v>
      </c>
      <c r="AP106">
        <f t="shared" si="57"/>
        <v>0</v>
      </c>
      <c r="AQ106">
        <f t="shared" si="58"/>
        <v>1</v>
      </c>
      <c r="AR106">
        <f t="shared" si="53"/>
        <v>0</v>
      </c>
      <c r="AS106">
        <f t="shared" si="54"/>
        <v>1</v>
      </c>
      <c r="AT106">
        <f t="shared" si="55"/>
        <v>-1</v>
      </c>
      <c r="AW106">
        <f t="shared" si="59"/>
        <v>8.3333333333333329E-2</v>
      </c>
    </row>
    <row r="107" spans="1:49" x14ac:dyDescent="0.35">
      <c r="B107" s="2" t="s">
        <v>146</v>
      </c>
      <c r="C107" s="2">
        <v>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N107">
        <f t="shared" si="56"/>
        <v>2</v>
      </c>
      <c r="AO107">
        <f t="shared" si="38"/>
        <v>2</v>
      </c>
      <c r="AP107">
        <f t="shared" si="57"/>
        <v>0</v>
      </c>
      <c r="AQ107">
        <f t="shared" si="58"/>
        <v>0</v>
      </c>
      <c r="AR107">
        <f t="shared" si="53"/>
        <v>0</v>
      </c>
      <c r="AS107">
        <f t="shared" si="54"/>
        <v>0</v>
      </c>
      <c r="AT107">
        <f t="shared" si="55"/>
        <v>-1</v>
      </c>
      <c r="AW107">
        <f t="shared" si="59"/>
        <v>8.3333333333333329E-2</v>
      </c>
    </row>
    <row r="108" spans="1:49" x14ac:dyDescent="0.35">
      <c r="B108" s="2" t="s">
        <v>146</v>
      </c>
      <c r="C108" s="2">
        <v>10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N108">
        <f t="shared" si="56"/>
        <v>2</v>
      </c>
      <c r="AO108">
        <f t="shared" si="38"/>
        <v>2</v>
      </c>
      <c r="AP108">
        <f t="shared" si="57"/>
        <v>0</v>
      </c>
      <c r="AQ108">
        <f t="shared" si="58"/>
        <v>1</v>
      </c>
      <c r="AR108">
        <f t="shared" si="53"/>
        <v>0</v>
      </c>
      <c r="AS108">
        <f t="shared" si="54"/>
        <v>1</v>
      </c>
      <c r="AT108">
        <f t="shared" si="55"/>
        <v>-1</v>
      </c>
      <c r="AW108">
        <f t="shared" si="59"/>
        <v>8.3333333333333329E-2</v>
      </c>
    </row>
    <row r="109" spans="1:49" x14ac:dyDescent="0.35">
      <c r="A109" s="2"/>
      <c r="B109" s="2"/>
      <c r="C109" s="2"/>
      <c r="D109">
        <f>AVERAGE(D99:D108)</f>
        <v>0.125</v>
      </c>
      <c r="E109">
        <f t="shared" ref="E109:AM109" si="60">AVERAGE(E99:E108)</f>
        <v>0.1111111111111111</v>
      </c>
      <c r="F109">
        <f t="shared" si="60"/>
        <v>0</v>
      </c>
      <c r="G109">
        <f t="shared" si="60"/>
        <v>0</v>
      </c>
      <c r="H109">
        <f t="shared" si="60"/>
        <v>0</v>
      </c>
      <c r="I109">
        <f t="shared" si="60"/>
        <v>0.1111111111111111</v>
      </c>
      <c r="J109">
        <f t="shared" si="60"/>
        <v>0.22222222222222221</v>
      </c>
      <c r="K109">
        <f t="shared" si="60"/>
        <v>0.44444444444444442</v>
      </c>
      <c r="L109">
        <f t="shared" si="60"/>
        <v>0.66666666666666663</v>
      </c>
      <c r="M109">
        <f t="shared" si="60"/>
        <v>0.88888888888888884</v>
      </c>
      <c r="N109">
        <f t="shared" si="60"/>
        <v>0.88888888888888884</v>
      </c>
      <c r="O109">
        <f t="shared" si="60"/>
        <v>0.88888888888888884</v>
      </c>
      <c r="P109">
        <f t="shared" si="60"/>
        <v>0.88888888888888884</v>
      </c>
      <c r="Q109">
        <f t="shared" si="60"/>
        <v>0.88888888888888884</v>
      </c>
      <c r="R109">
        <f t="shared" si="60"/>
        <v>0.875</v>
      </c>
      <c r="S109">
        <f t="shared" si="60"/>
        <v>0.88888888888888884</v>
      </c>
      <c r="T109">
        <f t="shared" si="60"/>
        <v>0.77777777777777779</v>
      </c>
      <c r="U109">
        <f t="shared" si="60"/>
        <v>0.44444444444444442</v>
      </c>
      <c r="V109">
        <f t="shared" si="60"/>
        <v>0.1111111111111111</v>
      </c>
      <c r="W109">
        <f t="shared" si="60"/>
        <v>0.1111111111111111</v>
      </c>
      <c r="X109">
        <f t="shared" si="60"/>
        <v>0.1111111111111111</v>
      </c>
      <c r="Y109">
        <f t="shared" si="60"/>
        <v>0.1111111111111111</v>
      </c>
      <c r="Z109">
        <f t="shared" si="60"/>
        <v>0.1111111111111111</v>
      </c>
      <c r="AA109">
        <f t="shared" si="60"/>
        <v>0.1111111111111111</v>
      </c>
      <c r="AB109" t="e">
        <f t="shared" si="60"/>
        <v>#DIV/0!</v>
      </c>
      <c r="AC109" t="e">
        <f t="shared" si="60"/>
        <v>#DIV/0!</v>
      </c>
      <c r="AD109" t="e">
        <f t="shared" si="60"/>
        <v>#DIV/0!</v>
      </c>
      <c r="AE109" t="e">
        <f t="shared" si="60"/>
        <v>#DIV/0!</v>
      </c>
      <c r="AF109" t="e">
        <f t="shared" si="60"/>
        <v>#DIV/0!</v>
      </c>
      <c r="AG109" t="e">
        <f t="shared" si="60"/>
        <v>#DIV/0!</v>
      </c>
      <c r="AH109" t="e">
        <f t="shared" si="60"/>
        <v>#DIV/0!</v>
      </c>
      <c r="AI109" t="e">
        <f t="shared" si="60"/>
        <v>#DIV/0!</v>
      </c>
      <c r="AJ109" t="e">
        <f t="shared" si="60"/>
        <v>#DIV/0!</v>
      </c>
      <c r="AK109" t="e">
        <f t="shared" si="60"/>
        <v>#DIV/0!</v>
      </c>
      <c r="AL109" t="e">
        <f t="shared" si="60"/>
        <v>#DIV/0!</v>
      </c>
      <c r="AM109" t="e">
        <f t="shared" si="60"/>
        <v>#DIV/0!</v>
      </c>
    </row>
    <row r="110" spans="1:49" x14ac:dyDescent="0.35">
      <c r="A110" s="2"/>
      <c r="B110" s="2"/>
      <c r="C110" s="2" t="s">
        <v>115</v>
      </c>
      <c r="D110" s="2">
        <f>(SUM(D99:D108)+1)/12</f>
        <v>0.16666666666666666</v>
      </c>
      <c r="E110" s="2">
        <f>(SUM(E99:E108)+1)/12</f>
        <v>0.16666666666666666</v>
      </c>
      <c r="F110" s="2">
        <f>(SUM(F99:F108)+1)/12</f>
        <v>8.3333333333333329E-2</v>
      </c>
      <c r="G110" s="2">
        <f>(SUM(G99:G108)+2)/12</f>
        <v>0.16666666666666666</v>
      </c>
      <c r="H110" s="2">
        <f>(SUM(H99:H108)+2)/12</f>
        <v>0.16666666666666666</v>
      </c>
      <c r="I110" s="2">
        <f>(SUM(I99:I108)+2)/12</f>
        <v>0.25</v>
      </c>
      <c r="J110" s="2">
        <f>(SUM(J99:J108)+2)/12</f>
        <v>0.33333333333333331</v>
      </c>
      <c r="K110" s="2">
        <f>(SUM(K99:K108)+2)/12</f>
        <v>0.5</v>
      </c>
      <c r="L110" s="2">
        <f>(SUM(L99:L108)+3)/12</f>
        <v>0.75</v>
      </c>
      <c r="M110" s="2">
        <f t="shared" ref="M110:T110" si="61">(SUM(M99:M108)+3)/12</f>
        <v>0.91666666666666663</v>
      </c>
      <c r="N110" s="2">
        <f t="shared" si="61"/>
        <v>0.91666666666666663</v>
      </c>
      <c r="O110" s="2">
        <f t="shared" si="61"/>
        <v>0.91666666666666663</v>
      </c>
      <c r="P110" s="2">
        <f t="shared" si="61"/>
        <v>0.91666666666666663</v>
      </c>
      <c r="Q110" s="2">
        <f t="shared" si="61"/>
        <v>0.91666666666666663</v>
      </c>
      <c r="R110" s="2">
        <f t="shared" si="61"/>
        <v>0.83333333333333337</v>
      </c>
      <c r="S110" s="2">
        <f t="shared" si="61"/>
        <v>0.91666666666666663</v>
      </c>
      <c r="T110" s="2">
        <f t="shared" si="61"/>
        <v>0.83333333333333337</v>
      </c>
      <c r="U110" s="2">
        <f t="shared" ref="U110:AA110" si="62">(SUM(U99:U108)+2)/12</f>
        <v>0.5</v>
      </c>
      <c r="V110" s="2">
        <f t="shared" si="62"/>
        <v>0.25</v>
      </c>
      <c r="W110" s="2">
        <f t="shared" si="62"/>
        <v>0.25</v>
      </c>
      <c r="X110" s="2">
        <f t="shared" si="62"/>
        <v>0.25</v>
      </c>
      <c r="Y110" s="2">
        <f t="shared" si="62"/>
        <v>0.25</v>
      </c>
      <c r="Z110" s="2">
        <f t="shared" si="62"/>
        <v>0.25</v>
      </c>
      <c r="AA110" s="2">
        <f t="shared" si="62"/>
        <v>0.25</v>
      </c>
    </row>
    <row r="111" spans="1:49" x14ac:dyDescent="0.35">
      <c r="B111" s="4" t="s">
        <v>147</v>
      </c>
      <c r="C111" s="4">
        <v>1</v>
      </c>
      <c r="D111" s="4">
        <v>0</v>
      </c>
      <c r="E111" s="4">
        <v>0</v>
      </c>
      <c r="F111" s="4">
        <v>0</v>
      </c>
      <c r="G111" s="4">
        <v>1</v>
      </c>
      <c r="H111" s="4">
        <v>1</v>
      </c>
      <c r="I111" s="4">
        <v>1</v>
      </c>
      <c r="J111" s="4" t="e">
        <v>#N/A</v>
      </c>
      <c r="K111" s="4" t="e">
        <v>#N/A</v>
      </c>
      <c r="L111" s="4" t="e">
        <v>#N/A</v>
      </c>
      <c r="M111" s="4" t="e">
        <v>#N/A</v>
      </c>
      <c r="N111" s="4" t="e">
        <v>#N/A</v>
      </c>
      <c r="O111" s="4" t="e">
        <v>#N/A</v>
      </c>
      <c r="P111" s="4" t="e">
        <v>#N/A</v>
      </c>
      <c r="Q111" s="4" t="e">
        <v>#N/A</v>
      </c>
      <c r="R111" s="4" t="e">
        <v>#N/A</v>
      </c>
      <c r="S111" s="4" t="e">
        <v>#N/A</v>
      </c>
      <c r="T111" s="4" t="e">
        <v>#N/A</v>
      </c>
      <c r="U111" s="4" t="e">
        <v>#N/A</v>
      </c>
      <c r="V111" s="4" t="e">
        <v>#N/A</v>
      </c>
      <c r="W111" s="4" t="e">
        <v>#N/A</v>
      </c>
      <c r="X111" s="4" t="e">
        <v>#N/A</v>
      </c>
      <c r="Y111" s="4" t="e">
        <v>#N/A</v>
      </c>
      <c r="Z111" s="4" t="e">
        <v>#N/A</v>
      </c>
      <c r="AA111" s="4" t="e">
        <v>#N/A</v>
      </c>
      <c r="AN111">
        <f t="shared" ref="AN111:AN118" si="63">IF(ISNUMBER(AA111),COUNTIFS(D111:Z111,"0",E111:AA111,"1")+COUNTIFS(D111:Z111,"1",E111:AA111,"0"),COUNTIFS(D111:Z111,"0",E111:AA111,"1")+COUNTIFS(D111:Z111,"1",E111:AA111,"0")-1)</f>
        <v>0</v>
      </c>
      <c r="AO111">
        <f t="shared" si="38"/>
        <v>0</v>
      </c>
      <c r="AP111">
        <f t="shared" ref="AP111:AP118" si="64">COUNTIFS(D111:Z111,"0",E111:AA111,"1",$D$120:$Z$120,"&lt;=0,5")+COUNTIFS(D111:Z111,"1",E111:AA111,"0",$D$120:$Z$120,"&gt;0,5")</f>
        <v>0</v>
      </c>
      <c r="AQ111">
        <f t="shared" ref="AQ111:AQ118" si="65">COUNTIFS(D111:Z111,"0",E111:AA111,"1",$D$120:$Z$120,"&gt;"&amp;$X$1)+COUNTIFS(D111:Z111,"1",E111:AA111,"0",$D$120:$Z$120,"&lt;"&amp;$Y$1)</f>
        <v>1</v>
      </c>
      <c r="AR111">
        <f t="shared" ref="AR111:AS118" si="66">AP111</f>
        <v>0</v>
      </c>
      <c r="AS111">
        <f t="shared" si="66"/>
        <v>1</v>
      </c>
      <c r="AT111">
        <f>IF(AR111=0,-1,AO111/$K$4+$X$2*AR111-$X$3*AS111)</f>
        <v>-1</v>
      </c>
      <c r="AU111">
        <v>3</v>
      </c>
      <c r="AV111">
        <v>5</v>
      </c>
      <c r="AW111">
        <f t="shared" ref="AW111:AW118" si="67">AO111/$K$4</f>
        <v>0</v>
      </c>
    </row>
    <row r="112" spans="1:49" x14ac:dyDescent="0.35">
      <c r="B112" s="4" t="s">
        <v>147</v>
      </c>
      <c r="C112" s="4">
        <v>2</v>
      </c>
      <c r="D112" s="4">
        <v>0</v>
      </c>
      <c r="E112" s="4">
        <v>0</v>
      </c>
      <c r="F112" s="4">
        <v>0</v>
      </c>
      <c r="G112" s="4">
        <v>0</v>
      </c>
      <c r="H112" s="4">
        <v>1</v>
      </c>
      <c r="I112" s="4">
        <v>1</v>
      </c>
      <c r="J112" s="4" t="e">
        <v>#N/A</v>
      </c>
      <c r="K112" s="4" t="e">
        <v>#N/A</v>
      </c>
      <c r="L112" s="4" t="e">
        <v>#N/A</v>
      </c>
      <c r="M112" s="4" t="e">
        <v>#N/A</v>
      </c>
      <c r="N112" s="4" t="e">
        <v>#N/A</v>
      </c>
      <c r="O112" s="4" t="e">
        <v>#N/A</v>
      </c>
      <c r="P112" s="4" t="e">
        <v>#N/A</v>
      </c>
      <c r="Q112" s="4" t="e">
        <v>#N/A</v>
      </c>
      <c r="R112" s="4" t="e">
        <v>#N/A</v>
      </c>
      <c r="S112" s="4" t="e">
        <v>#N/A</v>
      </c>
      <c r="T112" s="4" t="e">
        <v>#N/A</v>
      </c>
      <c r="U112" s="4" t="e">
        <v>#N/A</v>
      </c>
      <c r="V112" s="4" t="e">
        <v>#N/A</v>
      </c>
      <c r="W112" s="4" t="e">
        <v>#N/A</v>
      </c>
      <c r="X112" s="4" t="e">
        <v>#N/A</v>
      </c>
      <c r="Y112" s="4" t="e">
        <v>#N/A</v>
      </c>
      <c r="Z112" s="4" t="e">
        <v>#N/A</v>
      </c>
      <c r="AA112" s="4" t="e">
        <v>#N/A</v>
      </c>
      <c r="AN112">
        <f t="shared" si="63"/>
        <v>0</v>
      </c>
      <c r="AO112">
        <f t="shared" si="38"/>
        <v>0</v>
      </c>
      <c r="AP112">
        <f t="shared" si="64"/>
        <v>0</v>
      </c>
      <c r="AQ112">
        <f t="shared" si="65"/>
        <v>1</v>
      </c>
      <c r="AR112">
        <f t="shared" si="66"/>
        <v>0</v>
      </c>
      <c r="AS112">
        <f t="shared" si="66"/>
        <v>1</v>
      </c>
      <c r="AT112">
        <f t="shared" ref="AT112:AT118" si="68">IF(AR112=0,-1,AO112/$K$4+$X$2*AR112-$X$3*AS112)</f>
        <v>-1</v>
      </c>
      <c r="AW112">
        <f t="shared" si="67"/>
        <v>0</v>
      </c>
    </row>
    <row r="113" spans="1:49" x14ac:dyDescent="0.35">
      <c r="B113" s="4" t="s">
        <v>147</v>
      </c>
      <c r="C113" s="4">
        <v>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 t="e">
        <v>#N/A</v>
      </c>
      <c r="K113" s="4" t="e">
        <v>#N/A</v>
      </c>
      <c r="L113" s="4" t="e">
        <v>#N/A</v>
      </c>
      <c r="M113" s="4" t="e">
        <v>#N/A</v>
      </c>
      <c r="N113" s="4" t="e">
        <v>#N/A</v>
      </c>
      <c r="O113" s="4" t="e">
        <v>#N/A</v>
      </c>
      <c r="P113" s="4" t="e">
        <v>#N/A</v>
      </c>
      <c r="Q113" s="4" t="e">
        <v>#N/A</v>
      </c>
      <c r="R113" s="4" t="e">
        <v>#N/A</v>
      </c>
      <c r="S113" s="4" t="e">
        <v>#N/A</v>
      </c>
      <c r="T113" s="4" t="e">
        <v>#N/A</v>
      </c>
      <c r="U113" s="4" t="e">
        <v>#N/A</v>
      </c>
      <c r="V113" s="4" t="e">
        <v>#N/A</v>
      </c>
      <c r="W113" s="4" t="e">
        <v>#N/A</v>
      </c>
      <c r="X113" s="4" t="e">
        <v>#N/A</v>
      </c>
      <c r="Y113" s="4" t="e">
        <v>#N/A</v>
      </c>
      <c r="Z113" s="4" t="e">
        <v>#N/A</v>
      </c>
      <c r="AA113" s="4" t="e">
        <v>#N/A</v>
      </c>
      <c r="AN113">
        <f t="shared" si="63"/>
        <v>0</v>
      </c>
      <c r="AO113">
        <f t="shared" si="38"/>
        <v>0</v>
      </c>
      <c r="AP113">
        <f t="shared" si="64"/>
        <v>0</v>
      </c>
      <c r="AQ113">
        <f t="shared" si="65"/>
        <v>1</v>
      </c>
      <c r="AR113">
        <f t="shared" si="66"/>
        <v>0</v>
      </c>
      <c r="AS113">
        <f t="shared" si="66"/>
        <v>1</v>
      </c>
      <c r="AT113">
        <f t="shared" si="68"/>
        <v>-1</v>
      </c>
      <c r="AW113">
        <f t="shared" si="67"/>
        <v>0</v>
      </c>
    </row>
    <row r="114" spans="1:49" x14ac:dyDescent="0.35">
      <c r="B114" s="4" t="s">
        <v>147</v>
      </c>
      <c r="C114" s="4">
        <v>4</v>
      </c>
      <c r="D114" s="4"/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 t="e">
        <v>#N/A</v>
      </c>
      <c r="K114" s="4" t="e">
        <v>#N/A</v>
      </c>
      <c r="L114" s="4" t="e">
        <v>#N/A</v>
      </c>
      <c r="M114" s="4" t="e">
        <v>#N/A</v>
      </c>
      <c r="N114" s="4" t="e">
        <v>#N/A</v>
      </c>
      <c r="O114" s="4" t="e">
        <v>#N/A</v>
      </c>
      <c r="P114" s="4" t="e">
        <v>#N/A</v>
      </c>
      <c r="Q114" s="4" t="e">
        <v>#N/A</v>
      </c>
      <c r="R114" s="4" t="e">
        <v>#N/A</v>
      </c>
      <c r="S114" s="4" t="e">
        <v>#N/A</v>
      </c>
      <c r="T114" s="4" t="e">
        <v>#N/A</v>
      </c>
      <c r="U114" s="4" t="e">
        <v>#N/A</v>
      </c>
      <c r="V114" s="4" t="e">
        <v>#N/A</v>
      </c>
      <c r="W114" s="4" t="e">
        <v>#N/A</v>
      </c>
      <c r="X114" s="4" t="e">
        <v>#N/A</v>
      </c>
      <c r="Y114" s="4" t="e">
        <v>#N/A</v>
      </c>
      <c r="Z114" s="4" t="e">
        <v>#N/A</v>
      </c>
      <c r="AA114" s="4" t="e">
        <v>#N/A</v>
      </c>
      <c r="AN114">
        <f t="shared" si="63"/>
        <v>-1</v>
      </c>
      <c r="AO114">
        <v>0</v>
      </c>
      <c r="AP114">
        <f t="shared" si="64"/>
        <v>0</v>
      </c>
      <c r="AQ114">
        <f t="shared" si="65"/>
        <v>0</v>
      </c>
      <c r="AR114">
        <v>1</v>
      </c>
      <c r="AS114">
        <f t="shared" si="66"/>
        <v>0</v>
      </c>
      <c r="AT114">
        <f t="shared" si="68"/>
        <v>1</v>
      </c>
      <c r="AW114">
        <f t="shared" si="67"/>
        <v>0</v>
      </c>
    </row>
    <row r="115" spans="1:49" x14ac:dyDescent="0.35">
      <c r="B115" s="4" t="s">
        <v>147</v>
      </c>
      <c r="C115" s="4">
        <v>5</v>
      </c>
      <c r="D115" s="4">
        <v>0</v>
      </c>
      <c r="E115" s="4"/>
      <c r="F115" s="4">
        <v>1</v>
      </c>
      <c r="G115" s="4">
        <v>1</v>
      </c>
      <c r="H115" s="4">
        <v>1</v>
      </c>
      <c r="I115" s="4">
        <v>1</v>
      </c>
      <c r="J115" s="4" t="e">
        <v>#N/A</v>
      </c>
      <c r="K115" s="4" t="e">
        <v>#N/A</v>
      </c>
      <c r="L115" s="4" t="e">
        <v>#N/A</v>
      </c>
      <c r="M115" s="4" t="e">
        <v>#N/A</v>
      </c>
      <c r="N115" s="4" t="e">
        <v>#N/A</v>
      </c>
      <c r="O115" s="4" t="e">
        <v>#N/A</v>
      </c>
      <c r="P115" s="4" t="e">
        <v>#N/A</v>
      </c>
      <c r="Q115" s="4" t="e">
        <v>#N/A</v>
      </c>
      <c r="R115" s="4" t="e">
        <v>#N/A</v>
      </c>
      <c r="S115" s="4" t="e">
        <v>#N/A</v>
      </c>
      <c r="T115" s="4" t="e">
        <v>#N/A</v>
      </c>
      <c r="U115" s="4" t="e">
        <v>#N/A</v>
      </c>
      <c r="V115" s="4" t="e">
        <v>#N/A</v>
      </c>
      <c r="W115" s="4" t="e">
        <v>#N/A</v>
      </c>
      <c r="X115" s="4" t="e">
        <v>#N/A</v>
      </c>
      <c r="Y115" s="4" t="e">
        <v>#N/A</v>
      </c>
      <c r="Z115" s="4" t="e">
        <v>#N/A</v>
      </c>
      <c r="AA115" s="4" t="e">
        <v>#N/A</v>
      </c>
      <c r="AN115">
        <f t="shared" si="63"/>
        <v>-1</v>
      </c>
      <c r="AO115">
        <v>0</v>
      </c>
      <c r="AP115">
        <f t="shared" si="64"/>
        <v>0</v>
      </c>
      <c r="AQ115">
        <f t="shared" si="65"/>
        <v>0</v>
      </c>
      <c r="AR115">
        <v>1</v>
      </c>
      <c r="AS115">
        <f t="shared" si="66"/>
        <v>0</v>
      </c>
      <c r="AT115">
        <f t="shared" si="68"/>
        <v>1</v>
      </c>
      <c r="AW115">
        <f t="shared" si="67"/>
        <v>0</v>
      </c>
    </row>
    <row r="116" spans="1:49" x14ac:dyDescent="0.35">
      <c r="B116" s="4" t="s">
        <v>147</v>
      </c>
      <c r="C116" s="4">
        <v>6</v>
      </c>
      <c r="D116" s="4">
        <v>0</v>
      </c>
      <c r="E116" s="4">
        <v>0</v>
      </c>
      <c r="F116" s="4">
        <v>0</v>
      </c>
      <c r="G116" s="4">
        <v>1</v>
      </c>
      <c r="H116" s="4">
        <v>1</v>
      </c>
      <c r="I116" s="4">
        <v>1</v>
      </c>
      <c r="J116" s="4" t="e">
        <v>#N/A</v>
      </c>
      <c r="K116" s="4" t="e">
        <v>#N/A</v>
      </c>
      <c r="L116" s="4" t="e">
        <v>#N/A</v>
      </c>
      <c r="M116" s="4" t="e">
        <v>#N/A</v>
      </c>
      <c r="N116" s="4" t="e">
        <v>#N/A</v>
      </c>
      <c r="O116" s="4" t="e">
        <v>#N/A</v>
      </c>
      <c r="P116" s="4" t="e">
        <v>#N/A</v>
      </c>
      <c r="Q116" s="4" t="e">
        <v>#N/A</v>
      </c>
      <c r="R116" s="4" t="e">
        <v>#N/A</v>
      </c>
      <c r="S116" s="4" t="e">
        <v>#N/A</v>
      </c>
      <c r="T116" s="4" t="e">
        <v>#N/A</v>
      </c>
      <c r="U116" s="4" t="e">
        <v>#N/A</v>
      </c>
      <c r="V116" s="4" t="e">
        <v>#N/A</v>
      </c>
      <c r="W116" s="4" t="e">
        <v>#N/A</v>
      </c>
      <c r="X116" s="4" t="e">
        <v>#N/A</v>
      </c>
      <c r="Y116" s="4" t="e">
        <v>#N/A</v>
      </c>
      <c r="Z116" s="4" t="e">
        <v>#N/A</v>
      </c>
      <c r="AA116" s="4" t="e">
        <v>#N/A</v>
      </c>
      <c r="AN116">
        <f t="shared" si="63"/>
        <v>0</v>
      </c>
      <c r="AO116">
        <f t="shared" si="38"/>
        <v>0</v>
      </c>
      <c r="AP116">
        <f t="shared" si="64"/>
        <v>0</v>
      </c>
      <c r="AQ116">
        <f t="shared" si="65"/>
        <v>1</v>
      </c>
      <c r="AR116">
        <f t="shared" si="66"/>
        <v>0</v>
      </c>
      <c r="AS116">
        <f t="shared" si="66"/>
        <v>1</v>
      </c>
      <c r="AT116">
        <f t="shared" si="68"/>
        <v>-1</v>
      </c>
      <c r="AW116">
        <f t="shared" si="67"/>
        <v>0</v>
      </c>
    </row>
    <row r="117" spans="1:49" x14ac:dyDescent="0.35">
      <c r="B117" s="4" t="s">
        <v>147</v>
      </c>
      <c r="C117" s="4">
        <v>7</v>
      </c>
      <c r="D117" s="4">
        <v>0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 t="e">
        <v>#N/A</v>
      </c>
      <c r="K117" s="4" t="e">
        <v>#N/A</v>
      </c>
      <c r="L117" s="4" t="e">
        <v>#N/A</v>
      </c>
      <c r="M117" s="4" t="e">
        <v>#N/A</v>
      </c>
      <c r="N117" s="4" t="e">
        <v>#N/A</v>
      </c>
      <c r="O117" s="4" t="e">
        <v>#N/A</v>
      </c>
      <c r="P117" s="4" t="e">
        <v>#N/A</v>
      </c>
      <c r="Q117" s="4" t="e">
        <v>#N/A</v>
      </c>
      <c r="R117" s="4" t="e">
        <v>#N/A</v>
      </c>
      <c r="S117" s="4" t="e">
        <v>#N/A</v>
      </c>
      <c r="T117" s="4" t="e">
        <v>#N/A</v>
      </c>
      <c r="U117" s="4" t="e">
        <v>#N/A</v>
      </c>
      <c r="V117" s="4" t="e">
        <v>#N/A</v>
      </c>
      <c r="W117" s="4" t="e">
        <v>#N/A</v>
      </c>
      <c r="X117" s="4" t="e">
        <v>#N/A</v>
      </c>
      <c r="Y117" s="4" t="e">
        <v>#N/A</v>
      </c>
      <c r="Z117" s="4" t="e">
        <v>#N/A</v>
      </c>
      <c r="AA117" s="4" t="e">
        <v>#N/A</v>
      </c>
      <c r="AN117">
        <f>IF(ISNUMBER(AA117),COUNTIFS(D117:Z117,"0",E117:AA117,"1")+COUNTIFS(D117:Z117,"1",E117:AA117,"0"),COUNTIFS(D117:Z117,"0",E117:AA117,"1")+COUNTIFS(D117:Z117,"1",E117:AA117,"0")-1)</f>
        <v>0</v>
      </c>
      <c r="AO117">
        <f t="shared" si="38"/>
        <v>0</v>
      </c>
      <c r="AP117">
        <f>COUNTIFS(D117:Z117,"0",E117:AA117,"1",$D$120:$Z$120,"&lt;=0,5")+COUNTIFS(D117:Z117,"1",E117:AA117,"0",$D$120:$Z$120,"&gt;0,5")</f>
        <v>0</v>
      </c>
      <c r="AQ117">
        <f t="shared" si="65"/>
        <v>0</v>
      </c>
      <c r="AR117">
        <f>AP117</f>
        <v>0</v>
      </c>
      <c r="AS117">
        <f t="shared" si="66"/>
        <v>0</v>
      </c>
      <c r="AT117">
        <f t="shared" si="68"/>
        <v>-1</v>
      </c>
      <c r="AW117">
        <f t="shared" si="67"/>
        <v>0</v>
      </c>
    </row>
    <row r="118" spans="1:49" x14ac:dyDescent="0.35">
      <c r="B118" s="4" t="s">
        <v>147</v>
      </c>
      <c r="C118" s="4">
        <v>8</v>
      </c>
      <c r="D118" s="4">
        <v>0</v>
      </c>
      <c r="E118" s="4">
        <v>0</v>
      </c>
      <c r="F118" s="4">
        <v>0</v>
      </c>
      <c r="G118" s="4">
        <v>1</v>
      </c>
      <c r="H118" s="4">
        <v>1</v>
      </c>
      <c r="I118" s="4">
        <v>1</v>
      </c>
      <c r="J118" s="4" t="e">
        <v>#N/A</v>
      </c>
      <c r="K118" s="4" t="e">
        <v>#N/A</v>
      </c>
      <c r="L118" s="4" t="e">
        <v>#N/A</v>
      </c>
      <c r="M118" s="4" t="e">
        <v>#N/A</v>
      </c>
      <c r="N118" s="4" t="e">
        <v>#N/A</v>
      </c>
      <c r="O118" s="4" t="e">
        <v>#N/A</v>
      </c>
      <c r="P118" s="4" t="e">
        <v>#N/A</v>
      </c>
      <c r="Q118" s="4" t="e">
        <v>#N/A</v>
      </c>
      <c r="R118" s="4" t="e">
        <v>#N/A</v>
      </c>
      <c r="S118" s="4" t="e">
        <v>#N/A</v>
      </c>
      <c r="T118" s="4" t="e">
        <v>#N/A</v>
      </c>
      <c r="U118" s="4" t="e">
        <v>#N/A</v>
      </c>
      <c r="V118" s="4" t="e">
        <v>#N/A</v>
      </c>
      <c r="W118" s="4" t="e">
        <v>#N/A</v>
      </c>
      <c r="X118" s="4" t="e">
        <v>#N/A</v>
      </c>
      <c r="Y118" s="4" t="e">
        <v>#N/A</v>
      </c>
      <c r="Z118" s="4" t="e">
        <v>#N/A</v>
      </c>
      <c r="AA118" s="4" t="e">
        <v>#N/A</v>
      </c>
      <c r="AN118">
        <f t="shared" si="63"/>
        <v>0</v>
      </c>
      <c r="AO118">
        <f>AN118</f>
        <v>0</v>
      </c>
      <c r="AP118">
        <f t="shared" si="64"/>
        <v>0</v>
      </c>
      <c r="AQ118">
        <f t="shared" si="65"/>
        <v>1</v>
      </c>
      <c r="AR118">
        <f>AP118</f>
        <v>0</v>
      </c>
      <c r="AS118">
        <f t="shared" si="66"/>
        <v>1</v>
      </c>
      <c r="AT118">
        <f t="shared" si="68"/>
        <v>-1</v>
      </c>
      <c r="AW118">
        <f t="shared" si="67"/>
        <v>0</v>
      </c>
    </row>
    <row r="119" spans="1:49" x14ac:dyDescent="0.35">
      <c r="A119" s="4"/>
      <c r="B119" s="4"/>
      <c r="C119" s="4"/>
      <c r="D119" s="4">
        <f t="shared" ref="D119:I119" si="69">AVERAGE(D111:D118)</f>
        <v>0</v>
      </c>
      <c r="E119" s="4">
        <f t="shared" si="69"/>
        <v>0.2857142857142857</v>
      </c>
      <c r="F119" s="4">
        <f t="shared" si="69"/>
        <v>0.375</v>
      </c>
      <c r="G119" s="4">
        <f t="shared" si="69"/>
        <v>0.75</v>
      </c>
      <c r="H119" s="4">
        <f t="shared" si="69"/>
        <v>0.875</v>
      </c>
      <c r="I119" s="4">
        <f t="shared" si="69"/>
        <v>1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49" x14ac:dyDescent="0.35">
      <c r="A120" s="4"/>
      <c r="B120" s="4"/>
      <c r="C120" s="4" t="s">
        <v>115</v>
      </c>
      <c r="D120" s="4">
        <f>(SUM(D111:D118)+1)/12</f>
        <v>8.3333333333333329E-2</v>
      </c>
      <c r="E120" s="4">
        <f>(SUM(E111:E118)+4)/12</f>
        <v>0.5</v>
      </c>
      <c r="F120" s="4">
        <f>(SUM(F111:F118)+4)/12</f>
        <v>0.58333333333333337</v>
      </c>
      <c r="G120" s="4">
        <f>(SUM(G111:G118)+4)/12</f>
        <v>0.83333333333333337</v>
      </c>
      <c r="H120" s="4">
        <f>(SUM(H111:H118)+4)/12</f>
        <v>0.91666666666666663</v>
      </c>
      <c r="I120" s="4">
        <f>(SUM(I111:I118)+4)/12</f>
        <v>1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49" x14ac:dyDescent="0.35">
      <c r="B121" s="4" t="s">
        <v>148</v>
      </c>
      <c r="C121" s="4">
        <v>1</v>
      </c>
      <c r="D121" s="4">
        <v>0</v>
      </c>
      <c r="E121" s="4">
        <v>0</v>
      </c>
      <c r="F121" s="4">
        <v>0</v>
      </c>
      <c r="G121" s="4">
        <v>0</v>
      </c>
      <c r="H121" s="4"/>
      <c r="I121" s="4">
        <v>0</v>
      </c>
      <c r="J121" s="4">
        <v>1</v>
      </c>
      <c r="K121" s="4">
        <v>1</v>
      </c>
      <c r="L121" s="4">
        <v>1</v>
      </c>
      <c r="M121" s="4" t="e">
        <v>#N/A</v>
      </c>
      <c r="N121" s="4" t="e">
        <v>#N/A</v>
      </c>
      <c r="O121" s="4" t="e">
        <v>#N/A</v>
      </c>
      <c r="P121" s="4" t="e">
        <v>#N/A</v>
      </c>
      <c r="Q121" s="4" t="e">
        <v>#N/A</v>
      </c>
      <c r="R121" s="4" t="e">
        <v>#N/A</v>
      </c>
      <c r="S121" s="4" t="e">
        <v>#N/A</v>
      </c>
      <c r="T121" s="4" t="e">
        <v>#N/A</v>
      </c>
      <c r="U121" s="4" t="e">
        <v>#N/A</v>
      </c>
      <c r="V121" s="4" t="e">
        <v>#N/A</v>
      </c>
      <c r="W121" s="4" t="e">
        <v>#N/A</v>
      </c>
      <c r="X121" s="4" t="e">
        <v>#N/A</v>
      </c>
      <c r="Y121" s="4" t="e">
        <v>#N/A</v>
      </c>
      <c r="Z121" s="4" t="e">
        <v>#N/A</v>
      </c>
      <c r="AA121" s="4" t="e">
        <v>#N/A</v>
      </c>
      <c r="AN121">
        <f>IF(ISNUMBER(AA121),COUNTIFS(D121:Z121,"0",E121:AA121,"1")+COUNTIFS(D121:Z121,"1",E121:AA121,"0"),COUNTIFS(D121:Z121,"0",E121:AA121,"1")+COUNTIFS(D121:Z121,"1",E121:AA121,"0")-1)</f>
        <v>0</v>
      </c>
      <c r="AO121">
        <f t="shared" si="38"/>
        <v>0</v>
      </c>
      <c r="AP121">
        <f>COUNTIFS(D121:Z121,"0",E121:AA121,"1",$D$132:$Z$132,"&lt;0,5")+COUNTIFS(D121:Z121,"1",E121:AA121,"0",$D$132:$Z$132,"&gt;0,5")</f>
        <v>0</v>
      </c>
      <c r="AQ121">
        <f>COUNTIFS(D121:Z121,"0",E121:AA121,"1",$D$132:$Z$132,"&gt;"&amp;$X$1)+COUNTIFS(D121:Z121,"1",E121:AA121,"0",$D$132:$Z$132,"&lt;"&amp;$Y$1)</f>
        <v>0</v>
      </c>
      <c r="AR121">
        <f>AP121</f>
        <v>0</v>
      </c>
      <c r="AS121">
        <f>AQ121</f>
        <v>0</v>
      </c>
      <c r="AT121">
        <f>IF(AR121=0,-1,AO121/$L$4+$X$2*AR121-$X$3*AS121)</f>
        <v>-1</v>
      </c>
      <c r="AU121">
        <v>5</v>
      </c>
      <c r="AV121">
        <v>3</v>
      </c>
      <c r="AW121">
        <f>AO121/$L$4</f>
        <v>0</v>
      </c>
    </row>
    <row r="122" spans="1:49" x14ac:dyDescent="0.35">
      <c r="B122" s="4" t="s">
        <v>148</v>
      </c>
      <c r="C122" s="4">
        <v>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1</v>
      </c>
      <c r="J122" s="4">
        <v>1</v>
      </c>
      <c r="K122" s="4">
        <v>1</v>
      </c>
      <c r="L122" s="4">
        <v>1</v>
      </c>
      <c r="M122" s="4" t="e">
        <v>#N/A</v>
      </c>
      <c r="N122" s="4" t="e">
        <v>#N/A</v>
      </c>
      <c r="O122" s="4" t="e">
        <v>#N/A</v>
      </c>
      <c r="P122" s="4" t="e">
        <v>#N/A</v>
      </c>
      <c r="Q122" s="4" t="e">
        <v>#N/A</v>
      </c>
      <c r="R122" s="4" t="e">
        <v>#N/A</v>
      </c>
      <c r="S122" s="4" t="e">
        <v>#N/A</v>
      </c>
      <c r="T122" s="4" t="e">
        <v>#N/A</v>
      </c>
      <c r="U122" s="4" t="e">
        <v>#N/A</v>
      </c>
      <c r="V122" s="4" t="e">
        <v>#N/A</v>
      </c>
      <c r="W122" s="4" t="e">
        <v>#N/A</v>
      </c>
      <c r="X122" s="4" t="e">
        <v>#N/A</v>
      </c>
      <c r="Y122" s="4" t="e">
        <v>#N/A</v>
      </c>
      <c r="Z122" s="4" t="e">
        <v>#N/A</v>
      </c>
      <c r="AA122" s="4" t="e">
        <v>#N/A</v>
      </c>
      <c r="AN122">
        <f>IF(ISNUMBER(AA122),COUNTIFS(D122:Z122,"0",E122:AA122,"1")+COUNTIFS(D122:Z122,"1",E122:AA122,"0"),COUNTIFS(D122:Z122,"0",E122:AA122,"1")+COUNTIFS(D122:Z122,"1",E122:AA122,"0")-1)</f>
        <v>0</v>
      </c>
      <c r="AO122">
        <f t="shared" si="38"/>
        <v>0</v>
      </c>
      <c r="AP122">
        <f>COUNTIFS(D122:Z122,"0",E122:AA122,"1",$D$132:$Z$132,"&lt;0,5")+COUNTIFS(D122:Z122,"1",E122:AA122,"0",$D$132:$Z$132,"&gt;0,5")</f>
        <v>0</v>
      </c>
      <c r="AQ122">
        <f>COUNTIFS(D122:Z122,"0",E122:AA122,"1",$D$132:$Z$132,"&gt;"&amp;$X$1)+COUNTIFS(D122:Z122,"1",E122:AA122,"0",$D$132:$Z$132,"&lt;"&amp;$Y$1)</f>
        <v>0</v>
      </c>
      <c r="AR122">
        <f>AP122</f>
        <v>0</v>
      </c>
      <c r="AS122">
        <f>AQ122</f>
        <v>0</v>
      </c>
      <c r="AT122">
        <f t="shared" ref="AT122:AT130" si="70">IF(AR122=0,-1,AO122/$L$4+$X$2*AR122-$X$3*AS122)</f>
        <v>-1</v>
      </c>
      <c r="AW122">
        <f>AO122/$L$4</f>
        <v>0</v>
      </c>
    </row>
    <row r="123" spans="1:49" x14ac:dyDescent="0.35">
      <c r="B123" s="5" t="s">
        <v>148</v>
      </c>
      <c r="C123" s="5">
        <v>3</v>
      </c>
      <c r="D123" s="4"/>
      <c r="E123" s="4"/>
      <c r="F123" s="4"/>
      <c r="G123" s="4"/>
      <c r="H123" s="4"/>
      <c r="I123" s="4"/>
      <c r="J123" s="4"/>
      <c r="K123" s="4"/>
      <c r="L123" s="4"/>
      <c r="M123" s="4" t="e">
        <v>#N/A</v>
      </c>
      <c r="N123" s="4" t="e">
        <v>#N/A</v>
      </c>
      <c r="O123" s="4" t="e">
        <v>#N/A</v>
      </c>
      <c r="P123" s="4" t="e">
        <v>#N/A</v>
      </c>
      <c r="Q123" s="4" t="e">
        <v>#N/A</v>
      </c>
      <c r="R123" s="4" t="e">
        <v>#N/A</v>
      </c>
      <c r="S123" s="4" t="e">
        <v>#N/A</v>
      </c>
      <c r="T123" s="4" t="e">
        <v>#N/A</v>
      </c>
      <c r="U123" s="4" t="e">
        <v>#N/A</v>
      </c>
      <c r="V123" s="4" t="e">
        <v>#N/A</v>
      </c>
      <c r="W123" s="4" t="e">
        <v>#N/A</v>
      </c>
      <c r="X123" s="4" t="e">
        <v>#N/A</v>
      </c>
      <c r="Y123" s="4" t="e">
        <v>#N/A</v>
      </c>
      <c r="Z123" s="4" t="e">
        <v>#N/A</v>
      </c>
      <c r="AA123" s="4" t="e">
        <v>#N/A</v>
      </c>
    </row>
    <row r="124" spans="1:49" x14ac:dyDescent="0.35">
      <c r="B124" s="4" t="s">
        <v>148</v>
      </c>
      <c r="C124" s="4">
        <v>4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1</v>
      </c>
      <c r="L124" s="4">
        <v>1</v>
      </c>
      <c r="M124" s="4" t="e">
        <v>#N/A</v>
      </c>
      <c r="N124" s="4" t="e">
        <v>#N/A</v>
      </c>
      <c r="O124" s="4" t="e">
        <v>#N/A</v>
      </c>
      <c r="P124" s="4" t="e">
        <v>#N/A</v>
      </c>
      <c r="Q124" s="4" t="e">
        <v>#N/A</v>
      </c>
      <c r="R124" s="4" t="e">
        <v>#N/A</v>
      </c>
      <c r="S124" s="4" t="e">
        <v>#N/A</v>
      </c>
      <c r="T124" s="4" t="e">
        <v>#N/A</v>
      </c>
      <c r="U124" s="4" t="e">
        <v>#N/A</v>
      </c>
      <c r="V124" s="4" t="e">
        <v>#N/A</v>
      </c>
      <c r="W124" s="4" t="e">
        <v>#N/A</v>
      </c>
      <c r="X124" s="4" t="e">
        <v>#N/A</v>
      </c>
      <c r="Y124" s="4" t="e">
        <v>#N/A</v>
      </c>
      <c r="Z124" s="4" t="e">
        <v>#N/A</v>
      </c>
      <c r="AA124" s="4" t="e">
        <v>#N/A</v>
      </c>
      <c r="AN124">
        <f>IF(ISNUMBER(AA124),COUNTIFS(D124:Z124,"0",E124:AA124,"1")+COUNTIFS(D124:Z124,"1",E124:AA124,"0"),COUNTIFS(D124:Z124,"0",E124:AA124,"1")+COUNTIFS(D124:Z124,"1",E124:AA124,"0")-1)</f>
        <v>0</v>
      </c>
      <c r="AO124">
        <f t="shared" si="38"/>
        <v>0</v>
      </c>
      <c r="AP124">
        <f>COUNTIFS(D124:Z124,"0",E124:AA124,"1",$D$132:$Z$132,"&lt;0,5")+COUNTIFS(D124:Z124,"1",E124:AA124,"0",$D$132:$Z$132,"&gt;0,5")</f>
        <v>0</v>
      </c>
      <c r="AQ124">
        <f>COUNTIFS(D124:Z124,"0",E124:AA124,"1",$D$132:$Z$132,"&gt;"&amp;$X$1)+COUNTIFS(D124:Z124,"1",E124:AA124,"0",$D$132:$Z$132,"&lt;"&amp;$Y$1)</f>
        <v>1</v>
      </c>
      <c r="AR124">
        <f>AP124</f>
        <v>0</v>
      </c>
      <c r="AS124">
        <f>AQ124</f>
        <v>1</v>
      </c>
      <c r="AT124">
        <f t="shared" si="70"/>
        <v>-1</v>
      </c>
      <c r="AW124">
        <f>AO124/$L$4</f>
        <v>0</v>
      </c>
    </row>
    <row r="125" spans="1:49" x14ac:dyDescent="0.35">
      <c r="B125" s="5" t="s">
        <v>148</v>
      </c>
      <c r="C125" s="5">
        <v>5</v>
      </c>
      <c r="D125" s="4"/>
      <c r="E125" s="4"/>
      <c r="F125" s="4"/>
      <c r="G125" s="4"/>
      <c r="H125" s="4"/>
      <c r="I125" s="4"/>
      <c r="J125" s="4"/>
      <c r="K125" s="4"/>
      <c r="L125" s="4"/>
      <c r="M125" s="4" t="e">
        <v>#N/A</v>
      </c>
      <c r="N125" s="4" t="e">
        <v>#N/A</v>
      </c>
      <c r="O125" s="4" t="e">
        <v>#N/A</v>
      </c>
      <c r="P125" s="4" t="e">
        <v>#N/A</v>
      </c>
      <c r="Q125" s="4" t="e">
        <v>#N/A</v>
      </c>
      <c r="R125" s="4" t="e">
        <v>#N/A</v>
      </c>
      <c r="S125" s="4" t="e">
        <v>#N/A</v>
      </c>
      <c r="T125" s="4" t="e">
        <v>#N/A</v>
      </c>
      <c r="U125" s="4" t="e">
        <v>#N/A</v>
      </c>
      <c r="V125" s="4" t="e">
        <v>#N/A</v>
      </c>
      <c r="W125" s="4" t="e">
        <v>#N/A</v>
      </c>
      <c r="X125" s="4" t="e">
        <v>#N/A</v>
      </c>
      <c r="Y125" s="4" t="e">
        <v>#N/A</v>
      </c>
      <c r="Z125" s="4" t="e">
        <v>#N/A</v>
      </c>
      <c r="AA125" s="4" t="e">
        <v>#N/A</v>
      </c>
    </row>
    <row r="126" spans="1:49" x14ac:dyDescent="0.35">
      <c r="B126" s="4" t="s">
        <v>148</v>
      </c>
      <c r="C126" s="4">
        <v>6</v>
      </c>
      <c r="D126" s="4">
        <v>1</v>
      </c>
      <c r="E126" s="4">
        <v>0</v>
      </c>
      <c r="F126" s="4">
        <v>0</v>
      </c>
      <c r="G126" s="4">
        <v>0</v>
      </c>
      <c r="H126" s="4">
        <v>1</v>
      </c>
      <c r="I126" s="4">
        <v>0</v>
      </c>
      <c r="J126" s="4">
        <v>1</v>
      </c>
      <c r="K126" s="4">
        <v>1</v>
      </c>
      <c r="L126" s="4">
        <v>1</v>
      </c>
      <c r="M126" s="4" t="e">
        <v>#N/A</v>
      </c>
      <c r="N126" s="4" t="e">
        <v>#N/A</v>
      </c>
      <c r="O126" s="4" t="e">
        <v>#N/A</v>
      </c>
      <c r="P126" s="4" t="e">
        <v>#N/A</v>
      </c>
      <c r="Q126" s="4" t="e">
        <v>#N/A</v>
      </c>
      <c r="R126" s="4" t="e">
        <v>#N/A</v>
      </c>
      <c r="S126" s="4" t="e">
        <v>#N/A</v>
      </c>
      <c r="T126" s="4" t="e">
        <v>#N/A</v>
      </c>
      <c r="U126" s="4" t="e">
        <v>#N/A</v>
      </c>
      <c r="V126" s="4" t="e">
        <v>#N/A</v>
      </c>
      <c r="W126" s="4" t="e">
        <v>#N/A</v>
      </c>
      <c r="X126" s="4" t="e">
        <v>#N/A</v>
      </c>
      <c r="Y126" s="4" t="e">
        <v>#N/A</v>
      </c>
      <c r="Z126" s="4" t="e">
        <v>#N/A</v>
      </c>
      <c r="AA126" s="4" t="e">
        <v>#N/A</v>
      </c>
      <c r="AN126">
        <f>IF(ISNUMBER(AA126),COUNTIFS(D126:Z126,"0",E126:AA126,"1")+COUNTIFS(D126:Z126,"1",E126:AA126,"0"),COUNTIFS(D126:Z126,"0",E126:AA126,"1")+COUNTIFS(D126:Z126,"1",E126:AA126,"0")-1)</f>
        <v>3</v>
      </c>
      <c r="AO126">
        <f t="shared" si="38"/>
        <v>3</v>
      </c>
      <c r="AP126">
        <f>COUNTIFS(D126:Z126,"0",E126:AA126,"1",$D$132:$Z$132,"&lt;0,5")+COUNTIFS(D126:Z126,"1",E126:AA126,"0",$D$132:$Z$132,"&gt;0,5")</f>
        <v>0</v>
      </c>
      <c r="AQ126">
        <f>COUNTIFS(D126:Z126,"0",E126:AA126,"1",$D$132:$Z$132,"&gt;"&amp;$X$1)+COUNTIFS(D126:Z126,"1",E126:AA126,"0",$D$132:$Z$132,"&lt;"&amp;$Y$1)</f>
        <v>2</v>
      </c>
      <c r="AR126">
        <f t="shared" ref="AR126:AS130" si="71">AP126</f>
        <v>0</v>
      </c>
      <c r="AS126">
        <f t="shared" si="71"/>
        <v>2</v>
      </c>
      <c r="AT126">
        <f>IF(AR126=0,-1,AO126/$L$4+$X$2*AR126-$X$3*AS126)</f>
        <v>-1</v>
      </c>
      <c r="AW126">
        <f>AO126/$L$4</f>
        <v>0.33333333333333331</v>
      </c>
    </row>
    <row r="127" spans="1:49" x14ac:dyDescent="0.35">
      <c r="B127" s="4" t="s">
        <v>148</v>
      </c>
      <c r="C127" s="4">
        <v>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1</v>
      </c>
      <c r="K127" s="4">
        <v>1</v>
      </c>
      <c r="L127" s="4">
        <v>1</v>
      </c>
      <c r="M127" s="4" t="e">
        <v>#N/A</v>
      </c>
      <c r="N127" s="4" t="e">
        <v>#N/A</v>
      </c>
      <c r="O127" s="4" t="e">
        <v>#N/A</v>
      </c>
      <c r="P127" s="4" t="e">
        <v>#N/A</v>
      </c>
      <c r="Q127" s="4" t="e">
        <v>#N/A</v>
      </c>
      <c r="R127" s="4" t="e">
        <v>#N/A</v>
      </c>
      <c r="S127" s="4" t="e">
        <v>#N/A</v>
      </c>
      <c r="T127" s="4" t="e">
        <v>#N/A</v>
      </c>
      <c r="U127" s="4" t="e">
        <v>#N/A</v>
      </c>
      <c r="V127" s="4" t="e">
        <v>#N/A</v>
      </c>
      <c r="W127" s="4" t="e">
        <v>#N/A</v>
      </c>
      <c r="X127" s="4" t="e">
        <v>#N/A</v>
      </c>
      <c r="Y127" s="4" t="e">
        <v>#N/A</v>
      </c>
      <c r="Z127" s="4" t="e">
        <v>#N/A</v>
      </c>
      <c r="AA127" s="4" t="e">
        <v>#N/A</v>
      </c>
      <c r="AN127">
        <f>IF(ISNUMBER(AA127),COUNTIFS(D127:Z127,"0",E127:AA127,"1")+COUNTIFS(D127:Z127,"1",E127:AA127,"0"),COUNTIFS(D127:Z127,"0",E127:AA127,"1")+COUNTIFS(D127:Z127,"1",E127:AA127,"0")-1)</f>
        <v>0</v>
      </c>
      <c r="AO127">
        <f t="shared" si="38"/>
        <v>0</v>
      </c>
      <c r="AP127">
        <f>COUNTIFS(D127:Z127,"0",E127:AA127,"1",$D$132:$Z$132,"&lt;0,5")+COUNTIFS(D127:Z127,"1",E127:AA127,"0",$D$132:$Z$132,"&gt;0,5")</f>
        <v>0</v>
      </c>
      <c r="AQ127">
        <f>COUNTIFS(D127:Z127,"0",E127:AA127,"1",$D$132:$Z$132,"&gt;"&amp;$X$1)+COUNTIFS(D127:Z127,"1",E127:AA127,"0",$D$132:$Z$132,"&lt;"&amp;$Y$1)</f>
        <v>0</v>
      </c>
      <c r="AR127">
        <f t="shared" si="71"/>
        <v>0</v>
      </c>
      <c r="AS127">
        <f t="shared" si="71"/>
        <v>0</v>
      </c>
      <c r="AT127">
        <f t="shared" si="70"/>
        <v>-1</v>
      </c>
      <c r="AW127">
        <f>AO127/$L$4</f>
        <v>0</v>
      </c>
    </row>
    <row r="128" spans="1:49" x14ac:dyDescent="0.35">
      <c r="B128" s="4" t="s">
        <v>148</v>
      </c>
      <c r="C128" s="4">
        <v>8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 t="e">
        <v>#N/A</v>
      </c>
      <c r="N128" s="4" t="e">
        <v>#N/A</v>
      </c>
      <c r="O128" s="4" t="e">
        <v>#N/A</v>
      </c>
      <c r="P128" s="4" t="e">
        <v>#N/A</v>
      </c>
      <c r="Q128" s="4" t="e">
        <v>#N/A</v>
      </c>
      <c r="R128" s="4" t="e">
        <v>#N/A</v>
      </c>
      <c r="S128" s="4" t="e">
        <v>#N/A</v>
      </c>
      <c r="T128" s="4" t="e">
        <v>#N/A</v>
      </c>
      <c r="U128" s="4" t="e">
        <v>#N/A</v>
      </c>
      <c r="V128" s="4" t="e">
        <v>#N/A</v>
      </c>
      <c r="W128" s="4" t="e">
        <v>#N/A</v>
      </c>
      <c r="X128" s="4" t="e">
        <v>#N/A</v>
      </c>
      <c r="Y128" s="4" t="e">
        <v>#N/A</v>
      </c>
      <c r="Z128" s="4" t="e">
        <v>#N/A</v>
      </c>
      <c r="AA128" s="4" t="e">
        <v>#N/A</v>
      </c>
      <c r="AN128">
        <f>IF(ISNUMBER(AA128),COUNTIFS(D128:Z128,"0",E128:AA128,"1")+COUNTIFS(D128:Z128,"1",E128:AA128,"0"),COUNTIFS(D128:Z128,"0",E128:AA128,"1")+COUNTIFS(D128:Z128,"1",E128:AA128,"0")-1)</f>
        <v>0</v>
      </c>
      <c r="AO128">
        <f t="shared" si="38"/>
        <v>0</v>
      </c>
      <c r="AP128">
        <f>COUNTIFS(D128:Z128,"0",E128:AA128,"1",$D$132:$Z$132,"&lt;0,5")+COUNTIFS(D128:Z128,"1",E128:AA128,"0",$D$132:$Z$132,"&gt;0,5")</f>
        <v>0</v>
      </c>
      <c r="AQ128">
        <f>COUNTIFS(D128:Z128,"0",E128:AA128,"1",$D$132:$Z$132,"&gt;"&amp;$X$1)+COUNTIFS(D128:Z128,"1",E128:AA128,"0",$D$132:$Z$132,"&lt;"&amp;$Y$1)</f>
        <v>1</v>
      </c>
      <c r="AR128">
        <f t="shared" si="71"/>
        <v>0</v>
      </c>
      <c r="AS128">
        <f t="shared" si="71"/>
        <v>1</v>
      </c>
      <c r="AT128">
        <f t="shared" si="70"/>
        <v>-1</v>
      </c>
      <c r="AW128">
        <f>AO128/$L$4</f>
        <v>0</v>
      </c>
    </row>
    <row r="129" spans="1:49" x14ac:dyDescent="0.35">
      <c r="B129" s="4" t="s">
        <v>148</v>
      </c>
      <c r="C129" s="4">
        <v>9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 s="4">
        <v>1</v>
      </c>
      <c r="K129" s="4">
        <v>1</v>
      </c>
      <c r="L129" s="4">
        <v>1</v>
      </c>
      <c r="M129" s="4" t="e">
        <v>#N/A</v>
      </c>
      <c r="N129" s="4" t="e">
        <v>#N/A</v>
      </c>
      <c r="O129" s="4" t="e">
        <v>#N/A</v>
      </c>
      <c r="P129" s="4" t="e">
        <v>#N/A</v>
      </c>
      <c r="Q129" s="4" t="e">
        <v>#N/A</v>
      </c>
      <c r="R129" s="4" t="e">
        <v>#N/A</v>
      </c>
      <c r="S129" s="4" t="e">
        <v>#N/A</v>
      </c>
      <c r="T129" s="4" t="e">
        <v>#N/A</v>
      </c>
      <c r="U129" s="4" t="e">
        <v>#N/A</v>
      </c>
      <c r="V129" s="4" t="e">
        <v>#N/A</v>
      </c>
      <c r="W129" s="4" t="e">
        <v>#N/A</v>
      </c>
      <c r="X129" s="4" t="e">
        <v>#N/A</v>
      </c>
      <c r="Y129" s="4" t="e">
        <v>#N/A</v>
      </c>
      <c r="Z129" s="4" t="e">
        <v>#N/A</v>
      </c>
      <c r="AA129" s="4" t="e">
        <v>#N/A</v>
      </c>
      <c r="AN129">
        <f>IF(ISNUMBER(AA129),COUNTIFS(D129:Z129,"0",E129:AA129,"1")+COUNTIFS(D129:Z129,"1",E129:AA129,"0"),COUNTIFS(D129:Z129,"0",E129:AA129,"1")+COUNTIFS(D129:Z129,"1",E129:AA129,"0")-1)</f>
        <v>0</v>
      </c>
      <c r="AO129">
        <f t="shared" si="38"/>
        <v>0</v>
      </c>
      <c r="AP129">
        <f>COUNTIFS(D129:Z129,"0",E129:AA129,"1",$D$132:$Z$132,"&lt;0,5")+COUNTIFS(D129:Z129,"1",E129:AA129,"0",$D$132:$Z$132,"&gt;0,5")</f>
        <v>0</v>
      </c>
      <c r="AQ129">
        <f>COUNTIFS(D129:Z129,"0",E129:AA129,"1",$D$132:$Z$132,"&gt;"&amp;$X$1)+COUNTIFS(D129:Z129,"1",E129:AA129,"0",$D$132:$Z$132,"&lt;"&amp;$Y$1)</f>
        <v>0</v>
      </c>
      <c r="AR129">
        <f t="shared" si="71"/>
        <v>0</v>
      </c>
      <c r="AS129">
        <f t="shared" si="71"/>
        <v>0</v>
      </c>
      <c r="AT129">
        <f t="shared" si="70"/>
        <v>-1</v>
      </c>
      <c r="AW129">
        <f>AO129/$L$4</f>
        <v>0</v>
      </c>
    </row>
    <row r="130" spans="1:49" x14ac:dyDescent="0.35">
      <c r="B130" s="4" t="s">
        <v>148</v>
      </c>
      <c r="C130" s="4">
        <v>10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1</v>
      </c>
      <c r="L130" s="4">
        <v>1</v>
      </c>
      <c r="M130" s="4" t="e">
        <v>#N/A</v>
      </c>
      <c r="N130" s="4" t="e">
        <v>#N/A</v>
      </c>
      <c r="O130" s="4" t="e">
        <v>#N/A</v>
      </c>
      <c r="P130" s="4" t="e">
        <v>#N/A</v>
      </c>
      <c r="Q130" s="4" t="e">
        <v>#N/A</v>
      </c>
      <c r="R130" s="4" t="e">
        <v>#N/A</v>
      </c>
      <c r="S130" s="4" t="e">
        <v>#N/A</v>
      </c>
      <c r="T130" s="4" t="e">
        <v>#N/A</v>
      </c>
      <c r="U130" s="4" t="e">
        <v>#N/A</v>
      </c>
      <c r="V130" s="4" t="e">
        <v>#N/A</v>
      </c>
      <c r="W130" s="4" t="e">
        <v>#N/A</v>
      </c>
      <c r="X130" s="4" t="e">
        <v>#N/A</v>
      </c>
      <c r="Y130" s="4" t="e">
        <v>#N/A</v>
      </c>
      <c r="Z130" s="4" t="e">
        <v>#N/A</v>
      </c>
      <c r="AA130" s="4" t="e">
        <v>#N/A</v>
      </c>
      <c r="AN130">
        <f>IF(ISNUMBER(AA130),COUNTIFS(D130:Z130,"0",E130:AA130,"1")+COUNTIFS(D130:Z130,"1",E130:AA130,"0"),COUNTIFS(D130:Z130,"0",E130:AA130,"1")+COUNTIFS(D130:Z130,"1",E130:AA130,"0")-1)</f>
        <v>0</v>
      </c>
      <c r="AO130">
        <f t="shared" si="38"/>
        <v>0</v>
      </c>
      <c r="AP130">
        <f>COUNTIFS(D130:Z130,"0",E130:AA130,"1",$D$132:$Z$132,"&lt;0,5")+COUNTIFS(D130:Z130,"1",E130:AA130,"0",$D$132:$Z$132,"&gt;0,5")</f>
        <v>0</v>
      </c>
      <c r="AQ130">
        <f>COUNTIFS(D130:Z130,"0",E130:AA130,"1",$D$132:$Z$132,"&gt;"&amp;$X$1)+COUNTIFS(D130:Z130,"1",E130:AA130,"0",$D$132:$Z$132,"&lt;"&amp;$Y$1)</f>
        <v>1</v>
      </c>
      <c r="AR130">
        <f t="shared" si="71"/>
        <v>0</v>
      </c>
      <c r="AS130">
        <f t="shared" si="71"/>
        <v>1</v>
      </c>
      <c r="AT130">
        <f t="shared" si="70"/>
        <v>-1</v>
      </c>
      <c r="AW130">
        <f>AO130/$L$4</f>
        <v>0</v>
      </c>
    </row>
    <row r="131" spans="1:49" x14ac:dyDescent="0.35">
      <c r="A131" s="4"/>
      <c r="B131" s="4"/>
      <c r="C131" s="4"/>
      <c r="D131" s="4">
        <f>AVERAGE(D121:D130)</f>
        <v>0.125</v>
      </c>
      <c r="E131" s="4">
        <f t="shared" ref="E131:L131" si="72">AVERAGE(E121:E130)</f>
        <v>0</v>
      </c>
      <c r="F131" s="4">
        <f t="shared" si="72"/>
        <v>0</v>
      </c>
      <c r="G131" s="4">
        <f t="shared" si="72"/>
        <v>0</v>
      </c>
      <c r="H131" s="4">
        <f t="shared" si="72"/>
        <v>0.14285714285714285</v>
      </c>
      <c r="I131" s="4">
        <f t="shared" si="72"/>
        <v>0.25</v>
      </c>
      <c r="J131" s="4">
        <f t="shared" si="72"/>
        <v>0.625</v>
      </c>
      <c r="K131" s="4">
        <f t="shared" si="72"/>
        <v>0.875</v>
      </c>
      <c r="L131" s="4">
        <f t="shared" si="72"/>
        <v>1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49" x14ac:dyDescent="0.35">
      <c r="A132" s="4"/>
      <c r="B132" s="4"/>
      <c r="C132" s="4" t="s">
        <v>115</v>
      </c>
      <c r="D132" s="4">
        <f>(SUM(D121:D130)+1)/12</f>
        <v>0.16666666666666666</v>
      </c>
      <c r="E132" s="4">
        <f>(SUM(E121:E130)+2)/12</f>
        <v>0.16666666666666666</v>
      </c>
      <c r="F132" s="4">
        <f>(SUM(F121:F130)+2)/12</f>
        <v>0.16666666666666666</v>
      </c>
      <c r="G132" s="4">
        <f>(SUM(G121:G130)+2)/12</f>
        <v>0.16666666666666666</v>
      </c>
      <c r="H132" s="4">
        <f>(SUM(H121:H130)+2)/12</f>
        <v>0.25</v>
      </c>
      <c r="I132" s="4">
        <f>(SUM(I121:I130)+2)/12</f>
        <v>0.33333333333333331</v>
      </c>
      <c r="J132" s="4">
        <f>(SUM(J121:J130)+4)/12</f>
        <v>0.75</v>
      </c>
      <c r="K132" s="4">
        <f>(SUM(K121:K130)+4)/12</f>
        <v>0.91666666666666663</v>
      </c>
      <c r="L132" s="4">
        <f>(SUM(L121:L130)+4)/12</f>
        <v>1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49" x14ac:dyDescent="0.35">
      <c r="B133" s="5" t="s">
        <v>149</v>
      </c>
      <c r="C133" s="5">
        <v>1</v>
      </c>
      <c r="D133" s="4"/>
      <c r="E133" s="4"/>
      <c r="F133" s="4"/>
      <c r="G133" s="4"/>
      <c r="H133" s="4"/>
      <c r="I133" s="4"/>
      <c r="J133" s="4"/>
      <c r="K133" s="4" t="e">
        <v>#N/A</v>
      </c>
      <c r="L133" s="4" t="e">
        <v>#N/A</v>
      </c>
      <c r="M133" s="4" t="e">
        <v>#N/A</v>
      </c>
      <c r="N133" s="4" t="e">
        <v>#N/A</v>
      </c>
      <c r="O133" s="4" t="e">
        <v>#N/A</v>
      </c>
      <c r="P133" s="4" t="e">
        <v>#N/A</v>
      </c>
      <c r="Q133" s="4" t="e">
        <v>#N/A</v>
      </c>
      <c r="R133" s="4" t="e">
        <v>#N/A</v>
      </c>
      <c r="S133" s="4" t="e">
        <v>#N/A</v>
      </c>
      <c r="T133" s="4" t="e">
        <v>#N/A</v>
      </c>
      <c r="U133" s="4" t="e">
        <v>#N/A</v>
      </c>
      <c r="V133" s="4" t="e">
        <v>#N/A</v>
      </c>
      <c r="W133" s="4" t="e">
        <v>#N/A</v>
      </c>
      <c r="X133" s="4" t="e">
        <v>#N/A</v>
      </c>
      <c r="Y133" s="4" t="e">
        <v>#N/A</v>
      </c>
      <c r="Z133" s="4" t="e">
        <v>#N/A</v>
      </c>
      <c r="AA133" s="4" t="e">
        <v>#N/A</v>
      </c>
      <c r="AB133" s="4" t="e">
        <v>#N/A</v>
      </c>
      <c r="AU133">
        <v>4</v>
      </c>
      <c r="AV133">
        <v>3</v>
      </c>
    </row>
    <row r="134" spans="1:49" x14ac:dyDescent="0.35">
      <c r="B134" s="4" t="s">
        <v>149</v>
      </c>
      <c r="C134" s="4">
        <v>2</v>
      </c>
      <c r="D134" s="4"/>
      <c r="E134" s="4">
        <v>0</v>
      </c>
      <c r="F134" s="4"/>
      <c r="G134" s="4"/>
      <c r="H134" s="4"/>
      <c r="I134" s="4"/>
      <c r="J134" s="4"/>
      <c r="K134" s="4" t="e">
        <v>#N/A</v>
      </c>
      <c r="L134" s="4" t="e">
        <v>#N/A</v>
      </c>
      <c r="M134" s="4" t="e">
        <v>#N/A</v>
      </c>
      <c r="N134" s="4" t="e">
        <v>#N/A</v>
      </c>
      <c r="O134" s="4" t="e">
        <v>#N/A</v>
      </c>
      <c r="P134" s="4" t="e">
        <v>#N/A</v>
      </c>
      <c r="Q134" s="4" t="e">
        <v>#N/A</v>
      </c>
      <c r="R134" s="4" t="e">
        <v>#N/A</v>
      </c>
      <c r="S134" s="4" t="e">
        <v>#N/A</v>
      </c>
      <c r="T134" s="4" t="e">
        <v>#N/A</v>
      </c>
      <c r="U134" s="4" t="e">
        <v>#N/A</v>
      </c>
      <c r="V134" s="4" t="e">
        <v>#N/A</v>
      </c>
      <c r="W134" s="4" t="e">
        <v>#N/A</v>
      </c>
      <c r="X134" s="4" t="e">
        <v>#N/A</v>
      </c>
      <c r="Y134" s="4" t="e">
        <v>#N/A</v>
      </c>
      <c r="Z134" s="4" t="e">
        <v>#N/A</v>
      </c>
      <c r="AA134" s="4" t="e">
        <v>#N/A</v>
      </c>
      <c r="AB134" s="4" t="e">
        <v>#N/A</v>
      </c>
    </row>
    <row r="135" spans="1:49" x14ac:dyDescent="0.35">
      <c r="B135" s="4" t="s">
        <v>149</v>
      </c>
      <c r="C135" s="4">
        <v>3</v>
      </c>
      <c r="D135" s="4">
        <v>0</v>
      </c>
      <c r="E135" s="4">
        <v>0</v>
      </c>
      <c r="F135" s="4">
        <v>0</v>
      </c>
      <c r="G135" s="4">
        <v>0</v>
      </c>
      <c r="H135" s="4">
        <v>1</v>
      </c>
      <c r="I135" s="4">
        <v>1</v>
      </c>
      <c r="J135" s="4">
        <v>1</v>
      </c>
      <c r="K135" s="4" t="e">
        <v>#N/A</v>
      </c>
      <c r="L135" s="4" t="e">
        <v>#N/A</v>
      </c>
      <c r="M135" s="4" t="e">
        <v>#N/A</v>
      </c>
      <c r="N135" s="4" t="e">
        <v>#N/A</v>
      </c>
      <c r="O135" s="4" t="e">
        <v>#N/A</v>
      </c>
      <c r="P135" s="4" t="e">
        <v>#N/A</v>
      </c>
      <c r="Q135" s="4" t="e">
        <v>#N/A</v>
      </c>
      <c r="R135" s="4" t="e">
        <v>#N/A</v>
      </c>
      <c r="S135" s="4" t="e">
        <v>#N/A</v>
      </c>
      <c r="T135" s="4" t="e">
        <v>#N/A</v>
      </c>
      <c r="U135" s="4" t="e">
        <v>#N/A</v>
      </c>
      <c r="V135" s="4" t="e">
        <v>#N/A</v>
      </c>
      <c r="W135" s="4" t="e">
        <v>#N/A</v>
      </c>
      <c r="X135" s="4" t="e">
        <v>#N/A</v>
      </c>
      <c r="Y135" s="4" t="e">
        <v>#N/A</v>
      </c>
      <c r="Z135" s="4" t="e">
        <v>#N/A</v>
      </c>
      <c r="AA135" s="4" t="e">
        <v>#N/A</v>
      </c>
      <c r="AB135" s="4" t="e">
        <v>#N/A</v>
      </c>
      <c r="AN135">
        <f t="shared" ref="AN135:AN141" si="73">IF(ISNUMBER(AA135),COUNTIFS(D135:Z135,"0",E135:AA135,"1")+COUNTIFS(D135:Z135,"1",E135:AA135,"0"),COUNTIFS(D135:Z135,"0",E135:AA135,"1")+COUNTIFS(D135:Z135,"1",E135:AA135,"0")-1)</f>
        <v>0</v>
      </c>
      <c r="AO135">
        <f t="shared" si="38"/>
        <v>0</v>
      </c>
      <c r="AP135">
        <f t="shared" ref="AP135:AP141" si="74">COUNTIFS(D135:Z135,"0",E135:AA135,"1",$D$143:$Z$143,"&lt;0,5")+COUNTIFS(D135:Z135,"1",E135:AA135,"0",$D$143:$Z$143,"&gt;0,5")</f>
        <v>0</v>
      </c>
      <c r="AQ135">
        <f t="shared" ref="AQ135:AQ141" si="75">COUNTIFS(D135:Z135,"0",E135:AA135,"1",$D$143:$Z$143,"&gt;"&amp;$X$1)+COUNTIFS(D135:Z135,"1",E135:AA135,"0",$D$143:$Z$143,"&lt;"&amp;$Y$1)</f>
        <v>0</v>
      </c>
      <c r="AR135">
        <f>AP135</f>
        <v>0</v>
      </c>
      <c r="AS135">
        <f>AQ135</f>
        <v>0</v>
      </c>
      <c r="AT135">
        <f>IF(AR135=0,-1,AO135/$M$4+$X$2*AR135-$X$3*AS135)</f>
        <v>-1</v>
      </c>
      <c r="AW135">
        <f>AO135/$M$4</f>
        <v>0</v>
      </c>
    </row>
    <row r="136" spans="1:49" x14ac:dyDescent="0.35">
      <c r="B136" s="4" t="s">
        <v>149</v>
      </c>
      <c r="C136" s="4">
        <v>4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1</v>
      </c>
      <c r="K136" s="4" t="e">
        <v>#N/A</v>
      </c>
      <c r="L136" s="4" t="e">
        <v>#N/A</v>
      </c>
      <c r="M136" s="4" t="e">
        <v>#N/A</v>
      </c>
      <c r="N136" s="4" t="e">
        <v>#N/A</v>
      </c>
      <c r="O136" s="4" t="e">
        <v>#N/A</v>
      </c>
      <c r="P136" s="4" t="e">
        <v>#N/A</v>
      </c>
      <c r="Q136" s="4" t="e">
        <v>#N/A</v>
      </c>
      <c r="R136" s="4" t="e">
        <v>#N/A</v>
      </c>
      <c r="S136" s="4" t="e">
        <v>#N/A</v>
      </c>
      <c r="T136" s="4" t="e">
        <v>#N/A</v>
      </c>
      <c r="U136" s="4" t="e">
        <v>#N/A</v>
      </c>
      <c r="V136" s="4" t="e">
        <v>#N/A</v>
      </c>
      <c r="W136" s="4" t="e">
        <v>#N/A</v>
      </c>
      <c r="X136" s="4" t="e">
        <v>#N/A</v>
      </c>
      <c r="Y136" s="4" t="e">
        <v>#N/A</v>
      </c>
      <c r="Z136" s="4" t="e">
        <v>#N/A</v>
      </c>
      <c r="AA136" s="4" t="e">
        <v>#N/A</v>
      </c>
      <c r="AB136" s="4" t="e">
        <v>#N/A</v>
      </c>
      <c r="AN136">
        <f t="shared" si="73"/>
        <v>0</v>
      </c>
      <c r="AO136">
        <f t="shared" si="38"/>
        <v>0</v>
      </c>
      <c r="AP136">
        <f t="shared" si="74"/>
        <v>0</v>
      </c>
      <c r="AQ136">
        <f t="shared" si="75"/>
        <v>1</v>
      </c>
      <c r="AR136">
        <f t="shared" ref="AR136:AR141" si="76">AP136</f>
        <v>0</v>
      </c>
      <c r="AS136">
        <f t="shared" ref="AS136:AS141" si="77">AQ136</f>
        <v>1</v>
      </c>
      <c r="AT136">
        <f t="shared" ref="AT136:AT141" si="78">IF(AR136=0,-1,AO136/$M$4+$X$2*AR136-$X$3*AS136)</f>
        <v>-1</v>
      </c>
      <c r="AW136">
        <f t="shared" ref="AW136:AW141" si="79">AO136/$M$4</f>
        <v>0</v>
      </c>
    </row>
    <row r="137" spans="1:49" x14ac:dyDescent="0.35">
      <c r="B137" s="4" t="s">
        <v>149</v>
      </c>
      <c r="C137" s="4">
        <v>5</v>
      </c>
      <c r="D137" s="4">
        <v>1</v>
      </c>
      <c r="E137" s="4">
        <v>0</v>
      </c>
      <c r="F137" s="4">
        <v>0</v>
      </c>
      <c r="G137" s="4">
        <v>0</v>
      </c>
      <c r="H137" s="4">
        <v>1</v>
      </c>
      <c r="I137" s="4">
        <v>1</v>
      </c>
      <c r="J137" s="4">
        <v>1</v>
      </c>
      <c r="K137" s="4" t="e">
        <v>#N/A</v>
      </c>
      <c r="L137" s="4" t="s">
        <v>151</v>
      </c>
      <c r="M137" s="4" t="e">
        <v>#N/A</v>
      </c>
      <c r="N137" s="4" t="e">
        <v>#N/A</v>
      </c>
      <c r="O137" s="4" t="e">
        <v>#N/A</v>
      </c>
      <c r="P137" s="4" t="e">
        <v>#N/A</v>
      </c>
      <c r="Q137" s="4" t="e">
        <v>#N/A</v>
      </c>
      <c r="R137" s="4" t="e">
        <v>#N/A</v>
      </c>
      <c r="S137" s="4" t="e">
        <v>#N/A</v>
      </c>
      <c r="T137" s="4" t="e">
        <v>#N/A</v>
      </c>
      <c r="U137" s="4" t="e">
        <v>#N/A</v>
      </c>
      <c r="V137" s="4" t="e">
        <v>#N/A</v>
      </c>
      <c r="W137" s="4" t="e">
        <v>#N/A</v>
      </c>
      <c r="X137" s="4" t="e">
        <v>#N/A</v>
      </c>
      <c r="Y137" s="4" t="e">
        <v>#N/A</v>
      </c>
      <c r="Z137" s="4" t="e">
        <v>#N/A</v>
      </c>
      <c r="AA137" s="4" t="e">
        <v>#N/A</v>
      </c>
      <c r="AB137" s="4" t="e">
        <v>#N/A</v>
      </c>
      <c r="AN137">
        <f t="shared" si="73"/>
        <v>1</v>
      </c>
      <c r="AO137">
        <f t="shared" si="38"/>
        <v>1</v>
      </c>
      <c r="AP137">
        <f t="shared" si="74"/>
        <v>0</v>
      </c>
      <c r="AQ137">
        <f t="shared" si="75"/>
        <v>1</v>
      </c>
      <c r="AR137">
        <f t="shared" si="76"/>
        <v>0</v>
      </c>
      <c r="AS137">
        <f t="shared" si="77"/>
        <v>1</v>
      </c>
      <c r="AT137">
        <f t="shared" si="78"/>
        <v>-1</v>
      </c>
      <c r="AW137">
        <f t="shared" si="79"/>
        <v>0.14285714285714285</v>
      </c>
    </row>
    <row r="138" spans="1:49" x14ac:dyDescent="0.35">
      <c r="B138" s="4" t="s">
        <v>149</v>
      </c>
      <c r="C138" s="4">
        <v>6</v>
      </c>
      <c r="D138" s="4">
        <v>1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4">
        <v>1</v>
      </c>
      <c r="K138" s="4" t="e">
        <v>#N/A</v>
      </c>
      <c r="L138" s="4" t="e">
        <v>#N/A</v>
      </c>
      <c r="M138" s="4" t="e">
        <v>#N/A</v>
      </c>
      <c r="N138" s="4" t="e">
        <v>#N/A</v>
      </c>
      <c r="O138" s="4" t="e">
        <v>#N/A</v>
      </c>
      <c r="P138" s="4" t="e">
        <v>#N/A</v>
      </c>
      <c r="Q138" s="4" t="e">
        <v>#N/A</v>
      </c>
      <c r="R138" s="4" t="e">
        <v>#N/A</v>
      </c>
      <c r="S138" s="4" t="e">
        <v>#N/A</v>
      </c>
      <c r="T138" s="4" t="e">
        <v>#N/A</v>
      </c>
      <c r="U138" s="4" t="e">
        <v>#N/A</v>
      </c>
      <c r="V138" s="4" t="e">
        <v>#N/A</v>
      </c>
      <c r="W138" s="4" t="e">
        <v>#N/A</v>
      </c>
      <c r="X138" s="4" t="e">
        <v>#N/A</v>
      </c>
      <c r="Y138" s="4" t="e">
        <v>#N/A</v>
      </c>
      <c r="Z138" s="4" t="e">
        <v>#N/A</v>
      </c>
      <c r="AA138" s="4" t="e">
        <v>#N/A</v>
      </c>
      <c r="AB138" s="4" t="e">
        <v>#N/A</v>
      </c>
      <c r="AN138">
        <f t="shared" si="73"/>
        <v>1</v>
      </c>
      <c r="AO138">
        <f t="shared" si="38"/>
        <v>1</v>
      </c>
      <c r="AP138">
        <f t="shared" si="74"/>
        <v>0</v>
      </c>
      <c r="AQ138">
        <f t="shared" si="75"/>
        <v>2</v>
      </c>
      <c r="AR138">
        <f t="shared" si="76"/>
        <v>0</v>
      </c>
      <c r="AS138">
        <f t="shared" si="77"/>
        <v>2</v>
      </c>
      <c r="AT138">
        <f t="shared" si="78"/>
        <v>-1</v>
      </c>
      <c r="AW138">
        <f t="shared" si="79"/>
        <v>0.14285714285714285</v>
      </c>
    </row>
    <row r="139" spans="1:49" x14ac:dyDescent="0.35">
      <c r="B139" s="4" t="s">
        <v>149</v>
      </c>
      <c r="C139" s="4">
        <v>7</v>
      </c>
      <c r="D139" s="4">
        <v>0</v>
      </c>
      <c r="E139" s="4">
        <v>0</v>
      </c>
      <c r="F139" s="4">
        <v>0</v>
      </c>
      <c r="G139" s="4">
        <v>1</v>
      </c>
      <c r="H139" s="4">
        <v>1</v>
      </c>
      <c r="I139" s="4">
        <v>1</v>
      </c>
      <c r="J139" s="4">
        <v>1</v>
      </c>
      <c r="K139" s="4" t="e">
        <v>#N/A</v>
      </c>
      <c r="L139" s="4" t="e">
        <v>#N/A</v>
      </c>
      <c r="M139" s="4" t="e">
        <v>#N/A</v>
      </c>
      <c r="N139" s="4" t="e">
        <v>#N/A</v>
      </c>
      <c r="O139" s="4" t="e">
        <v>#N/A</v>
      </c>
      <c r="P139" s="4" t="e">
        <v>#N/A</v>
      </c>
      <c r="Q139" s="4" t="e">
        <v>#N/A</v>
      </c>
      <c r="R139" s="4" t="e">
        <v>#N/A</v>
      </c>
      <c r="S139" s="4" t="e">
        <v>#N/A</v>
      </c>
      <c r="T139" s="4" t="e">
        <v>#N/A</v>
      </c>
      <c r="U139" s="4" t="e">
        <v>#N/A</v>
      </c>
      <c r="V139" s="4" t="e">
        <v>#N/A</v>
      </c>
      <c r="W139" s="4" t="e">
        <v>#N/A</v>
      </c>
      <c r="X139" s="4" t="e">
        <v>#N/A</v>
      </c>
      <c r="Y139" s="4" t="e">
        <v>#N/A</v>
      </c>
      <c r="Z139" s="4" t="e">
        <v>#N/A</v>
      </c>
      <c r="AA139" s="4" t="e">
        <v>#N/A</v>
      </c>
      <c r="AB139" s="4" t="e">
        <v>#N/A</v>
      </c>
      <c r="AN139">
        <f t="shared" si="73"/>
        <v>0</v>
      </c>
      <c r="AO139">
        <f>AN139</f>
        <v>0</v>
      </c>
      <c r="AP139">
        <f t="shared" si="74"/>
        <v>0</v>
      </c>
      <c r="AQ139">
        <f t="shared" si="75"/>
        <v>0</v>
      </c>
      <c r="AR139">
        <f t="shared" si="76"/>
        <v>0</v>
      </c>
      <c r="AS139">
        <f t="shared" si="77"/>
        <v>0</v>
      </c>
      <c r="AT139">
        <f t="shared" si="78"/>
        <v>-1</v>
      </c>
      <c r="AW139">
        <f t="shared" si="79"/>
        <v>0</v>
      </c>
    </row>
    <row r="140" spans="1:49" x14ac:dyDescent="0.35">
      <c r="B140" s="4" t="s">
        <v>149</v>
      </c>
      <c r="C140" s="4">
        <v>8</v>
      </c>
      <c r="D140" s="4"/>
      <c r="E140" s="4">
        <v>0</v>
      </c>
      <c r="F140" s="4">
        <v>0</v>
      </c>
      <c r="G140" s="4">
        <v>0</v>
      </c>
      <c r="H140" s="4">
        <v>1</v>
      </c>
      <c r="I140" s="4">
        <v>1</v>
      </c>
      <c r="J140" s="4">
        <v>1</v>
      </c>
      <c r="K140" s="4" t="e">
        <v>#N/A</v>
      </c>
      <c r="L140" s="4" t="e">
        <v>#N/A</v>
      </c>
      <c r="M140" s="4" t="e">
        <v>#N/A</v>
      </c>
      <c r="N140" s="4" t="e">
        <v>#N/A</v>
      </c>
      <c r="O140" s="4" t="e">
        <v>#N/A</v>
      </c>
      <c r="P140" s="4" t="e">
        <v>#N/A</v>
      </c>
      <c r="Q140" s="4" t="e">
        <v>#N/A</v>
      </c>
      <c r="R140" s="4" t="e">
        <v>#N/A</v>
      </c>
      <c r="S140" s="4" t="e">
        <v>#N/A</v>
      </c>
      <c r="T140" s="4" t="e">
        <v>#N/A</v>
      </c>
      <c r="U140" s="4" t="e">
        <v>#N/A</v>
      </c>
      <c r="V140" s="4" t="e">
        <v>#N/A</v>
      </c>
      <c r="W140" s="4" t="e">
        <v>#N/A</v>
      </c>
      <c r="X140" s="4" t="e">
        <v>#N/A</v>
      </c>
      <c r="Y140" s="4" t="e">
        <v>#N/A</v>
      </c>
      <c r="Z140" s="4" t="e">
        <v>#N/A</v>
      </c>
      <c r="AA140" s="4" t="e">
        <v>#N/A</v>
      </c>
      <c r="AB140" s="4" t="e">
        <v>#N/A</v>
      </c>
      <c r="AN140">
        <f t="shared" si="73"/>
        <v>0</v>
      </c>
      <c r="AO140">
        <f>AN140</f>
        <v>0</v>
      </c>
      <c r="AP140">
        <f t="shared" si="74"/>
        <v>0</v>
      </c>
      <c r="AQ140">
        <f t="shared" si="75"/>
        <v>0</v>
      </c>
      <c r="AR140">
        <f t="shared" si="76"/>
        <v>0</v>
      </c>
      <c r="AS140">
        <f t="shared" si="77"/>
        <v>0</v>
      </c>
      <c r="AT140">
        <f t="shared" si="78"/>
        <v>-1</v>
      </c>
      <c r="AW140">
        <f t="shared" si="79"/>
        <v>0</v>
      </c>
    </row>
    <row r="141" spans="1:49" x14ac:dyDescent="0.35">
      <c r="B141" s="4" t="s">
        <v>149</v>
      </c>
      <c r="C141" s="4">
        <v>9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1</v>
      </c>
      <c r="K141" s="4" t="e">
        <v>#N/A</v>
      </c>
      <c r="L141" s="4" t="e">
        <v>#N/A</v>
      </c>
      <c r="M141" s="4" t="e">
        <v>#N/A</v>
      </c>
      <c r="N141" s="4" t="e">
        <v>#N/A</v>
      </c>
      <c r="O141" s="4" t="e">
        <v>#N/A</v>
      </c>
      <c r="P141" s="4" t="e">
        <v>#N/A</v>
      </c>
      <c r="Q141" s="4" t="e">
        <v>#N/A</v>
      </c>
      <c r="R141" s="4" t="e">
        <v>#N/A</v>
      </c>
      <c r="S141" s="4" t="e">
        <v>#N/A</v>
      </c>
      <c r="T141" s="4" t="e">
        <v>#N/A</v>
      </c>
      <c r="U141" s="4" t="e">
        <v>#N/A</v>
      </c>
      <c r="V141" s="4" t="e">
        <v>#N/A</v>
      </c>
      <c r="W141" s="4" t="e">
        <v>#N/A</v>
      </c>
      <c r="X141" s="4" t="e">
        <v>#N/A</v>
      </c>
      <c r="Y141" s="4" t="e">
        <v>#N/A</v>
      </c>
      <c r="Z141" s="4" t="e">
        <v>#N/A</v>
      </c>
      <c r="AA141" s="4" t="e">
        <v>#N/A</v>
      </c>
      <c r="AB141" s="4" t="e">
        <v>#N/A</v>
      </c>
      <c r="AN141">
        <f t="shared" si="73"/>
        <v>0</v>
      </c>
      <c r="AO141">
        <f>AN141</f>
        <v>0</v>
      </c>
      <c r="AP141">
        <f t="shared" si="74"/>
        <v>0</v>
      </c>
      <c r="AQ141">
        <f t="shared" si="75"/>
        <v>1</v>
      </c>
      <c r="AR141">
        <f t="shared" si="76"/>
        <v>0</v>
      </c>
      <c r="AS141">
        <f t="shared" si="77"/>
        <v>1</v>
      </c>
      <c r="AT141">
        <f t="shared" si="78"/>
        <v>-1</v>
      </c>
      <c r="AW141">
        <f t="shared" si="79"/>
        <v>0</v>
      </c>
    </row>
    <row r="142" spans="1:49" x14ac:dyDescent="0.35">
      <c r="D142">
        <f>+AVERAGE(D133:D141)</f>
        <v>0.33333333333333331</v>
      </c>
      <c r="E142">
        <f t="shared" ref="E142:J142" si="80">+AVERAGE(E133:E141)</f>
        <v>0</v>
      </c>
      <c r="F142">
        <f t="shared" si="80"/>
        <v>0</v>
      </c>
      <c r="G142">
        <f t="shared" si="80"/>
        <v>0.14285714285714285</v>
      </c>
      <c r="H142">
        <f t="shared" si="80"/>
        <v>0.5714285714285714</v>
      </c>
      <c r="I142">
        <f t="shared" si="80"/>
        <v>0.8571428571428571</v>
      </c>
      <c r="J142">
        <f t="shared" si="80"/>
        <v>1</v>
      </c>
      <c r="AA142" s="4"/>
    </row>
    <row r="143" spans="1:49" x14ac:dyDescent="0.35">
      <c r="C143" t="s">
        <v>115</v>
      </c>
      <c r="D143">
        <f>(SUM(D133:D141)+1)/12</f>
        <v>0.25</v>
      </c>
      <c r="E143">
        <f>(SUM(E133:E141)+1)/12</f>
        <v>8.3333333333333329E-2</v>
      </c>
      <c r="F143">
        <f>(SUM(F133:F141)+3)/12</f>
        <v>0.25</v>
      </c>
      <c r="G143">
        <f>(SUM(G133:G141)+3)/12</f>
        <v>0.33333333333333331</v>
      </c>
      <c r="H143">
        <f>(SUM(H133:H141)+5)/12</f>
        <v>0.75</v>
      </c>
      <c r="I143">
        <f>(SUM(I133:I141)+5)/12</f>
        <v>0.91666666666666663</v>
      </c>
      <c r="J143">
        <f>(SUM(J133:J141)+5)/12</f>
        <v>1</v>
      </c>
    </row>
    <row r="144" spans="1:49" x14ac:dyDescent="0.35">
      <c r="B144" s="6" t="s">
        <v>152</v>
      </c>
      <c r="C144" s="6">
        <v>1</v>
      </c>
      <c r="D144" s="6">
        <v>0</v>
      </c>
      <c r="E144" s="6">
        <v>0</v>
      </c>
      <c r="F144" s="6">
        <v>0</v>
      </c>
      <c r="G144" s="6">
        <v>1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1</v>
      </c>
      <c r="N144" s="6">
        <v>0</v>
      </c>
      <c r="O144" s="6">
        <v>0</v>
      </c>
      <c r="P144" s="6">
        <v>1</v>
      </c>
      <c r="Q144" s="6">
        <v>1</v>
      </c>
      <c r="R144" s="6">
        <v>1</v>
      </c>
      <c r="S144" s="6">
        <v>0</v>
      </c>
      <c r="T144" s="6">
        <v>1</v>
      </c>
      <c r="U144" s="6">
        <v>1</v>
      </c>
      <c r="V144" s="6" t="e">
        <v>#N/A</v>
      </c>
      <c r="W144" s="6" t="e">
        <v>#N/A</v>
      </c>
      <c r="X144" s="6" t="e">
        <v>#N/A</v>
      </c>
      <c r="Y144" s="6" t="e">
        <v>#N/A</v>
      </c>
      <c r="Z144" s="6" t="e">
        <v>#N/A</v>
      </c>
      <c r="AA144" s="6" t="e">
        <v>#N/A</v>
      </c>
      <c r="AN144">
        <f>IF(ISNUMBER(AA144),COUNTIFS(D144:Z144,"0",E144:AA144,"1")+COUNTIFS(D144:Z144,"1",E144:AA144,"0"),COUNTIFS(D144:Z144,"0",E144:AA144,"1")+COUNTIFS(D144:Z144,"1",E144:AA144,"0")-1)</f>
        <v>6</v>
      </c>
      <c r="AO144">
        <f>AN144</f>
        <v>6</v>
      </c>
      <c r="AP144">
        <f>COUNTIFS(D144:Z144,"0",E144:AA144,"1",$D$153:$Z$153,"&lt;0,5")+COUNTIFS(D144:Z144,"1",E144:AA144,"0",$D$153:$Z$153,"&gt;0,5")</f>
        <v>0</v>
      </c>
      <c r="AQ144">
        <f>COUNTIFS(D144:Z144,"0",E144:AA144,"1",$D$153:$Z$153,"&gt;"&amp;$X$1)+COUNTIFS(D144:Z144,"1",E144:AA144,"0",$D$153:$Z$153,"&lt;"&amp;$Y$1)</f>
        <v>2</v>
      </c>
      <c r="AR144">
        <f>AP144</f>
        <v>0</v>
      </c>
      <c r="AS144">
        <f>AQ144</f>
        <v>2</v>
      </c>
      <c r="AT144">
        <f>IF(AR144=0,-1,AO144/$N$4+$X$2*AR144-$X$3*AS144)</f>
        <v>-1</v>
      </c>
      <c r="AU144">
        <v>3</v>
      </c>
      <c r="AV144">
        <v>4</v>
      </c>
      <c r="AW144">
        <f>AO144/$N$4</f>
        <v>0.33333333333333331</v>
      </c>
    </row>
    <row r="145" spans="2:49" x14ac:dyDescent="0.35">
      <c r="B145" s="6" t="s">
        <v>152</v>
      </c>
      <c r="C145" s="6">
        <v>2</v>
      </c>
      <c r="D145" s="6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  <c r="V145" s="6" t="e">
        <v>#N/A</v>
      </c>
      <c r="W145" s="6" t="e">
        <v>#N/A</v>
      </c>
      <c r="X145" s="6" t="e">
        <v>#N/A</v>
      </c>
      <c r="Y145" s="6" t="e">
        <v>#N/A</v>
      </c>
      <c r="Z145" s="6" t="e">
        <v>#N/A</v>
      </c>
      <c r="AA145" s="6" t="e">
        <v>#N/A</v>
      </c>
      <c r="AN145">
        <f>IF(ISNUMBER(AA145),COUNTIFS(D145:Z145,"0",E145:AA145,"1")+COUNTIFS(D145:Z145,"1",E145:AA145,"0"),COUNTIFS(D145:Z145,"0",E145:AA145,"1")+COUNTIFS(D145:Z145,"1",E145:AA145,"0")-1)</f>
        <v>0</v>
      </c>
      <c r="AO145">
        <f>AN145</f>
        <v>0</v>
      </c>
      <c r="AP145">
        <f t="shared" ref="AP145:AP151" si="81">COUNTIFS(D145:Z145,"0",E145:AA145,"1",$D$153:$Z$153,"&lt;0,5")+COUNTIFS(D145:Z145,"1",E145:AA145,"0",$D$153:$Z$153,"&gt;0,5")</f>
        <v>0</v>
      </c>
      <c r="AQ145">
        <f>COUNTIFS(D145:Z145,"0",E145:AA145,"1",$D$153:$Z$153,"&gt;"&amp;$X$1)+COUNTIFS(D145:Z145,"1",E145:AA145,"0",$D$153:$Z$153,"&lt;"&amp;$Y$1)</f>
        <v>1</v>
      </c>
      <c r="AR145">
        <f t="shared" ref="AR145:AR151" si="82">AP145</f>
        <v>0</v>
      </c>
      <c r="AS145">
        <f t="shared" ref="AS145:AS151" si="83">AQ145</f>
        <v>1</v>
      </c>
      <c r="AT145">
        <f>IF(AR145=0,-1,AO145/$N$4+$X$2*AR145-$X$3*AS145)</f>
        <v>-1</v>
      </c>
      <c r="AW145">
        <f t="shared" ref="AW145:AW151" si="84">AO145/$N$4</f>
        <v>0</v>
      </c>
    </row>
    <row r="146" spans="2:49" x14ac:dyDescent="0.35">
      <c r="B146" s="6" t="s">
        <v>152</v>
      </c>
      <c r="C146" s="6">
        <v>3</v>
      </c>
      <c r="D146" s="6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/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1</v>
      </c>
      <c r="T146" s="6">
        <v>1</v>
      </c>
      <c r="U146" s="6">
        <v>1</v>
      </c>
      <c r="V146" s="6" t="e">
        <v>#N/A</v>
      </c>
      <c r="W146" s="6" t="e">
        <v>#N/A</v>
      </c>
      <c r="X146" s="6" t="e">
        <v>#N/A</v>
      </c>
      <c r="Y146" s="6" t="e">
        <v>#N/A</v>
      </c>
      <c r="Z146" s="6" t="e">
        <v>#N/A</v>
      </c>
      <c r="AA146" s="6" t="e">
        <v>#N/A</v>
      </c>
      <c r="AN146">
        <f>IF(ISNUMBER(AA146),COUNTIFS(D146:Z146,"0",E146:AA146,"1")+COUNTIFS(D146:Z146,"1",E146:AA146,"0"),COUNTIFS(D146:Z146,"0",E146:AA146,"1")+COUNTIFS(D146:Z146,"1",E146:AA146,"0")-1)</f>
        <v>0</v>
      </c>
      <c r="AO146">
        <f>AN146</f>
        <v>0</v>
      </c>
      <c r="AP146">
        <f t="shared" si="81"/>
        <v>0</v>
      </c>
      <c r="AQ146">
        <f>COUNTIFS(D146:Z146,"0",E146:AA146,"1",$D$153:$Z$153,"&gt;"&amp;$X$1)+COUNTIFS(D146:Z146,"1",E146:AA146,"0",$D$153:$Z$153,"&lt;"&amp;$Y$1)</f>
        <v>1</v>
      </c>
      <c r="AR146">
        <f t="shared" si="82"/>
        <v>0</v>
      </c>
      <c r="AS146">
        <f t="shared" si="83"/>
        <v>1</v>
      </c>
      <c r="AT146">
        <f>IF(AR146=0,-1,AO146/$N$4+$X$2*AR146-$X$3*AS146)</f>
        <v>-1</v>
      </c>
      <c r="AW146">
        <f t="shared" si="84"/>
        <v>0</v>
      </c>
    </row>
    <row r="147" spans="2:49" x14ac:dyDescent="0.35">
      <c r="B147" s="6" t="s">
        <v>152</v>
      </c>
      <c r="C147" s="6">
        <v>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1</v>
      </c>
      <c r="Q147" s="6">
        <v>1</v>
      </c>
      <c r="R147" s="6">
        <v>1</v>
      </c>
      <c r="S147" s="6">
        <v>1</v>
      </c>
      <c r="T147" s="6">
        <v>1</v>
      </c>
      <c r="U147" s="6">
        <v>1</v>
      </c>
      <c r="V147" s="6" t="e">
        <v>#N/A</v>
      </c>
      <c r="W147" s="6" t="e">
        <v>#N/A</v>
      </c>
      <c r="X147" s="6" t="e">
        <v>#N/A</v>
      </c>
      <c r="Y147" s="6" t="e">
        <v>#N/A</v>
      </c>
      <c r="Z147" s="6" t="e">
        <v>#N/A</v>
      </c>
      <c r="AA147" s="6" t="e">
        <v>#N/A</v>
      </c>
      <c r="AN147">
        <f>IF(ISNUMBER(AA147),COUNTIFS(D147:Z147,"0",E147:AA147,"1")+COUNTIFS(D147:Z147,"1",E147:AA147,"0"),COUNTIFS(D147:Z147,"0",E147:AA147,"1")+COUNTIFS(D147:Z147,"1",E147:AA147,"0")-1)</f>
        <v>0</v>
      </c>
      <c r="AO147">
        <f>AN147</f>
        <v>0</v>
      </c>
      <c r="AP147">
        <f t="shared" si="81"/>
        <v>0</v>
      </c>
      <c r="AQ147">
        <f>COUNTIFS(D147:Z147,"0",E147:AA147,"1",$D$153:$Z$153,"&gt;"&amp;$X$1)+COUNTIFS(D147:Z147,"1",E147:AA147,"0",$D$153:$Z$153,"&lt;"&amp;$Y$1)</f>
        <v>0</v>
      </c>
      <c r="AR147">
        <f t="shared" si="82"/>
        <v>0</v>
      </c>
      <c r="AS147">
        <f t="shared" si="83"/>
        <v>0</v>
      </c>
      <c r="AT147">
        <f>IF(AR147=0,-1,AO147/$N$4+$X$2*AR147-$X$3*AS147)</f>
        <v>-1</v>
      </c>
      <c r="AW147">
        <f t="shared" si="84"/>
        <v>0</v>
      </c>
    </row>
    <row r="148" spans="2:49" x14ac:dyDescent="0.35">
      <c r="B148" s="6" t="s">
        <v>152</v>
      </c>
      <c r="C148" s="6">
        <v>5</v>
      </c>
      <c r="D148" s="6">
        <v>0</v>
      </c>
      <c r="E148" s="6">
        <v>0</v>
      </c>
      <c r="F148" s="6">
        <v>0</v>
      </c>
      <c r="G148" s="6">
        <v>1</v>
      </c>
      <c r="H148" s="6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1</v>
      </c>
      <c r="R148" s="6">
        <v>1</v>
      </c>
      <c r="S148" s="6">
        <v>0</v>
      </c>
      <c r="T148" s="6">
        <v>1</v>
      </c>
      <c r="U148" s="6">
        <v>1</v>
      </c>
      <c r="V148" s="6" t="e">
        <v>#N/A</v>
      </c>
      <c r="W148" s="6" t="e">
        <v>#N/A</v>
      </c>
      <c r="X148" s="6" t="e">
        <v>#N/A</v>
      </c>
      <c r="Y148" s="6" t="e">
        <v>#N/A</v>
      </c>
      <c r="Z148" s="6" t="e">
        <v>#N/A</v>
      </c>
      <c r="AA148" s="6" t="e">
        <v>#N/A</v>
      </c>
      <c r="AN148">
        <f>IF(ISNUMBER(AA148),COUNTIFS(D148:Z148,"0",E148:AA148,"1")+COUNTIFS(D148:Z148,"1",E148:AA148,"0"),COUNTIFS(D148:Z148,"0",E148:AA148,"1")+COUNTIFS(D148:Z148,"1",E148:AA148,"0")-1)</f>
        <v>4</v>
      </c>
      <c r="AO148">
        <f>AN148</f>
        <v>4</v>
      </c>
      <c r="AP148">
        <f t="shared" si="81"/>
        <v>0</v>
      </c>
      <c r="AQ148">
        <f>COUNTIFS(D148:Z148,"0",E148:AA148,"1",$D$153:$Z$153,"&gt;"&amp;$X$1)+COUNTIFS(D148:Z148,"1",E148:AA148,"0",$D$153:$Z$153,"&lt;"&amp;$Y$1)</f>
        <v>1</v>
      </c>
      <c r="AR148">
        <f t="shared" si="82"/>
        <v>0</v>
      </c>
      <c r="AS148">
        <f t="shared" si="83"/>
        <v>1</v>
      </c>
      <c r="AT148">
        <f>IF(AR148=0,-1,AO148/$N$4+$X$2*AR148-$X$3*AS148)</f>
        <v>-1</v>
      </c>
      <c r="AW148">
        <f t="shared" si="84"/>
        <v>0.22222222222222221</v>
      </c>
    </row>
    <row r="149" spans="2:49" x14ac:dyDescent="0.35">
      <c r="B149" s="5" t="s">
        <v>152</v>
      </c>
      <c r="C149" s="5">
        <v>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 t="e">
        <v>#N/A</v>
      </c>
      <c r="W149" s="6" t="e">
        <v>#N/A</v>
      </c>
      <c r="X149" s="6" t="e">
        <v>#N/A</v>
      </c>
      <c r="Y149" s="6" t="e">
        <v>#N/A</v>
      </c>
      <c r="Z149" s="6" t="e">
        <v>#N/A</v>
      </c>
      <c r="AA149" s="6" t="e">
        <v>#N/A</v>
      </c>
    </row>
    <row r="150" spans="2:49" x14ac:dyDescent="0.35">
      <c r="B150" s="6" t="s">
        <v>152</v>
      </c>
      <c r="C150" s="6">
        <v>7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1</v>
      </c>
      <c r="T150" s="6">
        <v>1</v>
      </c>
      <c r="U150" s="6">
        <v>1</v>
      </c>
      <c r="V150" s="6" t="e">
        <v>#N/A</v>
      </c>
      <c r="W150" s="6" t="e">
        <v>#N/A</v>
      </c>
      <c r="X150" s="6" t="e">
        <v>#N/A</v>
      </c>
      <c r="Y150" s="6" t="e">
        <v>#N/A</v>
      </c>
      <c r="Z150" s="6" t="e">
        <v>#N/A</v>
      </c>
      <c r="AA150" s="6" t="e">
        <v>#N/A</v>
      </c>
      <c r="AN150">
        <f>IF(ISNUMBER(AA150),COUNTIFS(D150:Z150,"0",E150:AA150,"1")+COUNTIFS(D150:Z150,"1",E150:AA150,"0"),COUNTIFS(D150:Z150,"0",E150:AA150,"1")+COUNTIFS(D150:Z150,"1",E150:AA150,"0")-1)</f>
        <v>0</v>
      </c>
      <c r="AO150">
        <f>AN150</f>
        <v>0</v>
      </c>
      <c r="AP150">
        <f t="shared" si="81"/>
        <v>0</v>
      </c>
      <c r="AQ150">
        <f>COUNTIFS(D150:Z150,"0",E150:AA150,"1",$D$153:$Z$153,"&gt;"&amp;$X$1)+COUNTIFS(D150:Z150,"1",E150:AA150,"0",$D$153:$Z$153,"&lt;"&amp;$Y$1)</f>
        <v>1</v>
      </c>
      <c r="AR150">
        <f t="shared" si="82"/>
        <v>0</v>
      </c>
      <c r="AS150">
        <f t="shared" si="83"/>
        <v>1</v>
      </c>
      <c r="AT150">
        <f>IF(AR150=0,-1,AO150/$N$4+$X$2*AR150-$X$3*AS150)</f>
        <v>-1</v>
      </c>
      <c r="AW150">
        <f t="shared" si="84"/>
        <v>0</v>
      </c>
    </row>
    <row r="151" spans="2:49" x14ac:dyDescent="0.35">
      <c r="B151" s="6" t="s">
        <v>152</v>
      </c>
      <c r="C151" s="6">
        <v>8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1</v>
      </c>
      <c r="T151" s="6">
        <v>1</v>
      </c>
      <c r="U151" s="6">
        <v>1</v>
      </c>
      <c r="V151" s="6" t="e">
        <v>#N/A</v>
      </c>
      <c r="W151" s="6" t="e">
        <v>#N/A</v>
      </c>
      <c r="X151" s="6" t="e">
        <v>#N/A</v>
      </c>
      <c r="Y151" s="6" t="e">
        <v>#N/A</v>
      </c>
      <c r="Z151" s="6" t="e">
        <v>#N/A</v>
      </c>
      <c r="AA151" s="6" t="e">
        <v>#N/A</v>
      </c>
      <c r="AN151">
        <f>IF(ISNUMBER(AA151),COUNTIFS(D151:Z151,"0",E151:AA151,"1")+COUNTIFS(D151:Z151,"1",E151:AA151,"0"),COUNTIFS(D151:Z151,"0",E151:AA151,"1")+COUNTIFS(D151:Z151,"1",E151:AA151,"0")-1)</f>
        <v>0</v>
      </c>
      <c r="AO151">
        <f>AN151</f>
        <v>0</v>
      </c>
      <c r="AP151">
        <f t="shared" si="81"/>
        <v>0</v>
      </c>
      <c r="AQ151">
        <f>COUNTIFS(D151:Z151,"0",E151:AA151,"1",$D$153:$Z$153,"&gt;"&amp;$X$1)+COUNTIFS(D151:Z151,"1",E151:AA151,"0",$D$153:$Z$153,"&lt;"&amp;$Y$1)</f>
        <v>1</v>
      </c>
      <c r="AR151">
        <f t="shared" si="82"/>
        <v>0</v>
      </c>
      <c r="AS151">
        <f t="shared" si="83"/>
        <v>1</v>
      </c>
      <c r="AT151">
        <f>IF(AR151=0,-1,AO151/$N$4+$X$2*AR151-$X$3*AS151)</f>
        <v>-1</v>
      </c>
      <c r="AW151">
        <f t="shared" si="84"/>
        <v>0</v>
      </c>
    </row>
    <row r="152" spans="2:49" x14ac:dyDescent="0.35">
      <c r="B152" s="6"/>
      <c r="C152" s="6"/>
      <c r="D152">
        <f>+AVERAGE(D144:D151)</f>
        <v>0</v>
      </c>
      <c r="E152">
        <f t="shared" ref="E152:U152" si="85">+AVERAGE(E144:E151)</f>
        <v>0</v>
      </c>
      <c r="F152">
        <f t="shared" si="85"/>
        <v>0</v>
      </c>
      <c r="G152">
        <f t="shared" si="85"/>
        <v>0.2857142857142857</v>
      </c>
      <c r="H152">
        <f t="shared" si="85"/>
        <v>0.2857142857142857</v>
      </c>
      <c r="I152">
        <f t="shared" si="85"/>
        <v>0</v>
      </c>
      <c r="J152">
        <f t="shared" si="85"/>
        <v>0</v>
      </c>
      <c r="K152">
        <f t="shared" si="85"/>
        <v>0</v>
      </c>
      <c r="L152">
        <f t="shared" si="85"/>
        <v>0</v>
      </c>
      <c r="M152">
        <f t="shared" si="85"/>
        <v>0.14285714285714285</v>
      </c>
      <c r="N152">
        <f t="shared" si="85"/>
        <v>0</v>
      </c>
      <c r="O152">
        <f t="shared" si="85"/>
        <v>0</v>
      </c>
      <c r="P152">
        <f t="shared" si="85"/>
        <v>0.2857142857142857</v>
      </c>
      <c r="Q152">
        <f t="shared" si="85"/>
        <v>0.42857142857142855</v>
      </c>
      <c r="R152">
        <f t="shared" si="85"/>
        <v>0.42857142857142855</v>
      </c>
      <c r="S152">
        <f t="shared" si="85"/>
        <v>0.5714285714285714</v>
      </c>
      <c r="T152">
        <f t="shared" si="85"/>
        <v>0.8571428571428571</v>
      </c>
      <c r="U152">
        <f t="shared" si="85"/>
        <v>1</v>
      </c>
      <c r="V152" s="6"/>
      <c r="W152" s="6"/>
      <c r="X152" s="6"/>
      <c r="Y152" s="6"/>
      <c r="Z152" s="6"/>
      <c r="AA152" s="6"/>
    </row>
    <row r="153" spans="2:49" x14ac:dyDescent="0.35">
      <c r="B153" s="6"/>
      <c r="C153" s="6" t="s">
        <v>115</v>
      </c>
      <c r="D153">
        <f>(SUM(D144:D151)+1)/12</f>
        <v>8.3333333333333329E-2</v>
      </c>
      <c r="E153">
        <f>(SUM(E144:E151)+4)/12</f>
        <v>0.33333333333333331</v>
      </c>
      <c r="F153">
        <f t="shared" ref="F153:P153" si="86">(SUM(F144:F151)+4)/12</f>
        <v>0.33333333333333331</v>
      </c>
      <c r="G153">
        <f t="shared" si="86"/>
        <v>0.5</v>
      </c>
      <c r="H153">
        <f t="shared" si="86"/>
        <v>0.5</v>
      </c>
      <c r="I153">
        <f t="shared" si="86"/>
        <v>0.33333333333333331</v>
      </c>
      <c r="J153">
        <f t="shared" si="86"/>
        <v>0.33333333333333331</v>
      </c>
      <c r="K153">
        <f t="shared" si="86"/>
        <v>0.33333333333333331</v>
      </c>
      <c r="L153">
        <f t="shared" si="86"/>
        <v>0.33333333333333331</v>
      </c>
      <c r="M153">
        <f t="shared" si="86"/>
        <v>0.41666666666666669</v>
      </c>
      <c r="N153">
        <f t="shared" si="86"/>
        <v>0.33333333333333331</v>
      </c>
      <c r="O153">
        <f t="shared" si="86"/>
        <v>0.33333333333333331</v>
      </c>
      <c r="P153">
        <f t="shared" si="86"/>
        <v>0.5</v>
      </c>
      <c r="Q153">
        <f>(SUM(Q144:Q151)+5)/12</f>
        <v>0.66666666666666663</v>
      </c>
      <c r="R153">
        <f>(SUM(R144:R151)+5)/12</f>
        <v>0.66666666666666663</v>
      </c>
      <c r="S153">
        <f>(SUM(S144:S151)+5)/12</f>
        <v>0.75</v>
      </c>
      <c r="T153">
        <f>(SUM(T144:T151)+5)/12</f>
        <v>0.91666666666666663</v>
      </c>
      <c r="U153">
        <f>(SUM(U144:U151)+5)/12</f>
        <v>1</v>
      </c>
      <c r="V153" s="6"/>
      <c r="W153" s="6"/>
      <c r="X153" s="6"/>
      <c r="Y153" s="6"/>
      <c r="Z153" s="6"/>
      <c r="AA153" s="6"/>
    </row>
    <row r="154" spans="2:49" x14ac:dyDescent="0.35">
      <c r="B154" s="6" t="s">
        <v>153</v>
      </c>
      <c r="C154" s="6">
        <v>1</v>
      </c>
      <c r="D154" s="6">
        <v>0</v>
      </c>
      <c r="E154" s="6">
        <v>0</v>
      </c>
      <c r="F154" s="6">
        <v>0</v>
      </c>
      <c r="G154" s="6">
        <v>0</v>
      </c>
      <c r="H154" s="6">
        <v>1</v>
      </c>
      <c r="I154" s="6">
        <v>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1</v>
      </c>
      <c r="P154" s="6">
        <v>1</v>
      </c>
      <c r="Q154" s="6">
        <v>1</v>
      </c>
      <c r="R154" s="6">
        <v>1</v>
      </c>
      <c r="S154" s="6">
        <v>1</v>
      </c>
      <c r="T154" s="6">
        <v>1</v>
      </c>
      <c r="U154" s="6">
        <v>1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1</v>
      </c>
      <c r="AN154">
        <f>IF(ISNUMBER(AA154),COUNTIFS(D154:Z154,"0",E154:AA154,"1")+COUNTIFS(D154:Z154,"1",E154:AA154,"0"),COUNTIFS(D154:Z154,"0",E154:AA154,"1")+COUNTIFS(D154:Z154,"1",E154:AA154,"0")-1)</f>
        <v>3</v>
      </c>
      <c r="AO154">
        <f>AN154</f>
        <v>3</v>
      </c>
      <c r="AP154">
        <f>COUNTIFS(D154:Z154,"0",E154:AA154,"1",$D$165:$Z$165,"&lt;0,5")+COUNTIFS(D154:Z154,"1",E154:AA154,"0",$D$165:$Z$165,"&gt;0,5")</f>
        <v>0</v>
      </c>
      <c r="AQ154">
        <f>COUNTIFS(D154:Z154,"0",E154:AA154,"1",$D$165:$Z$165,"&gt;"&amp;$X$1)+COUNTIFS(D154:Z154,"1",E154:AA154,"0",$D$165:$Z$165,"&lt;"&amp;$Y$1)</f>
        <v>1</v>
      </c>
      <c r="AR154">
        <f>AP154</f>
        <v>0</v>
      </c>
      <c r="AS154">
        <f>AQ154</f>
        <v>1</v>
      </c>
      <c r="AT154">
        <f>IF(AR154=0,-1,AO154/$O$4+$X$2*AR154-$X$3*AS154)</f>
        <v>-1</v>
      </c>
      <c r="AU154">
        <v>7</v>
      </c>
      <c r="AV154">
        <v>2</v>
      </c>
      <c r="AW154">
        <f>AO154/$O$4</f>
        <v>0.125</v>
      </c>
    </row>
    <row r="155" spans="2:49" x14ac:dyDescent="0.35">
      <c r="B155" s="6" t="s">
        <v>153</v>
      </c>
      <c r="C155" s="6">
        <v>2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>
        <v>1</v>
      </c>
      <c r="Q155" s="6">
        <v>1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1</v>
      </c>
      <c r="X155" s="6">
        <v>1</v>
      </c>
      <c r="Y155" s="6">
        <v>1</v>
      </c>
      <c r="Z155" s="6">
        <v>1</v>
      </c>
      <c r="AA155" s="6">
        <v>1</v>
      </c>
      <c r="AN155">
        <f>IF(ISNUMBER(AA155),COUNTIFS(D155:Z155,"0",E155:AA155,"1")+COUNTIFS(D155:Z155,"1",E155:AA155,"0"),COUNTIFS(D155:Z155,"0",E155:AA155,"1")+COUNTIFS(D155:Z155,"1",E155:AA155,"0")-1)</f>
        <v>1</v>
      </c>
      <c r="AO155">
        <f>AN155</f>
        <v>1</v>
      </c>
      <c r="AP155">
        <f>COUNTIFS(D155:Z155,"0",E155:AA155,"1",$D$165:$Z$165,"&lt;0,5")+COUNTIFS(D155:Z155,"1",E155:AA155,"0",$D$165:$Z$165,"&gt;0,5")</f>
        <v>0</v>
      </c>
      <c r="AQ155">
        <f>COUNTIFS(D155:Z155,"0",E155:AA155,"1",$D$165:$Z$165,"&gt;"&amp;$X$1)+COUNTIFS(D155:Z155,"1",E155:AA155,"0",$D$165:$Z$165,"&lt;"&amp;$Y$1)</f>
        <v>0</v>
      </c>
      <c r="AR155">
        <f t="shared" ref="AR155:AR163" si="87">AP155</f>
        <v>0</v>
      </c>
      <c r="AS155">
        <f t="shared" ref="AS155:AS163" si="88">AQ155</f>
        <v>0</v>
      </c>
      <c r="AT155">
        <f>IF(AR155=0,-1,AO155/$O$4+$X$2*AR155-$X$3*AS155)</f>
        <v>-1</v>
      </c>
      <c r="AW155">
        <f t="shared" ref="AW155:AW163" si="89">AO155/$O$4</f>
        <v>4.1666666666666664E-2</v>
      </c>
    </row>
    <row r="156" spans="2:49" x14ac:dyDescent="0.35">
      <c r="B156" s="6" t="s">
        <v>153</v>
      </c>
      <c r="C156" s="6">
        <v>3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1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1</v>
      </c>
      <c r="P156" s="6">
        <v>1</v>
      </c>
      <c r="Q156" s="6">
        <v>1</v>
      </c>
      <c r="R156" s="6">
        <v>1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0</v>
      </c>
      <c r="Z156" s="6">
        <v>0</v>
      </c>
      <c r="AA156" s="6">
        <v>0</v>
      </c>
      <c r="AN156">
        <f>IF(ISNUMBER(AA156),COUNTIFS(D156:Z156,"0",E156:AA156,"1")+COUNTIFS(D156:Z156,"1",E156:AA156,"0"),COUNTIFS(D156:Z156,"0",E156:AA156,"1")+COUNTIFS(D156:Z156,"1",E156:AA156,"0")-1)</f>
        <v>2</v>
      </c>
      <c r="AO156">
        <f>AN156</f>
        <v>2</v>
      </c>
      <c r="AP156">
        <f>COUNTIFS(D156:Z156,"0",E156:AA156,"1",$D$165:$Z$165,"&lt;0,5")+COUNTIFS(D156:Z156,"1",E156:AA156,"0",$D$165:$Z$165,"&gt;0,5")</f>
        <v>0</v>
      </c>
      <c r="AQ156">
        <f>COUNTIFS(D156:Z156,"0",E156:AA156,"1",$D$165:$Z$165,"&gt;"&amp;$X$1)+COUNTIFS(D156:Z156,"1",E156:AA156,"0",$D$165:$Z$165,"&lt;"&amp;$Y$1)</f>
        <v>0</v>
      </c>
      <c r="AR156">
        <f t="shared" si="87"/>
        <v>0</v>
      </c>
      <c r="AS156">
        <f t="shared" si="88"/>
        <v>0</v>
      </c>
      <c r="AT156">
        <f>IF(AR156=0,-1,AO156/$O$4+$X$2*AR156-$X$3*AS156)</f>
        <v>-1</v>
      </c>
      <c r="AW156">
        <f t="shared" si="89"/>
        <v>8.3333333333333329E-2</v>
      </c>
    </row>
    <row r="157" spans="2:49" x14ac:dyDescent="0.35">
      <c r="B157" s="6" t="s">
        <v>153</v>
      </c>
      <c r="C157" s="6">
        <v>4</v>
      </c>
      <c r="D157" s="6">
        <v>0</v>
      </c>
      <c r="E157" s="6">
        <v>1</v>
      </c>
      <c r="F157" s="6">
        <v>1</v>
      </c>
      <c r="G157" s="6">
        <v>1</v>
      </c>
      <c r="H157" s="6">
        <v>1</v>
      </c>
      <c r="I157" s="6">
        <v>1</v>
      </c>
      <c r="J157" s="6">
        <v>1</v>
      </c>
      <c r="K157" s="6">
        <v>1</v>
      </c>
      <c r="L157" s="6">
        <v>1</v>
      </c>
      <c r="M157" s="6">
        <v>1</v>
      </c>
      <c r="N157" s="6">
        <v>1</v>
      </c>
      <c r="O157" s="6">
        <v>1</v>
      </c>
      <c r="P157" s="6">
        <v>1</v>
      </c>
      <c r="Q157" s="6">
        <v>1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</v>
      </c>
      <c r="X157" s="6">
        <v>1</v>
      </c>
      <c r="Y157" s="6">
        <v>1</v>
      </c>
      <c r="Z157" s="6">
        <v>1</v>
      </c>
      <c r="AA157" s="6">
        <v>1</v>
      </c>
      <c r="AN157">
        <f>IF(ISNUMBER(AA157),COUNTIFS(D157:Z157,"0",E157:AA157,"1")+COUNTIFS(D157:Z157,"1",E157:AA157,"0"),COUNTIFS(D157:Z157,"0",E157:AA157,"1")+COUNTIFS(D157:Z157,"1",E157:AA157,"0")-1)</f>
        <v>1</v>
      </c>
      <c r="AO157">
        <f>AN157</f>
        <v>1</v>
      </c>
      <c r="AP157">
        <f>COUNTIFS(D157:Z157,"0",E157:AA157,"1",$D$165:$Z$165,"&lt;0,5")+COUNTIFS(D157:Z157,"1",E157:AA157,"0",$D$165:$Z$165,"&gt;0,5")</f>
        <v>0</v>
      </c>
      <c r="AQ157">
        <f>COUNTIFS(D157:Z157,"0",E157:AA157,"1",$D$165:$Z$165,"&gt;"&amp;$X$1)+COUNTIFS(D157:Z157,"1",E157:AA157,"0",$D$165:$Z$165,"&lt;"&amp;$Y$1)</f>
        <v>0</v>
      </c>
      <c r="AR157">
        <f t="shared" si="87"/>
        <v>0</v>
      </c>
      <c r="AS157">
        <f t="shared" si="88"/>
        <v>0</v>
      </c>
      <c r="AT157">
        <f>IF(AR157=0,-1,AO157/$O$4+$X$2*AR157-$X$3*AS157)</f>
        <v>-1</v>
      </c>
      <c r="AW157">
        <f t="shared" si="89"/>
        <v>4.1666666666666664E-2</v>
      </c>
    </row>
    <row r="158" spans="2:49" x14ac:dyDescent="0.35">
      <c r="B158" s="5" t="s">
        <v>153</v>
      </c>
      <c r="C158" s="5">
        <v>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2:49" x14ac:dyDescent="0.35">
      <c r="B159" s="6" t="s">
        <v>153</v>
      </c>
      <c r="C159" s="6">
        <v>6</v>
      </c>
      <c r="D159" s="6">
        <v>0</v>
      </c>
      <c r="E159" s="6">
        <v>0</v>
      </c>
      <c r="F159" s="6">
        <v>0</v>
      </c>
      <c r="G159" s="6">
        <v>1</v>
      </c>
      <c r="H159" s="6">
        <v>1</v>
      </c>
      <c r="I159" s="6">
        <v>0</v>
      </c>
      <c r="J159" s="6">
        <v>1</v>
      </c>
      <c r="K159" s="6">
        <v>1</v>
      </c>
      <c r="L159" s="6">
        <v>0</v>
      </c>
      <c r="M159" s="6">
        <v>1</v>
      </c>
      <c r="N159" s="6">
        <v>1</v>
      </c>
      <c r="O159" s="6">
        <v>1</v>
      </c>
      <c r="P159" s="6">
        <v>0</v>
      </c>
      <c r="Q159" s="6">
        <v>1</v>
      </c>
      <c r="R159" s="6">
        <v>1</v>
      </c>
      <c r="S159" s="6">
        <v>1</v>
      </c>
      <c r="T159" s="6">
        <v>0</v>
      </c>
      <c r="U159" s="6">
        <v>1</v>
      </c>
      <c r="V159" s="6">
        <v>0</v>
      </c>
      <c r="W159" s="6">
        <v>1</v>
      </c>
      <c r="X159" s="6">
        <v>1</v>
      </c>
      <c r="Y159" s="6">
        <v>1</v>
      </c>
      <c r="Z159" s="6">
        <v>1</v>
      </c>
      <c r="AA159" s="6">
        <v>1</v>
      </c>
      <c r="AN159">
        <f>IF(ISNUMBER(AA159),COUNTIFS(D159:Z159,"0",E159:AA159,"1")+COUNTIFS(D159:Z159,"1",E159:AA159,"0"),COUNTIFS(D159:Z159,"0",E159:AA159,"1")+COUNTIFS(D159:Z159,"1",E159:AA159,"0")-1)</f>
        <v>11</v>
      </c>
      <c r="AO159">
        <f>AN159</f>
        <v>11</v>
      </c>
      <c r="AP159">
        <f>COUNTIFS(D159:Z159,"0",E159:AA159,"1",$D$165:$Z$165,"&lt;0,5")+COUNTIFS(D159:Z159,"1",E159:AA159,"0",$D$165:$Z$165,"&gt;0,5")</f>
        <v>0</v>
      </c>
      <c r="AQ159">
        <f>COUNTIFS(D159:Z159,"0",E159:AA159,"1",$D$165:$Z$165,"&gt;"&amp;$X$1)+COUNTIFS(D159:Z159,"1",E159:AA159,"0",$D$165:$Z$165,"&lt;"&amp;$Y$1)</f>
        <v>5</v>
      </c>
      <c r="AR159">
        <f t="shared" si="87"/>
        <v>0</v>
      </c>
      <c r="AS159">
        <f t="shared" si="88"/>
        <v>5</v>
      </c>
      <c r="AT159">
        <f>IF(AR159=0,-1,AO159/$O$4+$X$2*AR159-$X$3*AS159)</f>
        <v>-1</v>
      </c>
      <c r="AW159">
        <f t="shared" si="89"/>
        <v>0.45833333333333331</v>
      </c>
    </row>
    <row r="160" spans="2:49" x14ac:dyDescent="0.35">
      <c r="B160" s="6" t="s">
        <v>153</v>
      </c>
      <c r="C160" s="6">
        <v>7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1</v>
      </c>
      <c r="J160" s="6">
        <v>1</v>
      </c>
      <c r="K160" s="6">
        <v>0</v>
      </c>
      <c r="L160" s="6">
        <v>1</v>
      </c>
      <c r="M160" s="6">
        <v>1</v>
      </c>
      <c r="N160" s="6">
        <v>1</v>
      </c>
      <c r="O160" s="6">
        <v>1</v>
      </c>
      <c r="P160" s="6">
        <v>1</v>
      </c>
      <c r="Q160" s="6">
        <v>0</v>
      </c>
      <c r="R160" s="6">
        <v>1</v>
      </c>
      <c r="S160" s="6">
        <v>1</v>
      </c>
      <c r="T160" s="6">
        <v>1</v>
      </c>
      <c r="U160" s="6">
        <v>1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N160">
        <f>IF(ISNUMBER(AA160),COUNTIFS(D160:Z160,"0",E160:AA160,"1")+COUNTIFS(D160:Z160,"1",E160:AA160,"0"),COUNTIFS(D160:Z160,"0",E160:AA160,"1")+COUNTIFS(D160:Z160,"1",E160:AA160,"0")-1)</f>
        <v>6</v>
      </c>
      <c r="AO160">
        <f>AN160</f>
        <v>6</v>
      </c>
      <c r="AP160">
        <f>COUNTIFS(D160:Z160,"0",E160:AA160,"1",$D$165:$Z$165,"&lt;0,5")+COUNTIFS(D160:Z160,"1",E160:AA160,"0",$D$165:$Z$165,"&gt;0,5")</f>
        <v>0</v>
      </c>
      <c r="AQ160">
        <f>COUNTIFS(D160:Z160,"0",E160:AA160,"1",$D$165:$Z$165,"&gt;"&amp;$X$1)+COUNTIFS(D160:Z160,"1",E160:AA160,"0",$D$165:$Z$165,"&lt;"&amp;$Y$1)</f>
        <v>2</v>
      </c>
      <c r="AR160">
        <f t="shared" si="87"/>
        <v>0</v>
      </c>
      <c r="AS160">
        <f t="shared" si="88"/>
        <v>2</v>
      </c>
      <c r="AT160">
        <f>IF(AR160=0,-1,AO160/$O$4+$X$2*AR160-$X$3*AS160)</f>
        <v>-1</v>
      </c>
      <c r="AW160">
        <f t="shared" si="89"/>
        <v>0.25</v>
      </c>
    </row>
    <row r="161" spans="2:49" x14ac:dyDescent="0.35">
      <c r="B161" s="6" t="s">
        <v>153</v>
      </c>
      <c r="C161" s="6">
        <v>8</v>
      </c>
      <c r="D161" s="6">
        <v>0</v>
      </c>
      <c r="E161" s="6">
        <v>0</v>
      </c>
      <c r="F161" s="6">
        <v>1</v>
      </c>
      <c r="G161" s="6">
        <v>0</v>
      </c>
      <c r="H161" s="6">
        <v>0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1</v>
      </c>
      <c r="O161" s="6">
        <v>1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0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  <c r="AA161" s="6">
        <v>1</v>
      </c>
      <c r="AN161">
        <f>IF(ISNUMBER(AA161),COUNTIFS(D161:Z161,"0",E161:AA161,"1")+COUNTIFS(D161:Z161,"1",E161:AA161,"0"),COUNTIFS(D161:Z161,"0",E161:AA161,"1")+COUNTIFS(D161:Z161,"1",E161:AA161,"0")-1)</f>
        <v>5</v>
      </c>
      <c r="AO161">
        <f>AN161</f>
        <v>5</v>
      </c>
      <c r="AP161">
        <f>COUNTIFS(D161:Z161,"0",E161:AA161,"1",$D$165:$Z$165,"&lt;0,5")+COUNTIFS(D161:Z161,"1",E161:AA161,"0",$D$165:$Z$165,"&gt;0,5")</f>
        <v>0</v>
      </c>
      <c r="AQ161">
        <f>COUNTIFS(D161:Z161,"0",E161:AA161,"1",$D$165:$Z$165,"&gt;"&amp;$X$1)+COUNTIFS(D161:Z161,"1",E161:AA161,"0",$D$165:$Z$165,"&lt;"&amp;$Y$1)</f>
        <v>2</v>
      </c>
      <c r="AR161">
        <f t="shared" si="87"/>
        <v>0</v>
      </c>
      <c r="AS161">
        <f t="shared" si="88"/>
        <v>2</v>
      </c>
      <c r="AT161">
        <f>IF(AR161=0,-1,AO161/$O$4+$X$2*AR161-$X$3*AS161)</f>
        <v>-1</v>
      </c>
      <c r="AW161">
        <f t="shared" si="89"/>
        <v>0.20833333333333334</v>
      </c>
    </row>
    <row r="162" spans="2:49" x14ac:dyDescent="0.35">
      <c r="B162" s="6" t="s">
        <v>153</v>
      </c>
      <c r="C162" s="6">
        <v>9</v>
      </c>
      <c r="D162" s="6">
        <v>0</v>
      </c>
      <c r="E162" s="6">
        <v>0</v>
      </c>
      <c r="F162" s="6">
        <v>0</v>
      </c>
      <c r="G162" s="6">
        <v>1</v>
      </c>
      <c r="H162" s="6">
        <v>1</v>
      </c>
      <c r="I162" s="6">
        <v>1</v>
      </c>
      <c r="J162" s="6">
        <v>1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  <c r="AA162" s="6">
        <v>1</v>
      </c>
      <c r="AN162">
        <f>IF(ISNUMBER(AA162),COUNTIFS(D162:Z162,"0",E162:AA162,"1")+COUNTIFS(D162:Z162,"1",E162:AA162,"0"),COUNTIFS(D162:Z162,"0",E162:AA162,"1")+COUNTIFS(D162:Z162,"1",E162:AA162,"0")-1)</f>
        <v>1</v>
      </c>
      <c r="AO162">
        <f>AN162</f>
        <v>1</v>
      </c>
      <c r="AP162">
        <f>COUNTIFS(D162:Z162,"0",E162:AA162,"1",$D$165:$Z$165,"&lt;0,5")+COUNTIFS(D162:Z162,"1",E162:AA162,"0",$D$165:$Z$165,"&gt;0,5")</f>
        <v>0</v>
      </c>
      <c r="AQ162">
        <f>COUNTIFS(D162:Z162,"0",E162:AA162,"1",$D$165:$Z$165,"&gt;"&amp;$X$1)+COUNTIFS(D162:Z162,"1",E162:AA162,"0",$D$165:$Z$165,"&lt;"&amp;$Y$1)</f>
        <v>0</v>
      </c>
      <c r="AR162">
        <f t="shared" si="87"/>
        <v>0</v>
      </c>
      <c r="AS162">
        <f t="shared" si="88"/>
        <v>0</v>
      </c>
      <c r="AT162">
        <f>IF(AR162=0,-1,AO162/$O$4+$X$2*AR162-$X$3*AS162)</f>
        <v>-1</v>
      </c>
      <c r="AW162">
        <f t="shared" si="89"/>
        <v>4.1666666666666664E-2</v>
      </c>
    </row>
    <row r="163" spans="2:49" x14ac:dyDescent="0.35">
      <c r="B163" s="6" t="s">
        <v>153</v>
      </c>
      <c r="C163" s="6">
        <v>10</v>
      </c>
      <c r="D163" s="6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/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N163">
        <f>IF(ISNUMBER(AA163),COUNTIFS(D163:Z163,"0",E163:AA163,"1")+COUNTIFS(D163:Z163,"1",E163:AA163,"0"),COUNTIFS(D163:Z163,"0",E163:AA163,"1")+COUNTIFS(D163:Z163,"1",E163:AA163,"0")-1)</f>
        <v>0</v>
      </c>
      <c r="AO163">
        <f>AN163</f>
        <v>0</v>
      </c>
      <c r="AP163">
        <f>COUNTIFS(D163:Z163,"0",E163:AA163,"1",$D$165:$Z$165,"&lt;0,5")+COUNTIFS(D163:Z163,"1",E163:AA163,"0",$D$165:$Z$165,"&gt;0,5")</f>
        <v>0</v>
      </c>
      <c r="AQ163">
        <f>COUNTIFS(D163:Z163,"0",E163:AA163,"1",$D$165:$Z$165,"&gt;"&amp;$X$1)+COUNTIFS(D163:Z163,"1",E163:AA163,"0",$D$165:$Z$165,"&lt;"&amp;$Y$1)</f>
        <v>0</v>
      </c>
      <c r="AR163">
        <f t="shared" si="87"/>
        <v>0</v>
      </c>
      <c r="AS163">
        <f t="shared" si="88"/>
        <v>0</v>
      </c>
      <c r="AT163">
        <f>IF(AR163=0,-1,AO163/$O$4+$X$2*AR163-$X$3*AS163)</f>
        <v>-1</v>
      </c>
      <c r="AW163">
        <f t="shared" si="89"/>
        <v>0</v>
      </c>
    </row>
    <row r="164" spans="2:49" x14ac:dyDescent="0.35">
      <c r="B164" s="6"/>
      <c r="C164" s="6"/>
      <c r="D164">
        <f>+AVERAGE(D154:D163)</f>
        <v>0</v>
      </c>
      <c r="E164">
        <f t="shared" ref="E164:AA164" si="90">+AVERAGE(E154:E163)</f>
        <v>0.1111111111111111</v>
      </c>
      <c r="F164">
        <f t="shared" si="90"/>
        <v>0.22222222222222221</v>
      </c>
      <c r="G164">
        <f t="shared" si="90"/>
        <v>0.33333333333333331</v>
      </c>
      <c r="H164">
        <f t="shared" si="90"/>
        <v>0.44444444444444442</v>
      </c>
      <c r="I164">
        <f t="shared" si="90"/>
        <v>0.77777777777777779</v>
      </c>
      <c r="J164">
        <f t="shared" si="90"/>
        <v>0.88888888888888884</v>
      </c>
      <c r="K164">
        <f t="shared" si="90"/>
        <v>0.77777777777777779</v>
      </c>
      <c r="L164">
        <f t="shared" si="90"/>
        <v>0.77777777777777779</v>
      </c>
      <c r="M164">
        <f t="shared" si="90"/>
        <v>0.88888888888888884</v>
      </c>
      <c r="N164">
        <f t="shared" si="90"/>
        <v>0.88888888888888884</v>
      </c>
      <c r="O164">
        <f t="shared" si="90"/>
        <v>0.88888888888888884</v>
      </c>
      <c r="P164">
        <f t="shared" si="90"/>
        <v>0.77777777777777779</v>
      </c>
      <c r="Q164">
        <f t="shared" si="90"/>
        <v>0.77777777777777779</v>
      </c>
      <c r="R164">
        <f t="shared" si="90"/>
        <v>0.88888888888888884</v>
      </c>
      <c r="S164">
        <f t="shared" si="90"/>
        <v>0.88888888888888884</v>
      </c>
      <c r="T164">
        <f t="shared" si="90"/>
        <v>0.875</v>
      </c>
      <c r="U164">
        <f t="shared" si="90"/>
        <v>0.77777777777777779</v>
      </c>
      <c r="V164">
        <f t="shared" si="90"/>
        <v>0.66666666666666663</v>
      </c>
      <c r="W164">
        <f t="shared" si="90"/>
        <v>0.66666666666666663</v>
      </c>
      <c r="X164">
        <f t="shared" si="90"/>
        <v>0.66666666666666663</v>
      </c>
      <c r="Y164">
        <f t="shared" si="90"/>
        <v>0.55555555555555558</v>
      </c>
      <c r="Z164">
        <f t="shared" si="90"/>
        <v>0.55555555555555558</v>
      </c>
      <c r="AA164">
        <f t="shared" si="90"/>
        <v>0.66666666666666663</v>
      </c>
    </row>
    <row r="165" spans="2:49" x14ac:dyDescent="0.35">
      <c r="B165" s="6"/>
      <c r="C165" s="6" t="s">
        <v>115</v>
      </c>
      <c r="D165">
        <f>(SUM(D154:D163)+1)/12</f>
        <v>8.3333333333333329E-2</v>
      </c>
      <c r="E165">
        <f>(SUM(E154:E163)+2)/12</f>
        <v>0.25</v>
      </c>
      <c r="F165">
        <f>(SUM(F154:F163)+2)/12</f>
        <v>0.33333333333333331</v>
      </c>
      <c r="G165">
        <f>(SUM(G154:G163)+2)/12</f>
        <v>0.41666666666666669</v>
      </c>
      <c r="H165">
        <f>(SUM(H154:H163)+2)/12</f>
        <v>0.5</v>
      </c>
      <c r="I165">
        <f>(SUM(I154:I163)+3)/12</f>
        <v>0.83333333333333337</v>
      </c>
      <c r="J165">
        <f t="shared" ref="J165:AA165" si="91">(SUM(J154:J163)+3)/12</f>
        <v>0.91666666666666663</v>
      </c>
      <c r="K165">
        <f t="shared" si="91"/>
        <v>0.83333333333333337</v>
      </c>
      <c r="L165">
        <f t="shared" si="91"/>
        <v>0.83333333333333337</v>
      </c>
      <c r="M165">
        <f t="shared" si="91"/>
        <v>0.91666666666666663</v>
      </c>
      <c r="N165">
        <f t="shared" si="91"/>
        <v>0.91666666666666663</v>
      </c>
      <c r="O165">
        <f t="shared" si="91"/>
        <v>0.91666666666666663</v>
      </c>
      <c r="P165">
        <f t="shared" si="91"/>
        <v>0.83333333333333337</v>
      </c>
      <c r="Q165">
        <f t="shared" si="91"/>
        <v>0.83333333333333337</v>
      </c>
      <c r="R165">
        <f t="shared" si="91"/>
        <v>0.91666666666666663</v>
      </c>
      <c r="S165">
        <f t="shared" si="91"/>
        <v>0.91666666666666663</v>
      </c>
      <c r="T165">
        <f>(SUM(T154:T163)+4)/12</f>
        <v>0.91666666666666663</v>
      </c>
      <c r="U165">
        <f t="shared" si="91"/>
        <v>0.83333333333333337</v>
      </c>
      <c r="V165">
        <f t="shared" si="91"/>
        <v>0.75</v>
      </c>
      <c r="W165">
        <f t="shared" si="91"/>
        <v>0.75</v>
      </c>
      <c r="X165">
        <f t="shared" si="91"/>
        <v>0.75</v>
      </c>
      <c r="Y165">
        <f t="shared" si="91"/>
        <v>0.66666666666666663</v>
      </c>
      <c r="Z165">
        <f t="shared" si="91"/>
        <v>0.66666666666666663</v>
      </c>
      <c r="AA165">
        <f t="shared" si="91"/>
        <v>0.75</v>
      </c>
    </row>
    <row r="166" spans="2:49" x14ac:dyDescent="0.35">
      <c r="B166" s="5" t="s">
        <v>154</v>
      </c>
      <c r="C166" s="5">
        <v>1</v>
      </c>
      <c r="D166" s="6"/>
      <c r="E166" s="6"/>
      <c r="F166" s="6"/>
      <c r="G166" s="6"/>
      <c r="H166" s="6"/>
      <c r="I166" s="6"/>
      <c r="J166" s="6"/>
      <c r="K166" s="6" t="e">
        <v>#N/A</v>
      </c>
      <c r="L166" s="6" t="e">
        <v>#N/A</v>
      </c>
      <c r="M166" s="6" t="e">
        <v>#N/A</v>
      </c>
      <c r="N166" s="6" t="e">
        <v>#N/A</v>
      </c>
      <c r="O166" s="6" t="e">
        <v>#N/A</v>
      </c>
      <c r="P166" s="6" t="e">
        <v>#N/A</v>
      </c>
      <c r="Q166" s="6" t="e">
        <v>#N/A</v>
      </c>
      <c r="R166" s="6" t="e">
        <v>#N/A</v>
      </c>
      <c r="S166" s="6" t="e">
        <v>#N/A</v>
      </c>
      <c r="T166" s="6" t="e">
        <v>#N/A</v>
      </c>
      <c r="U166" s="6" t="e">
        <v>#N/A</v>
      </c>
      <c r="V166" s="6" t="e">
        <v>#N/A</v>
      </c>
      <c r="W166" s="6" t="e">
        <v>#N/A</v>
      </c>
      <c r="X166" s="6" t="e">
        <v>#N/A</v>
      </c>
      <c r="Y166" s="6" t="e">
        <v>#N/A</v>
      </c>
      <c r="Z166" s="6" t="e">
        <v>#N/A</v>
      </c>
      <c r="AA166" s="6" t="e">
        <v>#N/A</v>
      </c>
      <c r="AU166">
        <v>3</v>
      </c>
      <c r="AV166">
        <v>3</v>
      </c>
    </row>
    <row r="167" spans="2:49" x14ac:dyDescent="0.35">
      <c r="B167" s="6" t="s">
        <v>154</v>
      </c>
      <c r="C167" s="6">
        <v>2</v>
      </c>
      <c r="D167" s="6"/>
      <c r="E167" s="6"/>
      <c r="F167" s="6"/>
      <c r="G167" s="6"/>
      <c r="H167" s="6">
        <v>0</v>
      </c>
      <c r="I167" s="6">
        <v>0</v>
      </c>
      <c r="J167" s="6">
        <v>1</v>
      </c>
      <c r="K167" s="6" t="e">
        <v>#N/A</v>
      </c>
      <c r="L167" s="6" t="e">
        <v>#N/A</v>
      </c>
      <c r="M167" s="6" t="e">
        <v>#N/A</v>
      </c>
      <c r="N167" s="6" t="e">
        <v>#N/A</v>
      </c>
      <c r="O167" s="6" t="e">
        <v>#N/A</v>
      </c>
      <c r="P167" s="6" t="e">
        <v>#N/A</v>
      </c>
      <c r="Q167" s="6" t="e">
        <v>#N/A</v>
      </c>
      <c r="R167" s="6" t="e">
        <v>#N/A</v>
      </c>
      <c r="S167" s="6" t="e">
        <v>#N/A</v>
      </c>
      <c r="T167" s="6" t="e">
        <v>#N/A</v>
      </c>
      <c r="U167" s="6" t="e">
        <v>#N/A</v>
      </c>
      <c r="V167" s="6" t="e">
        <v>#N/A</v>
      </c>
      <c r="W167" s="6" t="e">
        <v>#N/A</v>
      </c>
      <c r="X167" s="6" t="e">
        <v>#N/A</v>
      </c>
      <c r="Y167" s="6" t="e">
        <v>#N/A</v>
      </c>
      <c r="Z167" s="6" t="e">
        <v>#N/A</v>
      </c>
      <c r="AA167" s="6" t="e">
        <v>#N/A</v>
      </c>
      <c r="AN167">
        <f>IF(ISNUMBER(AA167),COUNTIFS(D167:Z167,"0",E167:AA167,"1")+COUNTIFS(D167:Z167,"1",E167:AA167,"0"),COUNTIFS(D167:Z167,"0",E167:AA167,"1")+COUNTIFS(D167:Z167,"1",E167:AA167,"0")-1)</f>
        <v>0</v>
      </c>
      <c r="AO167">
        <f>AN167</f>
        <v>0</v>
      </c>
      <c r="AP167">
        <f>COUNTIFS(D167:Z167,"0",E167:AA167,"1",$D$176:$Z$176,"&lt;0,5")+COUNTIFS(D167:Z167,"1",E167:AA167,"0",$D$176:$Z$176,"&gt;0,5")</f>
        <v>0</v>
      </c>
      <c r="AQ167">
        <f>COUNTIFS(D167:Z167,"0",E167:AA167,"1",$D$176:$Z$176,"&gt;"&amp;$X$1)+COUNTIFS(D167:Z167,"1",E167:AA167,"0",$D$176:$Z$176,"&lt;"&amp;$Y$1)</f>
        <v>1</v>
      </c>
      <c r="AR167">
        <f>AP167</f>
        <v>0</v>
      </c>
      <c r="AS167">
        <f>AQ167</f>
        <v>1</v>
      </c>
      <c r="AT167">
        <f>IF(AR167=0,-1,AO167/$P$4+$X$2*AR167-$X$3*AS167)</f>
        <v>-1</v>
      </c>
      <c r="AW167">
        <f t="shared" ref="AW167:AW174" si="92">AO167/$P$4</f>
        <v>0</v>
      </c>
    </row>
    <row r="168" spans="2:49" x14ac:dyDescent="0.35">
      <c r="B168" s="6" t="s">
        <v>154</v>
      </c>
      <c r="C168" s="6">
        <v>3</v>
      </c>
      <c r="D168" s="6">
        <v>0</v>
      </c>
      <c r="E168" s="6">
        <v>0</v>
      </c>
      <c r="F168" s="6">
        <v>0</v>
      </c>
      <c r="G168" s="6">
        <v>0</v>
      </c>
      <c r="H168" s="6">
        <v>1</v>
      </c>
      <c r="I168" s="6">
        <v>0</v>
      </c>
      <c r="J168" s="6">
        <v>1</v>
      </c>
      <c r="K168" s="6" t="e">
        <v>#N/A</v>
      </c>
      <c r="L168" s="6" t="e">
        <v>#N/A</v>
      </c>
      <c r="M168" s="6" t="e">
        <v>#N/A</v>
      </c>
      <c r="N168" s="6" t="e">
        <v>#N/A</v>
      </c>
      <c r="O168" s="6" t="e">
        <v>#N/A</v>
      </c>
      <c r="P168" s="6" t="e">
        <v>#N/A</v>
      </c>
      <c r="Q168" s="6" t="e">
        <v>#N/A</v>
      </c>
      <c r="R168" s="6" t="e">
        <v>#N/A</v>
      </c>
      <c r="S168" s="6" t="e">
        <v>#N/A</v>
      </c>
      <c r="T168" s="6" t="e">
        <v>#N/A</v>
      </c>
      <c r="U168" s="6" t="e">
        <v>#N/A</v>
      </c>
      <c r="V168" s="6" t="e">
        <v>#N/A</v>
      </c>
      <c r="W168" s="6" t="e">
        <v>#N/A</v>
      </c>
      <c r="X168" s="6" t="e">
        <v>#N/A</v>
      </c>
      <c r="Y168" s="6" t="e">
        <v>#N/A</v>
      </c>
      <c r="Z168" s="6" t="e">
        <v>#N/A</v>
      </c>
      <c r="AA168" s="6" t="e">
        <v>#N/A</v>
      </c>
      <c r="AN168">
        <f>IF(ISNUMBER(AA168),COUNTIFS(D168:Z168,"0",E168:AA168,"1")+COUNTIFS(D168:Z168,"1",E168:AA168,"0"),COUNTIFS(D168:Z168,"0",E168:AA168,"1")+COUNTIFS(D168:Z168,"1",E168:AA168,"0")-1)</f>
        <v>2</v>
      </c>
      <c r="AO168">
        <f>AN168</f>
        <v>2</v>
      </c>
      <c r="AP168">
        <f t="shared" ref="AP168:AP174" si="93">COUNTIFS(D168:Z168,"0",E168:AA168,"1",$D$176:$Z$176,"&lt;0,5")+COUNTIFS(D168:Z168,"1",E168:AA168,"0",$D$176:$Z$176,"&gt;0,5")</f>
        <v>0</v>
      </c>
      <c r="AQ168">
        <f>COUNTIFS(D168:Z168,"0",E168:AA168,"1",$D$176:$Z$176,"&gt;"&amp;$X$1)+COUNTIFS(D168:Z168,"1",E168:AA168,"0",$D$176:$Z$176,"&lt;"&amp;$Y$1)</f>
        <v>2</v>
      </c>
      <c r="AR168">
        <f t="shared" ref="AR168:AR174" si="94">AP168</f>
        <v>0</v>
      </c>
      <c r="AS168">
        <f t="shared" ref="AS168:AS174" si="95">AQ168</f>
        <v>2</v>
      </c>
      <c r="AT168">
        <f t="shared" ref="AT168:AT174" si="96">IF(AR168=0,-1,AO168/$P$4+$X$2*AR168-$X$3*AS168)</f>
        <v>-1</v>
      </c>
      <c r="AW168">
        <f t="shared" si="92"/>
        <v>0.2857142857142857</v>
      </c>
    </row>
    <row r="169" spans="2:49" x14ac:dyDescent="0.35">
      <c r="B169" s="6" t="s">
        <v>154</v>
      </c>
      <c r="C169" s="6">
        <v>4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1</v>
      </c>
      <c r="J169" s="6">
        <v>1</v>
      </c>
      <c r="K169" s="6" t="e">
        <v>#N/A</v>
      </c>
      <c r="L169" s="6" t="e">
        <v>#N/A</v>
      </c>
      <c r="M169" s="6" t="e">
        <v>#N/A</v>
      </c>
      <c r="N169" s="6" t="e">
        <v>#N/A</v>
      </c>
      <c r="O169" s="6" t="e">
        <v>#N/A</v>
      </c>
      <c r="P169" s="6" t="e">
        <v>#N/A</v>
      </c>
      <c r="Q169" s="6" t="e">
        <v>#N/A</v>
      </c>
      <c r="R169" s="6" t="e">
        <v>#N/A</v>
      </c>
      <c r="S169" s="6" t="e">
        <v>#N/A</v>
      </c>
      <c r="T169" s="6" t="e">
        <v>#N/A</v>
      </c>
      <c r="U169" s="6" t="e">
        <v>#N/A</v>
      </c>
      <c r="V169" s="6" t="e">
        <v>#N/A</v>
      </c>
      <c r="W169" s="6" t="e">
        <v>#N/A</v>
      </c>
      <c r="X169" s="6" t="e">
        <v>#N/A</v>
      </c>
      <c r="Y169" s="6" t="e">
        <v>#N/A</v>
      </c>
      <c r="Z169" s="6" t="e">
        <v>#N/A</v>
      </c>
      <c r="AA169" s="6" t="e">
        <v>#N/A</v>
      </c>
      <c r="AN169">
        <f>IF(ISNUMBER(AA169),COUNTIFS(D169:Z169,"0",E169:AA169,"1")+COUNTIFS(D169:Z169,"1",E169:AA169,"0"),COUNTIFS(D169:Z169,"0",E169:AA169,"1")+COUNTIFS(D169:Z169,"1",E169:AA169,"0")-1)</f>
        <v>0</v>
      </c>
      <c r="AO169">
        <f>AN169</f>
        <v>0</v>
      </c>
      <c r="AP169">
        <f t="shared" si="93"/>
        <v>0</v>
      </c>
      <c r="AQ169">
        <f>COUNTIFS(D169:Z169,"0",E169:AA169,"1",$D$176:$Z$176,"&gt;"&amp;$X$1)+COUNTIFS(D169:Z169,"1",E169:AA169,"0",$D$176:$Z$176,"&lt;"&amp;$Y$1)</f>
        <v>0</v>
      </c>
      <c r="AR169">
        <f t="shared" si="94"/>
        <v>0</v>
      </c>
      <c r="AS169">
        <f t="shared" si="95"/>
        <v>0</v>
      </c>
      <c r="AT169">
        <f t="shared" si="96"/>
        <v>-1</v>
      </c>
      <c r="AW169">
        <f t="shared" si="92"/>
        <v>0</v>
      </c>
    </row>
    <row r="170" spans="2:49" x14ac:dyDescent="0.35">
      <c r="B170" s="5" t="s">
        <v>154</v>
      </c>
      <c r="C170" s="5">
        <v>5</v>
      </c>
      <c r="D170" s="6"/>
      <c r="E170" s="6"/>
      <c r="F170" s="6"/>
      <c r="G170" s="6"/>
      <c r="H170" s="6"/>
      <c r="I170" s="6"/>
      <c r="J170" s="6"/>
      <c r="K170" s="6" t="e">
        <v>#N/A</v>
      </c>
      <c r="L170" s="6" t="e">
        <v>#N/A</v>
      </c>
      <c r="M170" s="6" t="e">
        <v>#N/A</v>
      </c>
      <c r="N170" s="6" t="e">
        <v>#N/A</v>
      </c>
      <c r="O170" s="6" t="e">
        <v>#N/A</v>
      </c>
      <c r="P170" s="6" t="e">
        <v>#N/A</v>
      </c>
      <c r="Q170" s="6" t="e">
        <v>#N/A</v>
      </c>
      <c r="R170" s="6" t="e">
        <v>#N/A</v>
      </c>
      <c r="S170" s="6" t="e">
        <v>#N/A</v>
      </c>
      <c r="T170" s="6" t="e">
        <v>#N/A</v>
      </c>
      <c r="U170" s="6" t="e">
        <v>#N/A</v>
      </c>
      <c r="V170" s="6" t="e">
        <v>#N/A</v>
      </c>
      <c r="W170" s="6" t="e">
        <v>#N/A</v>
      </c>
      <c r="X170" s="6" t="e">
        <v>#N/A</v>
      </c>
      <c r="Y170" s="6" t="e">
        <v>#N/A</v>
      </c>
      <c r="Z170" s="6" t="e">
        <v>#N/A</v>
      </c>
      <c r="AA170" s="6" t="e">
        <v>#N/A</v>
      </c>
    </row>
    <row r="171" spans="2:49" x14ac:dyDescent="0.35">
      <c r="B171" s="5" t="s">
        <v>154</v>
      </c>
      <c r="C171" s="5">
        <v>6</v>
      </c>
      <c r="D171" s="6"/>
      <c r="E171" s="6"/>
      <c r="F171" s="6"/>
      <c r="G171" s="6"/>
      <c r="H171" s="6"/>
      <c r="I171" s="6"/>
      <c r="J171" s="6"/>
      <c r="K171" s="6" t="e">
        <v>#N/A</v>
      </c>
      <c r="L171" s="6" t="e">
        <v>#N/A</v>
      </c>
      <c r="M171" s="6" t="e">
        <v>#N/A</v>
      </c>
      <c r="N171" s="6" t="e">
        <v>#N/A</v>
      </c>
      <c r="O171" s="6" t="e">
        <v>#N/A</v>
      </c>
      <c r="P171" s="6" t="e">
        <v>#N/A</v>
      </c>
      <c r="Q171" s="6" t="e">
        <v>#N/A</v>
      </c>
      <c r="R171" s="6" t="e">
        <v>#N/A</v>
      </c>
      <c r="S171" s="6" t="e">
        <v>#N/A</v>
      </c>
      <c r="T171" s="6" t="e">
        <v>#N/A</v>
      </c>
      <c r="U171" s="6" t="e">
        <v>#N/A</v>
      </c>
      <c r="V171" s="6" t="e">
        <v>#N/A</v>
      </c>
      <c r="W171" s="6" t="e">
        <v>#N/A</v>
      </c>
      <c r="X171" s="6" t="e">
        <v>#N/A</v>
      </c>
      <c r="Y171" s="6" t="e">
        <v>#N/A</v>
      </c>
      <c r="Z171" s="6" t="e">
        <v>#N/A</v>
      </c>
      <c r="AA171" s="6" t="e">
        <v>#N/A</v>
      </c>
    </row>
    <row r="172" spans="2:49" x14ac:dyDescent="0.35">
      <c r="B172" s="6" t="s">
        <v>154</v>
      </c>
      <c r="C172" s="6">
        <v>7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/>
      <c r="J172" s="6">
        <v>1</v>
      </c>
      <c r="K172" s="6" t="e">
        <v>#N/A</v>
      </c>
      <c r="L172" s="6" t="e">
        <v>#N/A</v>
      </c>
      <c r="M172" s="6" t="e">
        <v>#N/A</v>
      </c>
      <c r="N172" s="6" t="e">
        <v>#N/A</v>
      </c>
      <c r="O172" s="6" t="e">
        <v>#N/A</v>
      </c>
      <c r="P172" s="6" t="e">
        <v>#N/A</v>
      </c>
      <c r="Q172" s="6" t="e">
        <v>#N/A</v>
      </c>
      <c r="R172" s="6" t="e">
        <v>#N/A</v>
      </c>
      <c r="S172" s="6" t="e">
        <v>#N/A</v>
      </c>
      <c r="T172" s="6" t="e">
        <v>#N/A</v>
      </c>
      <c r="U172" s="6" t="e">
        <v>#N/A</v>
      </c>
      <c r="V172" s="6" t="e">
        <v>#N/A</v>
      </c>
      <c r="W172" s="6" t="e">
        <v>#N/A</v>
      </c>
      <c r="X172" s="6" t="e">
        <v>#N/A</v>
      </c>
      <c r="Y172" s="6" t="e">
        <v>#N/A</v>
      </c>
      <c r="Z172" s="6" t="e">
        <v>#N/A</v>
      </c>
      <c r="AA172" s="6" t="e">
        <v>#N/A</v>
      </c>
      <c r="AN172">
        <f>IF(ISNUMBER(AA172),COUNTIFS(D172:Z172,"0",E172:AA172,"1")+COUNTIFS(D172:Z172,"1",E172:AA172,"0"),COUNTIFS(D172:Z172,"0",E172:AA172,"1")+COUNTIFS(D172:Z172,"1",E172:AA172,"0")-1)</f>
        <v>-1</v>
      </c>
      <c r="AO172">
        <v>0</v>
      </c>
      <c r="AP172">
        <f t="shared" si="93"/>
        <v>0</v>
      </c>
      <c r="AQ172">
        <f>COUNTIFS(D172:Z172,"0",E172:AA172,"1",$D$176:$Z$176,"&gt;"&amp;$X$1)+COUNTIFS(D172:Z172,"1",E172:AA172,"0",$D$176:$Z$176,"&lt;"&amp;$Y$1)</f>
        <v>0</v>
      </c>
      <c r="AR172">
        <f t="shared" si="94"/>
        <v>0</v>
      </c>
      <c r="AS172">
        <v>1</v>
      </c>
      <c r="AT172">
        <f t="shared" si="96"/>
        <v>-1</v>
      </c>
      <c r="AW172">
        <f t="shared" si="92"/>
        <v>0</v>
      </c>
    </row>
    <row r="173" spans="2:49" x14ac:dyDescent="0.35">
      <c r="B173" s="6" t="s">
        <v>154</v>
      </c>
      <c r="C173" s="6">
        <v>8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1</v>
      </c>
      <c r="J173" s="6">
        <v>1</v>
      </c>
      <c r="K173" s="6" t="e">
        <v>#N/A</v>
      </c>
      <c r="L173" s="6" t="e">
        <v>#N/A</v>
      </c>
      <c r="M173" s="6" t="e">
        <v>#N/A</v>
      </c>
      <c r="N173" s="6" t="e">
        <v>#N/A</v>
      </c>
      <c r="O173" s="6" t="e">
        <v>#N/A</v>
      </c>
      <c r="P173" s="6" t="e">
        <v>#N/A</v>
      </c>
      <c r="Q173" s="6" t="e">
        <v>#N/A</v>
      </c>
      <c r="R173" s="6" t="e">
        <v>#N/A</v>
      </c>
      <c r="S173" s="6" t="e">
        <v>#N/A</v>
      </c>
      <c r="T173" s="6" t="e">
        <v>#N/A</v>
      </c>
      <c r="U173" s="6" t="e">
        <v>#N/A</v>
      </c>
      <c r="V173" s="6" t="e">
        <v>#N/A</v>
      </c>
      <c r="W173" s="6" t="e">
        <v>#N/A</v>
      </c>
      <c r="X173" s="6" t="e">
        <v>#N/A</v>
      </c>
      <c r="Y173" s="6" t="e">
        <v>#N/A</v>
      </c>
      <c r="Z173" s="6" t="e">
        <v>#N/A</v>
      </c>
      <c r="AA173" s="6" t="e">
        <v>#N/A</v>
      </c>
      <c r="AN173">
        <f>IF(ISNUMBER(AA173),COUNTIFS(D173:Z173,"0",E173:AA173,"1")+COUNTIFS(D173:Z173,"1",E173:AA173,"0"),COUNTIFS(D173:Z173,"0",E173:AA173,"1")+COUNTIFS(D173:Z173,"1",E173:AA173,"0")-1)</f>
        <v>0</v>
      </c>
      <c r="AO173">
        <f>AN173</f>
        <v>0</v>
      </c>
      <c r="AP173">
        <f t="shared" si="93"/>
        <v>0</v>
      </c>
      <c r="AQ173">
        <f>COUNTIFS(D173:Z173,"0",E173:AA173,"1",$D$176:$Z$176,"&gt;"&amp;$X$1)+COUNTIFS(D173:Z173,"1",E173:AA173,"0",$D$176:$Z$176,"&lt;"&amp;$Y$1)</f>
        <v>0</v>
      </c>
      <c r="AR173">
        <f t="shared" si="94"/>
        <v>0</v>
      </c>
      <c r="AS173">
        <f t="shared" si="95"/>
        <v>0</v>
      </c>
      <c r="AT173">
        <f t="shared" si="96"/>
        <v>-1</v>
      </c>
      <c r="AW173">
        <f t="shared" si="92"/>
        <v>0</v>
      </c>
    </row>
    <row r="174" spans="2:49" x14ac:dyDescent="0.35">
      <c r="B174" s="6" t="s">
        <v>154</v>
      </c>
      <c r="C174" s="6">
        <v>9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1</v>
      </c>
      <c r="J174" s="6">
        <v>1</v>
      </c>
      <c r="K174" s="6" t="e">
        <v>#N/A</v>
      </c>
      <c r="L174" s="6" t="e">
        <v>#N/A</v>
      </c>
      <c r="M174" s="6" t="e">
        <v>#N/A</v>
      </c>
      <c r="N174" s="6" t="e">
        <v>#N/A</v>
      </c>
      <c r="O174" s="6" t="e">
        <v>#N/A</v>
      </c>
      <c r="P174" s="6" t="e">
        <v>#N/A</v>
      </c>
      <c r="Q174" s="6" t="e">
        <v>#N/A</v>
      </c>
      <c r="R174" s="6" t="e">
        <v>#N/A</v>
      </c>
      <c r="S174" s="6" t="e">
        <v>#N/A</v>
      </c>
      <c r="T174" s="6" t="e">
        <v>#N/A</v>
      </c>
      <c r="U174" s="6" t="e">
        <v>#N/A</v>
      </c>
      <c r="V174" s="6" t="e">
        <v>#N/A</v>
      </c>
      <c r="W174" s="6" t="e">
        <v>#N/A</v>
      </c>
      <c r="X174" s="6" t="e">
        <v>#N/A</v>
      </c>
      <c r="Y174" s="6" t="e">
        <v>#N/A</v>
      </c>
      <c r="Z174" s="6" t="e">
        <v>#N/A</v>
      </c>
      <c r="AA174" s="6" t="e">
        <v>#N/A</v>
      </c>
      <c r="AN174">
        <f>IF(ISNUMBER(AA174),COUNTIFS(D174:Z174,"0",E174:AA174,"1")+COUNTIFS(D174:Z174,"1",E174:AA174,"0"),COUNTIFS(D174:Z174,"0",E174:AA174,"1")+COUNTIFS(D174:Z174,"1",E174:AA174,"0")-1)</f>
        <v>0</v>
      </c>
      <c r="AO174">
        <f>AN174</f>
        <v>0</v>
      </c>
      <c r="AP174">
        <f t="shared" si="93"/>
        <v>0</v>
      </c>
      <c r="AQ174">
        <f>COUNTIFS(D174:Z174,"0",E174:AA174,"1",$D$176:$Z$176,"&gt;"&amp;$X$1)+COUNTIFS(D174:Z174,"1",E174:AA174,"0",$D$176:$Z$176,"&lt;"&amp;$Y$1)</f>
        <v>0</v>
      </c>
      <c r="AR174">
        <f t="shared" si="94"/>
        <v>0</v>
      </c>
      <c r="AS174">
        <f t="shared" si="95"/>
        <v>0</v>
      </c>
      <c r="AT174">
        <f t="shared" si="96"/>
        <v>-1</v>
      </c>
      <c r="AW174">
        <f t="shared" si="92"/>
        <v>0</v>
      </c>
    </row>
    <row r="175" spans="2:49" x14ac:dyDescent="0.35">
      <c r="B175" s="6"/>
      <c r="C175" s="6"/>
      <c r="D175">
        <f>+AVERAGE(D166:D174)</f>
        <v>0</v>
      </c>
      <c r="E175">
        <f t="shared" ref="E175:J175" si="97">+AVERAGE(E166:E174)</f>
        <v>0</v>
      </c>
      <c r="F175">
        <f t="shared" si="97"/>
        <v>0</v>
      </c>
      <c r="G175">
        <f t="shared" si="97"/>
        <v>0</v>
      </c>
      <c r="H175">
        <f t="shared" si="97"/>
        <v>0.16666666666666666</v>
      </c>
      <c r="I175">
        <f>AVERAGE(I166:I174)</f>
        <v>0.6</v>
      </c>
      <c r="J175">
        <f t="shared" si="97"/>
        <v>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2:49" x14ac:dyDescent="0.35">
      <c r="B176" s="6"/>
      <c r="C176" s="6" t="s">
        <v>115</v>
      </c>
      <c r="D176">
        <f>(SUM(D166:D174)+1)/12</f>
        <v>8.3333333333333329E-2</v>
      </c>
      <c r="E176">
        <f>(SUM(E166:E174)+3)/12</f>
        <v>0.25</v>
      </c>
      <c r="F176">
        <f>(SUM(F166:F174)+3)/12</f>
        <v>0.25</v>
      </c>
      <c r="G176">
        <f>(SUM(G166:G174)+3)/12</f>
        <v>0.25</v>
      </c>
      <c r="H176">
        <f>(SUM(H166:H174)+3)/12</f>
        <v>0.33333333333333331</v>
      </c>
      <c r="I176">
        <f>(SUM(I166:I174)+6)/12</f>
        <v>0.75</v>
      </c>
      <c r="J176">
        <f>(SUM(J166:J174)+6)/12</f>
        <v>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2:49" x14ac:dyDescent="0.35">
      <c r="B177" s="5" t="s">
        <v>155</v>
      </c>
      <c r="C177" s="5">
        <v>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2:49" x14ac:dyDescent="0.35">
      <c r="B178" s="6" t="s">
        <v>155</v>
      </c>
      <c r="C178" s="6">
        <v>2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1</v>
      </c>
      <c r="K178" s="6">
        <v>1</v>
      </c>
      <c r="L178" s="6">
        <v>0</v>
      </c>
      <c r="M178" s="6">
        <v>0</v>
      </c>
      <c r="N178" s="6">
        <v>0</v>
      </c>
      <c r="O178" s="6">
        <v>0</v>
      </c>
      <c r="P178" s="6">
        <v>1</v>
      </c>
      <c r="Q178" s="6">
        <v>1</v>
      </c>
      <c r="R178" s="6">
        <v>1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N178">
        <f>IF(ISNUMBER(AA178),COUNTIFS(D178:Z178,"0",E178:AA178,"1")+COUNTIFS(D178:Z178,"1",E178:AA178,"0"),COUNTIFS(D178:Z178,"0",E178:AA178,"1")+COUNTIFS(D178:Z178,"1",E178:AA178,"0")-1)</f>
        <v>4</v>
      </c>
      <c r="AO178">
        <f>AN178</f>
        <v>4</v>
      </c>
      <c r="AP178">
        <f>COUNTIFS(D178:Z178,"0",E178:AA178,"1",$D$186:$Z$186,"&lt;0,5")+COUNTIFS(D178:Z178,"1",E178:AA178,"0",$D$186:$Z$186,"&gt;0,5")</f>
        <v>0</v>
      </c>
      <c r="AQ178">
        <f>COUNTIFS(D178:Z178,"0",E178:AA178,"1",$D$186:$Z$186,"&gt;"&amp;$X$1)+COUNTIFS(D178:Z178,"1",E178:AA178,"0",$D$186:$Z$186,"&lt;"&amp;$Y$1)</f>
        <v>2</v>
      </c>
      <c r="AR178">
        <f>AP178</f>
        <v>0</v>
      </c>
      <c r="AS178">
        <f>AQ178</f>
        <v>2</v>
      </c>
      <c r="AT178">
        <f>IF(AR178=0,-1,AO178/$Q$4+$X$2*AR178-$X$3*AS178)</f>
        <v>-1</v>
      </c>
      <c r="AW178">
        <f>AO178/$Q$4</f>
        <v>0.16666666666666666</v>
      </c>
    </row>
    <row r="179" spans="2:49" x14ac:dyDescent="0.35">
      <c r="B179" s="5" t="s">
        <v>155</v>
      </c>
      <c r="C179" s="5">
        <v>3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2:49" x14ac:dyDescent="0.35">
      <c r="B180" s="5" t="s">
        <v>155</v>
      </c>
      <c r="C180" s="5">
        <v>4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2:49" x14ac:dyDescent="0.35">
      <c r="B181" s="6" t="s">
        <v>155</v>
      </c>
      <c r="C181" s="6">
        <v>5</v>
      </c>
      <c r="D181" s="6">
        <v>0</v>
      </c>
      <c r="E181" s="6">
        <v>0</v>
      </c>
      <c r="F181" s="6">
        <v>1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1</v>
      </c>
      <c r="Q181" s="6">
        <v>1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N181">
        <f>IF(ISNUMBER(AA181),COUNTIFS(D181:Z181,"0",E181:AA181,"1")+COUNTIFS(D181:Z181,"1",E181:AA181,"0"),COUNTIFS(D181:Z181,"0",E181:AA181,"1")+COUNTIFS(D181:Z181,"1",E181:AA181,"0")-1)</f>
        <v>4</v>
      </c>
      <c r="AO181">
        <f>AN181</f>
        <v>4</v>
      </c>
      <c r="AP181">
        <f>COUNTIFS(D181:Z181,"0",E181:AA181,"1",$D$186:$Z$186,"&lt;0,5")+COUNTIFS(D181:Z181,"1",E181:AA181,"0",$D$186:$Z$186,"&gt;0,5")</f>
        <v>0</v>
      </c>
      <c r="AQ181">
        <f>COUNTIFS(D181:Z181,"0",E181:AA181,"1",$D$186:$Z$186,"&gt;"&amp;$X$1)+COUNTIFS(D181:Z181,"1",E181:AA181,"0",$D$186:$Z$186,"&lt;"&amp;$Y$1)</f>
        <v>1</v>
      </c>
      <c r="AR181">
        <f>AP181</f>
        <v>0</v>
      </c>
      <c r="AS181">
        <f>AQ181</f>
        <v>1</v>
      </c>
      <c r="AT181">
        <f>IF(AR181=0,-1,AO181/$Q$4+$X$2*AR181-$X$3*AS181)</f>
        <v>-1</v>
      </c>
      <c r="AW181">
        <f>AO181/$Q$4</f>
        <v>0.16666666666666666</v>
      </c>
    </row>
    <row r="182" spans="2:49" x14ac:dyDescent="0.35">
      <c r="B182" s="6" t="s">
        <v>155</v>
      </c>
      <c r="C182" s="6">
        <v>6</v>
      </c>
      <c r="D182" s="6"/>
      <c r="E182" s="6"/>
      <c r="F182" s="6"/>
      <c r="G182" s="6">
        <v>0</v>
      </c>
      <c r="H182" s="6">
        <v>1</v>
      </c>
      <c r="I182" s="6">
        <v>1</v>
      </c>
      <c r="J182" s="6"/>
      <c r="K182" s="6"/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/>
      <c r="R182" s="6"/>
      <c r="S182" s="6"/>
      <c r="T182" s="6"/>
      <c r="U182" s="6">
        <v>1</v>
      </c>
      <c r="V182" s="6"/>
      <c r="W182" s="6"/>
      <c r="X182" s="6"/>
      <c r="Y182" s="6"/>
      <c r="Z182" s="6"/>
      <c r="AA182" s="6"/>
      <c r="AN182">
        <f>IF(ISNUMBER(AA182),COUNTIFS(D182:Z182,"0",E182:AA182,"1")+COUNTIFS(D182:Z182,"1",E182:AA182,"0"),COUNTIFS(D182:Z182,"0",E182:AA182,"1")+COUNTIFS(D182:Z182,"1",E182:AA182,"0")-1)</f>
        <v>0</v>
      </c>
      <c r="AO182">
        <v>3</v>
      </c>
      <c r="AP182">
        <f>COUNTIFS(D182:Z182,"0",E182:AA182,"1",$D$186:$Z$186,"&lt;0,5")+COUNTIFS(D182:Z182,"1",E182:AA182,"0",$D$186:$Z$186,"&gt;0,5")</f>
        <v>0</v>
      </c>
      <c r="AQ182">
        <f>COUNTIFS(D182:Z182,"0",E182:AA182,"1",$D$186:$Z$186,"&gt;"&amp;$X$1)+COUNTIFS(D182:Z182,"1",E182:AA182,"0",$D$186:$Z$186,"&lt;"&amp;$Y$1)</f>
        <v>0</v>
      </c>
      <c r="AR182">
        <v>2</v>
      </c>
      <c r="AS182">
        <v>1</v>
      </c>
      <c r="AT182">
        <f>IF(AR182=0,-1,AO182/$Q$4+$X$2*AR182-$X$3*AS182)</f>
        <v>1.125</v>
      </c>
      <c r="AW182">
        <f>AO182/$Q$4</f>
        <v>0.125</v>
      </c>
    </row>
    <row r="183" spans="2:49" x14ac:dyDescent="0.35">
      <c r="B183" s="6" t="s">
        <v>155</v>
      </c>
      <c r="C183" s="6">
        <v>7</v>
      </c>
      <c r="D183" s="6"/>
      <c r="E183" s="6">
        <v>1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/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N183">
        <f>IF(ISNUMBER(AA183),COUNTIFS(D183:Z183,"0",E183:AA183,"1")+COUNTIFS(D183:Z183,"1",E183:AA183,"0"),COUNTIFS(D183:Z183,"0",E183:AA183,"1")+COUNTIFS(D183:Z183,"1",E183:AA183,"0")-1)</f>
        <v>1</v>
      </c>
      <c r="AO183">
        <f>AN183</f>
        <v>1</v>
      </c>
      <c r="AP183">
        <f>COUNTIFS(D183:Z183,"0",E183:AA183,"1",$D$186:$Z$186,"&lt;0,5")+COUNTIFS(D183:Z183,"1",E183:AA183,"0",$D$186:$Z$186,"&gt;0,5")</f>
        <v>0</v>
      </c>
      <c r="AQ183">
        <f>COUNTIFS(D183:Z183,"0",E183:AA183,"1",$D$186:$Z$186,"&gt;"&amp;$X$1)+COUNTIFS(D183:Z183,"1",E183:AA183,"0",$D$186:$Z$186,"&lt;"&amp;$Y$1)</f>
        <v>1</v>
      </c>
      <c r="AR183">
        <f>AP183</f>
        <v>0</v>
      </c>
      <c r="AS183">
        <f>AQ183</f>
        <v>1</v>
      </c>
      <c r="AT183">
        <f>IF(AR183=0,-1,AO183/$Q$4+$X$2*AR183-$X$3*AS183)</f>
        <v>-1</v>
      </c>
      <c r="AW183">
        <f>AO183/$Q$4</f>
        <v>4.1666666666666664E-2</v>
      </c>
    </row>
    <row r="184" spans="2:49" x14ac:dyDescent="0.35">
      <c r="B184" s="6" t="s">
        <v>155</v>
      </c>
      <c r="C184" s="6">
        <v>8</v>
      </c>
      <c r="D184" s="6">
        <v>0</v>
      </c>
      <c r="E184" s="6">
        <v>0</v>
      </c>
      <c r="F184" s="6"/>
      <c r="G184" s="6"/>
      <c r="H184" s="6"/>
      <c r="I184" s="6"/>
      <c r="J184" s="6"/>
      <c r="K184" s="6"/>
      <c r="L184" s="6"/>
      <c r="M184" s="6">
        <v>0</v>
      </c>
      <c r="N184" s="6"/>
      <c r="O184" s="6"/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N184">
        <f>IF(ISNUMBER(AA184),COUNTIFS(D184:Z184,"0",E184:AA184,"1")+COUNTIFS(D184:Z184,"1",E184:AA184,"0"),COUNTIFS(D184:Z184,"0",E184:AA184,"1")+COUNTIFS(D184:Z184,"1",E184:AA184,"0")-1)</f>
        <v>0</v>
      </c>
      <c r="AO184">
        <f>AN184</f>
        <v>0</v>
      </c>
      <c r="AP184">
        <f>COUNTIFS(D184:Z184,"0",E184:AA184,"1",$D$186:$Z$186,"&lt;0,5")+COUNTIFS(D184:Z184,"1",E184:AA184,"0",$D$186:$Z$186,"&gt;0,5")</f>
        <v>0</v>
      </c>
      <c r="AQ184">
        <f>COUNTIFS(D184:Z184,"0",E184:AA184,"1",$D$186:$Z$186,"&gt;"&amp;$X$1)+COUNTIFS(D184:Z184,"1",E184:AA184,"0",$D$186:$Z$186,"&lt;"&amp;$Y$1)</f>
        <v>0</v>
      </c>
      <c r="AR184">
        <f>AP184</f>
        <v>0</v>
      </c>
      <c r="AS184">
        <f>AQ184</f>
        <v>0</v>
      </c>
      <c r="AT184">
        <f>IF(AR184=0,-1,AO184/$Q$4+$X$2*AR184-$X$3*AS184)</f>
        <v>-1</v>
      </c>
      <c r="AW184">
        <f>AO184/$Q$4</f>
        <v>0</v>
      </c>
    </row>
    <row r="185" spans="2:49" x14ac:dyDescent="0.35">
      <c r="B185" s="6"/>
      <c r="C185" s="6"/>
      <c r="D185">
        <f>+AVERAGE(D177:D184)</f>
        <v>0</v>
      </c>
      <c r="E185">
        <f t="shared" ref="E185:AA185" si="98">+AVERAGE(E177:E184)</f>
        <v>0.25</v>
      </c>
      <c r="F185">
        <f t="shared" si="98"/>
        <v>0.33333333333333331</v>
      </c>
      <c r="G185">
        <f t="shared" si="98"/>
        <v>0</v>
      </c>
      <c r="H185">
        <f t="shared" si="98"/>
        <v>0.25</v>
      </c>
      <c r="I185">
        <f t="shared" si="98"/>
        <v>0.25</v>
      </c>
      <c r="J185">
        <f t="shared" si="98"/>
        <v>0.33333333333333331</v>
      </c>
      <c r="K185">
        <f t="shared" si="98"/>
        <v>0.33333333333333331</v>
      </c>
      <c r="L185">
        <f t="shared" si="98"/>
        <v>0</v>
      </c>
      <c r="M185">
        <f t="shared" si="98"/>
        <v>0</v>
      </c>
      <c r="N185">
        <f t="shared" si="98"/>
        <v>0</v>
      </c>
      <c r="O185">
        <f t="shared" si="98"/>
        <v>0</v>
      </c>
      <c r="P185">
        <f t="shared" si="98"/>
        <v>0.5</v>
      </c>
      <c r="Q185">
        <f t="shared" si="98"/>
        <v>0.5</v>
      </c>
      <c r="R185">
        <f t="shared" si="98"/>
        <v>0.25</v>
      </c>
      <c r="S185">
        <f t="shared" si="98"/>
        <v>0</v>
      </c>
      <c r="T185">
        <f t="shared" si="98"/>
        <v>0</v>
      </c>
      <c r="U185">
        <f t="shared" si="98"/>
        <v>0.2</v>
      </c>
      <c r="V185">
        <f t="shared" si="98"/>
        <v>0</v>
      </c>
      <c r="W185">
        <f t="shared" si="98"/>
        <v>0</v>
      </c>
      <c r="X185">
        <f t="shared" si="98"/>
        <v>0</v>
      </c>
      <c r="Y185">
        <f t="shared" si="98"/>
        <v>0</v>
      </c>
      <c r="Z185">
        <f t="shared" si="98"/>
        <v>0</v>
      </c>
      <c r="AA185">
        <f t="shared" si="98"/>
        <v>0</v>
      </c>
    </row>
    <row r="186" spans="2:49" x14ac:dyDescent="0.35">
      <c r="B186" s="6"/>
      <c r="C186" s="6" t="s">
        <v>115</v>
      </c>
      <c r="D186">
        <f>(SUM(D177:D184)+1)/12</f>
        <v>8.3333333333333329E-2</v>
      </c>
      <c r="E186">
        <f>(SUM(E177:E184)+4)/12</f>
        <v>0.41666666666666669</v>
      </c>
      <c r="F186">
        <f t="shared" ref="F186:AA186" si="99">(SUM(F177:F184)+4)/12</f>
        <v>0.41666666666666669</v>
      </c>
      <c r="G186">
        <f t="shared" si="99"/>
        <v>0.33333333333333331</v>
      </c>
      <c r="H186">
        <f t="shared" si="99"/>
        <v>0.41666666666666669</v>
      </c>
      <c r="I186">
        <f t="shared" si="99"/>
        <v>0.41666666666666669</v>
      </c>
      <c r="J186">
        <f t="shared" si="99"/>
        <v>0.41666666666666669</v>
      </c>
      <c r="K186">
        <f t="shared" si="99"/>
        <v>0.41666666666666669</v>
      </c>
      <c r="L186">
        <f t="shared" si="99"/>
        <v>0.33333333333333331</v>
      </c>
      <c r="M186">
        <f t="shared" si="99"/>
        <v>0.33333333333333331</v>
      </c>
      <c r="N186">
        <f t="shared" si="99"/>
        <v>0.33333333333333331</v>
      </c>
      <c r="O186">
        <f t="shared" si="99"/>
        <v>0.33333333333333331</v>
      </c>
      <c r="P186">
        <f t="shared" si="99"/>
        <v>0.5</v>
      </c>
      <c r="Q186">
        <f t="shared" si="99"/>
        <v>0.5</v>
      </c>
      <c r="R186">
        <f t="shared" si="99"/>
        <v>0.41666666666666669</v>
      </c>
      <c r="S186">
        <f t="shared" si="99"/>
        <v>0.33333333333333331</v>
      </c>
      <c r="T186">
        <f t="shared" si="99"/>
        <v>0.33333333333333331</v>
      </c>
      <c r="U186">
        <f t="shared" si="99"/>
        <v>0.41666666666666669</v>
      </c>
      <c r="V186">
        <f t="shared" si="99"/>
        <v>0.33333333333333331</v>
      </c>
      <c r="W186">
        <f t="shared" si="99"/>
        <v>0.33333333333333331</v>
      </c>
      <c r="X186">
        <f t="shared" si="99"/>
        <v>0.33333333333333331</v>
      </c>
      <c r="Y186">
        <f t="shared" si="99"/>
        <v>0.33333333333333331</v>
      </c>
      <c r="Z186">
        <f t="shared" si="99"/>
        <v>0.33333333333333331</v>
      </c>
      <c r="AA186">
        <f t="shared" si="99"/>
        <v>0.33333333333333331</v>
      </c>
    </row>
    <row r="187" spans="2:49" x14ac:dyDescent="0.35">
      <c r="B187" s="6" t="s">
        <v>156</v>
      </c>
      <c r="C187" s="6">
        <v>1</v>
      </c>
      <c r="D187" s="6">
        <v>0</v>
      </c>
      <c r="E187" s="6">
        <v>1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  <c r="R187" s="6">
        <v>1</v>
      </c>
      <c r="S187" s="6">
        <v>1</v>
      </c>
      <c r="T187" s="6">
        <v>1</v>
      </c>
      <c r="U187" s="6">
        <v>1</v>
      </c>
      <c r="V187" s="6">
        <v>1</v>
      </c>
      <c r="W187" s="6">
        <v>1</v>
      </c>
      <c r="X187" s="6">
        <v>1</v>
      </c>
      <c r="Y187" s="6" t="e">
        <v>#N/A</v>
      </c>
      <c r="Z187" s="6" t="e">
        <v>#N/A</v>
      </c>
      <c r="AA187" s="6" t="e">
        <v>#N/A</v>
      </c>
      <c r="AN187">
        <f>IF(ISNUMBER(AA187),COUNTIFS(D187:Z187,"0",E187:AA187,"1")+COUNTIFS(D187:Z187,"1",E187:AA187,"0"),COUNTIFS(D187:Z187,"0",E187:AA187,"1")+COUNTIFS(D187:Z187,"1",E187:AA187,"0")-1)</f>
        <v>2</v>
      </c>
      <c r="AO187">
        <f>AN187</f>
        <v>2</v>
      </c>
      <c r="AP187">
        <f>COUNTIFS(D187:Z187,"0",E187:AA187,"1",$D$198:$Z$198,"&lt;0,5")+COUNTIFS(D187:Z187,"1",E187:AA187,"0",$D$198:$Z$198,"&gt;0,5")</f>
        <v>0</v>
      </c>
      <c r="AQ187">
        <f>COUNTIFS(D187:Z187,"0",E187:AA187,"1",$D$198:$Z$198,"&gt;"&amp;$X$1)+COUNTIFS(D187:Z187,"1",E187:AA187,"0",$D$198:$Z$198,"&lt;"&amp;$Y$1)</f>
        <v>1</v>
      </c>
      <c r="AR187">
        <f>AP187</f>
        <v>0</v>
      </c>
      <c r="AS187">
        <f>AQ187</f>
        <v>1</v>
      </c>
      <c r="AT187">
        <f>IF(AR187=0,-1,AO187/$R$4+$X$2*AR187-$X$3*AS187)</f>
        <v>-1</v>
      </c>
      <c r="AU187">
        <v>5</v>
      </c>
      <c r="AV187">
        <v>4</v>
      </c>
      <c r="AW187">
        <f>AO187/$R$4</f>
        <v>9.5238095238095233E-2</v>
      </c>
    </row>
    <row r="188" spans="2:49" x14ac:dyDescent="0.35">
      <c r="B188" s="6" t="s">
        <v>156</v>
      </c>
      <c r="C188" s="6">
        <v>2</v>
      </c>
      <c r="D188" s="6">
        <v>0</v>
      </c>
      <c r="E188" s="6">
        <v>0</v>
      </c>
      <c r="F188" s="6">
        <v>0</v>
      </c>
      <c r="G188" s="6">
        <v>0</v>
      </c>
      <c r="H188" s="6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1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 t="e">
        <v>#N/A</v>
      </c>
      <c r="Z188" s="6" t="e">
        <v>#N/A</v>
      </c>
      <c r="AA188" s="6" t="e">
        <v>#N/A</v>
      </c>
      <c r="AN188">
        <f>IF(ISNUMBER(AA188),COUNTIFS(D188:Z188,"0",E188:AA188,"1")+COUNTIFS(D188:Z188,"1",E188:AA188,"0"),COUNTIFS(D188:Z188,"0",E188:AA188,"1")+COUNTIFS(D188:Z188,"1",E188:AA188,"0")-1)</f>
        <v>2</v>
      </c>
      <c r="AO188">
        <f>AN188</f>
        <v>2</v>
      </c>
      <c r="AP188">
        <f t="shared" ref="AP188:AP196" si="100">COUNTIFS(D188:Z188,"0",E188:AA188,"1",$D$198:$Z$198,"&lt;0,5")+COUNTIFS(D188:Z188,"1",E188:AA188,"0",$D$198:$Z$198,"&gt;0,5")</f>
        <v>0</v>
      </c>
      <c r="AQ188">
        <f>COUNTIFS(D188:Z188,"0",E188:AA188,"1",$D$198:$Z$198,"&gt;"&amp;$X$1)+COUNTIFS(D188:Z188,"1",E188:AA188,"0",$D$198:$Z$198,"&lt;"&amp;$Y$1)</f>
        <v>1</v>
      </c>
      <c r="AR188">
        <f t="shared" ref="AR188:AR196" si="101">AP188</f>
        <v>0</v>
      </c>
      <c r="AS188">
        <f t="shared" ref="AS188:AS196" si="102">AQ188</f>
        <v>1</v>
      </c>
      <c r="AT188">
        <f>IF(AR188=0,-1,AO188/$R$4+$X$2*AR188-$X$3*AS188)</f>
        <v>-1</v>
      </c>
      <c r="AW188">
        <f t="shared" ref="AW188:AW196" si="103">AO188/$R$4</f>
        <v>9.5238095238095233E-2</v>
      </c>
    </row>
    <row r="189" spans="2:49" x14ac:dyDescent="0.35">
      <c r="B189" s="6" t="s">
        <v>156</v>
      </c>
      <c r="C189" s="6">
        <v>3</v>
      </c>
      <c r="D189" s="6"/>
      <c r="E189" s="6"/>
      <c r="F189" s="6"/>
      <c r="G189" s="6"/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1</v>
      </c>
      <c r="T189" s="6">
        <v>1</v>
      </c>
      <c r="U189" s="6">
        <v>1</v>
      </c>
      <c r="V189" s="6">
        <v>1</v>
      </c>
      <c r="W189" s="6">
        <v>1</v>
      </c>
      <c r="X189" s="6">
        <v>1</v>
      </c>
      <c r="Y189" s="6" t="e">
        <v>#N/A</v>
      </c>
      <c r="Z189" s="6" t="e">
        <v>#N/A</v>
      </c>
      <c r="AA189" s="6" t="e">
        <v>#N/A</v>
      </c>
      <c r="AN189">
        <f>IF(ISNUMBER(AA189),COUNTIFS(D189:Z189,"0",E189:AA189,"1")+COUNTIFS(D189:Z189,"1",E189:AA189,"0"),COUNTIFS(D189:Z189,"0",E189:AA189,"1")+COUNTIFS(D189:Z189,"1",E189:AA189,"0")-1)</f>
        <v>0</v>
      </c>
      <c r="AO189">
        <f>AN189</f>
        <v>0</v>
      </c>
      <c r="AP189">
        <f t="shared" si="100"/>
        <v>0</v>
      </c>
      <c r="AQ189">
        <f>COUNTIFS(D189:Z189,"0",E189:AA189,"1",$D$198:$Z$198,"&gt;"&amp;$X$1)+COUNTIFS(D189:Z189,"1",E189:AA189,"0",$D$198:$Z$198,"&lt;"&amp;$Y$1)</f>
        <v>1</v>
      </c>
      <c r="AR189">
        <f t="shared" si="101"/>
        <v>0</v>
      </c>
      <c r="AS189">
        <f t="shared" si="102"/>
        <v>1</v>
      </c>
      <c r="AT189">
        <f>IF(AR189=0,-1,AO189/$R$4+$X$2*AR189-$X$3*AS189)</f>
        <v>-1</v>
      </c>
      <c r="AW189">
        <f t="shared" si="103"/>
        <v>0</v>
      </c>
    </row>
    <row r="190" spans="2:49" x14ac:dyDescent="0.35">
      <c r="B190" s="5" t="s">
        <v>156</v>
      </c>
      <c r="C190" s="5">
        <v>4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 t="e">
        <v>#N/A</v>
      </c>
      <c r="Z190" s="6" t="e">
        <v>#N/A</v>
      </c>
      <c r="AA190" s="6" t="e">
        <v>#N/A</v>
      </c>
    </row>
    <row r="191" spans="2:49" x14ac:dyDescent="0.35">
      <c r="B191" s="6" t="s">
        <v>156</v>
      </c>
      <c r="C191" s="6">
        <v>5</v>
      </c>
      <c r="D191" s="6">
        <v>0</v>
      </c>
      <c r="E191" s="6">
        <v>0</v>
      </c>
      <c r="F191" s="6">
        <v>1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1</v>
      </c>
      <c r="P191" s="6">
        <v>1</v>
      </c>
      <c r="Q191" s="6">
        <v>0</v>
      </c>
      <c r="R191" s="6">
        <v>1</v>
      </c>
      <c r="S191" s="6">
        <v>0</v>
      </c>
      <c r="T191" s="6">
        <v>0</v>
      </c>
      <c r="U191" s="6">
        <v>0</v>
      </c>
      <c r="V191" s="6">
        <v>1</v>
      </c>
      <c r="W191" s="6">
        <v>0</v>
      </c>
      <c r="X191" s="6">
        <v>1</v>
      </c>
      <c r="Y191" s="6" t="e">
        <v>#N/A</v>
      </c>
      <c r="Z191" s="6" t="e">
        <v>#N/A</v>
      </c>
      <c r="AA191" s="6" t="e">
        <v>#N/A</v>
      </c>
      <c r="AN191">
        <f t="shared" ref="AN191:AN196" si="104">IF(ISNUMBER(AA191),COUNTIFS(D191:Z191,"0",E191:AA191,"1")+COUNTIFS(D191:Z191,"1",E191:AA191,"0"),COUNTIFS(D191:Z191,"0",E191:AA191,"1")+COUNTIFS(D191:Z191,"1",E191:AA191,"0")-1)</f>
        <v>8</v>
      </c>
      <c r="AO191">
        <f t="shared" ref="AO191:AO196" si="105">AN191</f>
        <v>8</v>
      </c>
      <c r="AP191">
        <f t="shared" si="100"/>
        <v>0</v>
      </c>
      <c r="AQ191">
        <f t="shared" ref="AQ191:AQ196" si="106">COUNTIFS(D191:Z191,"0",E191:AA191,"1",$D$198:$Z$198,"&gt;"&amp;$X$1)+COUNTIFS(D191:Z191,"1",E191:AA191,"0",$D$198:$Z$198,"&lt;"&amp;$Y$1)</f>
        <v>3</v>
      </c>
      <c r="AR191">
        <f t="shared" si="101"/>
        <v>0</v>
      </c>
      <c r="AS191">
        <f t="shared" si="102"/>
        <v>3</v>
      </c>
      <c r="AT191">
        <f t="shared" ref="AT191:AT196" si="107">IF(AR191=0,-1,AO191/$R$4+$X$2*AR191-$X$3*AS191)</f>
        <v>-1</v>
      </c>
      <c r="AW191">
        <f t="shared" si="103"/>
        <v>0.38095238095238093</v>
      </c>
    </row>
    <row r="192" spans="2:49" x14ac:dyDescent="0.35">
      <c r="B192" s="6" t="s">
        <v>156</v>
      </c>
      <c r="C192" s="6">
        <v>6</v>
      </c>
      <c r="D192" s="6">
        <v>0</v>
      </c>
      <c r="E192" s="6">
        <v>0</v>
      </c>
      <c r="F192" s="6">
        <v>0</v>
      </c>
      <c r="G192" s="6">
        <v>1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1</v>
      </c>
      <c r="Q192" s="6">
        <v>1</v>
      </c>
      <c r="R192" s="6">
        <v>1</v>
      </c>
      <c r="S192" s="6">
        <v>1</v>
      </c>
      <c r="T192" s="6">
        <v>1</v>
      </c>
      <c r="U192" s="6">
        <v>1</v>
      </c>
      <c r="V192" s="6">
        <v>1</v>
      </c>
      <c r="W192" s="6">
        <v>1</v>
      </c>
      <c r="X192" s="6">
        <v>1</v>
      </c>
      <c r="Y192" s="6" t="e">
        <v>#N/A</v>
      </c>
      <c r="Z192" s="6" t="e">
        <v>#N/A</v>
      </c>
      <c r="AA192" s="6" t="e">
        <v>#N/A</v>
      </c>
      <c r="AN192">
        <f t="shared" si="104"/>
        <v>2</v>
      </c>
      <c r="AO192">
        <f t="shared" si="105"/>
        <v>2</v>
      </c>
      <c r="AP192">
        <f t="shared" si="100"/>
        <v>0</v>
      </c>
      <c r="AQ192">
        <f t="shared" si="106"/>
        <v>1</v>
      </c>
      <c r="AR192">
        <f t="shared" si="101"/>
        <v>0</v>
      </c>
      <c r="AS192">
        <f t="shared" si="102"/>
        <v>1</v>
      </c>
      <c r="AT192">
        <f t="shared" si="107"/>
        <v>-1</v>
      </c>
      <c r="AW192">
        <f t="shared" si="103"/>
        <v>9.5238095238095233E-2</v>
      </c>
    </row>
    <row r="193" spans="2:49" x14ac:dyDescent="0.35">
      <c r="B193" s="6" t="s">
        <v>156</v>
      </c>
      <c r="C193" s="6">
        <v>7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1</v>
      </c>
      <c r="U193" s="6">
        <v>0</v>
      </c>
      <c r="V193" s="6">
        <v>0</v>
      </c>
      <c r="W193" s="6">
        <v>1</v>
      </c>
      <c r="X193" s="6">
        <v>1</v>
      </c>
      <c r="Y193" s="6" t="e">
        <v>#N/A</v>
      </c>
      <c r="Z193" s="6" t="e">
        <v>#N/A</v>
      </c>
      <c r="AA193" s="6" t="e">
        <v>#N/A</v>
      </c>
      <c r="AN193">
        <f t="shared" si="104"/>
        <v>2</v>
      </c>
      <c r="AO193">
        <f t="shared" si="105"/>
        <v>2</v>
      </c>
      <c r="AP193">
        <f t="shared" si="100"/>
        <v>0</v>
      </c>
      <c r="AQ193">
        <f t="shared" si="106"/>
        <v>2</v>
      </c>
      <c r="AR193">
        <f t="shared" si="101"/>
        <v>0</v>
      </c>
      <c r="AS193">
        <f t="shared" si="102"/>
        <v>2</v>
      </c>
      <c r="AT193">
        <f t="shared" si="107"/>
        <v>-1</v>
      </c>
      <c r="AW193">
        <f t="shared" si="103"/>
        <v>9.5238095238095233E-2</v>
      </c>
    </row>
    <row r="194" spans="2:49" x14ac:dyDescent="0.35">
      <c r="B194" s="6" t="s">
        <v>156</v>
      </c>
      <c r="C194" s="6">
        <v>8</v>
      </c>
      <c r="D194" s="6">
        <v>1</v>
      </c>
      <c r="E194" s="6">
        <v>1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1</v>
      </c>
      <c r="S194" s="6">
        <v>1</v>
      </c>
      <c r="T194" s="6">
        <v>1</v>
      </c>
      <c r="U194" s="6">
        <v>1</v>
      </c>
      <c r="V194" s="6">
        <v>1</v>
      </c>
      <c r="W194" s="6">
        <v>1</v>
      </c>
      <c r="X194" s="6">
        <v>1</v>
      </c>
      <c r="Y194" s="6" t="e">
        <v>#N/A</v>
      </c>
      <c r="Z194" s="6" t="e">
        <v>#N/A</v>
      </c>
      <c r="AA194" s="6" t="e">
        <v>#N/A</v>
      </c>
      <c r="AN194">
        <f t="shared" si="104"/>
        <v>3</v>
      </c>
      <c r="AO194">
        <f t="shared" si="105"/>
        <v>3</v>
      </c>
      <c r="AP194">
        <f t="shared" si="100"/>
        <v>0</v>
      </c>
      <c r="AQ194">
        <f t="shared" si="106"/>
        <v>2</v>
      </c>
      <c r="AR194">
        <f t="shared" si="101"/>
        <v>0</v>
      </c>
      <c r="AS194">
        <f t="shared" si="102"/>
        <v>2</v>
      </c>
      <c r="AT194">
        <f t="shared" si="107"/>
        <v>-1</v>
      </c>
      <c r="AW194">
        <f t="shared" si="103"/>
        <v>0.14285714285714285</v>
      </c>
    </row>
    <row r="195" spans="2:49" x14ac:dyDescent="0.35">
      <c r="B195" s="6" t="s">
        <v>156</v>
      </c>
      <c r="C195" s="6">
        <v>9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1</v>
      </c>
      <c r="Q195" s="6">
        <v>1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</v>
      </c>
      <c r="X195" s="6">
        <v>1</v>
      </c>
      <c r="Y195" s="6" t="e">
        <v>#N/A</v>
      </c>
      <c r="Z195" s="6" t="e">
        <v>#N/A</v>
      </c>
      <c r="AA195" s="6" t="e">
        <v>#N/A</v>
      </c>
      <c r="AN195">
        <f t="shared" si="104"/>
        <v>0</v>
      </c>
      <c r="AO195">
        <f t="shared" si="105"/>
        <v>0</v>
      </c>
      <c r="AP195">
        <f t="shared" si="100"/>
        <v>0</v>
      </c>
      <c r="AQ195">
        <f t="shared" si="106"/>
        <v>0</v>
      </c>
      <c r="AR195">
        <f t="shared" si="101"/>
        <v>0</v>
      </c>
      <c r="AS195">
        <f t="shared" si="102"/>
        <v>0</v>
      </c>
      <c r="AT195">
        <f t="shared" si="107"/>
        <v>-1</v>
      </c>
      <c r="AW195">
        <f t="shared" si="103"/>
        <v>0</v>
      </c>
    </row>
    <row r="196" spans="2:49" x14ac:dyDescent="0.35">
      <c r="B196" s="6" t="s">
        <v>156</v>
      </c>
      <c r="C196" s="6">
        <v>10</v>
      </c>
      <c r="D196" s="6">
        <v>1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1</v>
      </c>
      <c r="R196" s="6">
        <v>1</v>
      </c>
      <c r="S196" s="6">
        <v>1</v>
      </c>
      <c r="T196" s="6">
        <v>1</v>
      </c>
      <c r="U196" s="6">
        <v>1</v>
      </c>
      <c r="V196" s="6">
        <v>1</v>
      </c>
      <c r="W196" s="6">
        <v>1</v>
      </c>
      <c r="X196" s="6">
        <v>1</v>
      </c>
      <c r="Y196" s="6" t="e">
        <v>#N/A</v>
      </c>
      <c r="Z196" s="6" t="e">
        <v>#N/A</v>
      </c>
      <c r="AA196" s="6" t="e">
        <v>#N/A</v>
      </c>
      <c r="AN196">
        <f t="shared" si="104"/>
        <v>1</v>
      </c>
      <c r="AO196">
        <f t="shared" si="105"/>
        <v>1</v>
      </c>
      <c r="AP196">
        <f t="shared" si="100"/>
        <v>0</v>
      </c>
      <c r="AQ196">
        <f t="shared" si="106"/>
        <v>1</v>
      </c>
      <c r="AR196">
        <f t="shared" si="101"/>
        <v>0</v>
      </c>
      <c r="AS196">
        <f t="shared" si="102"/>
        <v>1</v>
      </c>
      <c r="AT196">
        <f t="shared" si="107"/>
        <v>-1</v>
      </c>
      <c r="AW196">
        <f t="shared" si="103"/>
        <v>4.7619047619047616E-2</v>
      </c>
    </row>
    <row r="197" spans="2:49" x14ac:dyDescent="0.35">
      <c r="B197" s="6"/>
      <c r="C197" s="6"/>
      <c r="D197">
        <f>+AVERAGE(D187:D196)</f>
        <v>0.25</v>
      </c>
      <c r="E197">
        <f t="shared" ref="E197:X197" si="108">+AVERAGE(E187:E196)</f>
        <v>0.25</v>
      </c>
      <c r="F197">
        <f t="shared" si="108"/>
        <v>0.125</v>
      </c>
      <c r="G197">
        <f t="shared" si="108"/>
        <v>0.125</v>
      </c>
      <c r="H197">
        <f t="shared" si="108"/>
        <v>0.1111111111111111</v>
      </c>
      <c r="I197">
        <f t="shared" si="108"/>
        <v>0.1111111111111111</v>
      </c>
      <c r="J197">
        <f t="shared" si="108"/>
        <v>0</v>
      </c>
      <c r="K197">
        <f t="shared" si="108"/>
        <v>0</v>
      </c>
      <c r="L197">
        <f t="shared" si="108"/>
        <v>0.1111111111111111</v>
      </c>
      <c r="M197">
        <f t="shared" si="108"/>
        <v>0.1111111111111111</v>
      </c>
      <c r="N197">
        <f t="shared" si="108"/>
        <v>0.1111111111111111</v>
      </c>
      <c r="O197">
        <f t="shared" si="108"/>
        <v>0.22222222222222221</v>
      </c>
      <c r="P197">
        <f t="shared" si="108"/>
        <v>0.44444444444444442</v>
      </c>
      <c r="Q197">
        <f t="shared" si="108"/>
        <v>0.44444444444444442</v>
      </c>
      <c r="R197">
        <f t="shared" si="108"/>
        <v>0.77777777777777779</v>
      </c>
      <c r="S197">
        <f t="shared" si="108"/>
        <v>0.77777777777777779</v>
      </c>
      <c r="T197">
        <f t="shared" si="108"/>
        <v>0.88888888888888884</v>
      </c>
      <c r="U197">
        <f t="shared" si="108"/>
        <v>0.77777777777777779</v>
      </c>
      <c r="V197">
        <f t="shared" si="108"/>
        <v>0.88888888888888884</v>
      </c>
      <c r="W197">
        <f t="shared" si="108"/>
        <v>0.88888888888888884</v>
      </c>
      <c r="X197">
        <f t="shared" si="108"/>
        <v>1</v>
      </c>
      <c r="Y197" s="6"/>
      <c r="Z197" s="6"/>
      <c r="AA197" s="6"/>
    </row>
    <row r="198" spans="2:49" x14ac:dyDescent="0.35">
      <c r="B198" s="6"/>
      <c r="C198" s="6" t="s">
        <v>115</v>
      </c>
      <c r="D198">
        <f>(SUM(D187:D196)+1)/12</f>
        <v>0.25</v>
      </c>
      <c r="E198">
        <f t="shared" ref="E198:J198" si="109">(SUM(E187:E196)+1)/12</f>
        <v>0.25</v>
      </c>
      <c r="F198">
        <f t="shared" si="109"/>
        <v>0.16666666666666666</v>
      </c>
      <c r="G198">
        <f t="shared" si="109"/>
        <v>0.16666666666666666</v>
      </c>
      <c r="H198">
        <f t="shared" si="109"/>
        <v>0.16666666666666666</v>
      </c>
      <c r="I198">
        <f t="shared" si="109"/>
        <v>0.16666666666666666</v>
      </c>
      <c r="J198">
        <f t="shared" si="109"/>
        <v>8.3333333333333329E-2</v>
      </c>
      <c r="K198">
        <f>(SUM(K187:K196)+2)/12</f>
        <v>0.16666666666666666</v>
      </c>
      <c r="L198">
        <f t="shared" ref="L198:Q198" si="110">(SUM(L187:L196)+2)/12</f>
        <v>0.25</v>
      </c>
      <c r="M198">
        <f t="shared" si="110"/>
        <v>0.25</v>
      </c>
      <c r="N198">
        <f t="shared" si="110"/>
        <v>0.25</v>
      </c>
      <c r="O198">
        <f t="shared" si="110"/>
        <v>0.33333333333333331</v>
      </c>
      <c r="P198">
        <f t="shared" si="110"/>
        <v>0.5</v>
      </c>
      <c r="Q198">
        <f t="shared" si="110"/>
        <v>0.5</v>
      </c>
      <c r="R198">
        <f>(SUM(R187:R196)+3)/12</f>
        <v>0.83333333333333337</v>
      </c>
      <c r="S198">
        <f t="shared" ref="S198:X198" si="111">(SUM(S187:S196)+3)/12</f>
        <v>0.83333333333333337</v>
      </c>
      <c r="T198">
        <f t="shared" si="111"/>
        <v>0.91666666666666663</v>
      </c>
      <c r="U198">
        <f t="shared" si="111"/>
        <v>0.83333333333333337</v>
      </c>
      <c r="V198">
        <f t="shared" si="111"/>
        <v>0.91666666666666663</v>
      </c>
      <c r="W198">
        <f t="shared" si="111"/>
        <v>0.91666666666666663</v>
      </c>
      <c r="X198">
        <f t="shared" si="111"/>
        <v>1</v>
      </c>
      <c r="Y198" s="6"/>
      <c r="Z198" s="6"/>
      <c r="AA198" s="6"/>
    </row>
    <row r="199" spans="2:49" x14ac:dyDescent="0.35">
      <c r="B199" s="6" t="s">
        <v>157</v>
      </c>
      <c r="C199" s="6">
        <v>1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1</v>
      </c>
      <c r="O199" s="6">
        <v>1</v>
      </c>
      <c r="P199" s="6">
        <v>1</v>
      </c>
      <c r="Q199" s="6">
        <v>1</v>
      </c>
      <c r="R199" s="6">
        <v>1</v>
      </c>
      <c r="S199" s="6">
        <v>1</v>
      </c>
      <c r="T199" s="6" t="e">
        <v>#N/A</v>
      </c>
      <c r="U199" s="6" t="e">
        <v>#N/A</v>
      </c>
      <c r="V199" s="6" t="e">
        <v>#N/A</v>
      </c>
      <c r="W199" s="6" t="e">
        <v>#N/A</v>
      </c>
      <c r="X199" s="6" t="e">
        <v>#N/A</v>
      </c>
      <c r="Y199" s="6" t="e">
        <v>#N/A</v>
      </c>
      <c r="Z199" s="6" t="e">
        <v>#N/A</v>
      </c>
      <c r="AA199" s="6" t="e">
        <v>#N/A</v>
      </c>
      <c r="AN199">
        <f t="shared" ref="AN199:AN205" si="112">IF(ISNUMBER(AA199),COUNTIFS(D199:Z199,"0",E199:AA199,"1")+COUNTIFS(D199:Z199,"1",E199:AA199,"0"),COUNTIFS(D199:Z199,"0",E199:AA199,"1")+COUNTIFS(D199:Z199,"1",E199:AA199,"0")-1)</f>
        <v>0</v>
      </c>
      <c r="AO199">
        <f>AN199</f>
        <v>0</v>
      </c>
      <c r="AP199">
        <f>COUNTIFS(D199:Z199,"0",E199:AA199,"1",$D$209:$Z$209,"&lt;0,5")+COUNTIFS(D199:Z199,"1",E199:AA199,"0",$D$209:$Z$209,"&gt;0,5")</f>
        <v>0</v>
      </c>
      <c r="AQ199">
        <f t="shared" ref="AQ199:AQ205" si="113">COUNTIFS(D199:Z199,"0",E199:AA199,"1",$D$209:$Z$209,"&gt;"&amp;$X$1)+COUNTIFS(D199:Z199,"1",E199:AA199,"0",$D$209:$Z$209,"&lt;"&amp;$Y$1)</f>
        <v>0</v>
      </c>
      <c r="AR199">
        <f>AP199</f>
        <v>0</v>
      </c>
      <c r="AS199">
        <f>AQ199</f>
        <v>0</v>
      </c>
      <c r="AT199">
        <f>IF(AR199=0,-1,AO199/$S$4+$X$2*AR199-$X$3*AS199)</f>
        <v>-1</v>
      </c>
      <c r="AU199">
        <v>4</v>
      </c>
      <c r="AV199">
        <v>4</v>
      </c>
      <c r="AW199">
        <f>AO199/$S$4</f>
        <v>0</v>
      </c>
    </row>
    <row r="200" spans="2:49" x14ac:dyDescent="0.35">
      <c r="B200" s="6" t="s">
        <v>157</v>
      </c>
      <c r="C200" s="6">
        <v>2</v>
      </c>
      <c r="D200" s="6">
        <v>1</v>
      </c>
      <c r="E200" s="6">
        <v>1</v>
      </c>
      <c r="F200" s="6">
        <v>1</v>
      </c>
      <c r="G200" s="6">
        <v>1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1</v>
      </c>
      <c r="Q200" s="6">
        <v>1</v>
      </c>
      <c r="R200" s="6">
        <v>1</v>
      </c>
      <c r="S200" s="6">
        <v>1</v>
      </c>
      <c r="T200" s="6" t="e">
        <v>#N/A</v>
      </c>
      <c r="U200" s="6" t="e">
        <v>#N/A</v>
      </c>
      <c r="V200" s="6" t="e">
        <v>#N/A</v>
      </c>
      <c r="W200" s="6" t="e">
        <v>#N/A</v>
      </c>
      <c r="X200" s="6" t="e">
        <v>#N/A</v>
      </c>
      <c r="Y200" s="6" t="e">
        <v>#N/A</v>
      </c>
      <c r="Z200" s="6" t="e">
        <v>#N/A</v>
      </c>
      <c r="AA200" s="6" t="e">
        <v>#N/A</v>
      </c>
      <c r="AN200">
        <f t="shared" si="112"/>
        <v>1</v>
      </c>
      <c r="AO200">
        <f t="shared" ref="AO200:AO205" si="114">AN200</f>
        <v>1</v>
      </c>
      <c r="AP200">
        <f t="shared" ref="AP200:AP207" si="115">COUNTIFS(D200:Z200,"0",E200:AA200,"1",$D$209:$Z$209,"&lt;0,5")+COUNTIFS(D200:Z200,"1",E200:AA200,"0",$D$209:$Z$209,"&gt;0,5")</f>
        <v>0</v>
      </c>
      <c r="AQ200">
        <f t="shared" si="113"/>
        <v>2</v>
      </c>
      <c r="AR200">
        <f t="shared" ref="AR200:AR207" si="116">AP200</f>
        <v>0</v>
      </c>
      <c r="AS200">
        <f t="shared" ref="AS200:AS207" si="117">AQ200</f>
        <v>2</v>
      </c>
      <c r="AT200">
        <f t="shared" ref="AT200:AT205" si="118">IF(AR200=0,-1,AO200/$S$4+$X$2*AR200-$X$3*AS200)</f>
        <v>-1</v>
      </c>
      <c r="AW200">
        <f t="shared" ref="AW200:AW207" si="119">AO200/$S$4</f>
        <v>6.25E-2</v>
      </c>
    </row>
    <row r="201" spans="2:49" x14ac:dyDescent="0.35">
      <c r="B201" s="6" t="s">
        <v>157</v>
      </c>
      <c r="C201" s="6">
        <v>3</v>
      </c>
      <c r="D201" s="6">
        <v>0</v>
      </c>
      <c r="E201" s="6">
        <v>1</v>
      </c>
      <c r="F201" s="6">
        <v>1</v>
      </c>
      <c r="G201" s="6">
        <v>0</v>
      </c>
      <c r="H201" s="6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1</v>
      </c>
      <c r="O201" s="6">
        <v>1</v>
      </c>
      <c r="P201" s="6">
        <v>0</v>
      </c>
      <c r="Q201" s="6">
        <v>1</v>
      </c>
      <c r="R201" s="6">
        <v>1</v>
      </c>
      <c r="S201" s="6">
        <v>1</v>
      </c>
      <c r="T201" s="6" t="e">
        <v>#N/A</v>
      </c>
      <c r="U201" s="6" t="e">
        <v>#N/A</v>
      </c>
      <c r="V201" s="6" t="e">
        <v>#N/A</v>
      </c>
      <c r="W201" s="6" t="e">
        <v>#N/A</v>
      </c>
      <c r="X201" s="6" t="e">
        <v>#N/A</v>
      </c>
      <c r="Y201" s="6" t="e">
        <v>#N/A</v>
      </c>
      <c r="Z201" s="6" t="e">
        <v>#N/A</v>
      </c>
      <c r="AA201" s="6" t="e">
        <v>#N/A</v>
      </c>
      <c r="AN201">
        <f t="shared" si="112"/>
        <v>6</v>
      </c>
      <c r="AO201">
        <f t="shared" si="114"/>
        <v>6</v>
      </c>
      <c r="AP201">
        <f t="shared" si="115"/>
        <v>0</v>
      </c>
      <c r="AQ201">
        <f t="shared" si="113"/>
        <v>3</v>
      </c>
      <c r="AR201">
        <f t="shared" si="116"/>
        <v>0</v>
      </c>
      <c r="AS201">
        <f t="shared" si="117"/>
        <v>3</v>
      </c>
      <c r="AT201">
        <f t="shared" si="118"/>
        <v>-1</v>
      </c>
      <c r="AW201">
        <f t="shared" si="119"/>
        <v>0.375</v>
      </c>
    </row>
    <row r="202" spans="2:49" x14ac:dyDescent="0.35">
      <c r="B202" s="6" t="s">
        <v>157</v>
      </c>
      <c r="C202" s="6">
        <v>4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1</v>
      </c>
      <c r="Q202" s="6">
        <v>1</v>
      </c>
      <c r="R202" s="6">
        <v>1</v>
      </c>
      <c r="S202" s="6">
        <v>1</v>
      </c>
      <c r="T202" s="6" t="e">
        <v>#N/A</v>
      </c>
      <c r="U202" s="6" t="e">
        <v>#N/A</v>
      </c>
      <c r="V202" s="6" t="e">
        <v>#N/A</v>
      </c>
      <c r="W202" s="6" t="e">
        <v>#N/A</v>
      </c>
      <c r="X202" s="6" t="e">
        <v>#N/A</v>
      </c>
      <c r="Y202" s="6" t="e">
        <v>#N/A</v>
      </c>
      <c r="Z202" s="6" t="e">
        <v>#N/A</v>
      </c>
      <c r="AA202" s="6" t="e">
        <v>#N/A</v>
      </c>
      <c r="AN202">
        <f t="shared" si="112"/>
        <v>0</v>
      </c>
      <c r="AO202">
        <f t="shared" si="114"/>
        <v>0</v>
      </c>
      <c r="AP202">
        <f t="shared" si="115"/>
        <v>0</v>
      </c>
      <c r="AQ202">
        <f t="shared" si="113"/>
        <v>1</v>
      </c>
      <c r="AR202">
        <f t="shared" si="116"/>
        <v>0</v>
      </c>
      <c r="AS202">
        <f t="shared" si="117"/>
        <v>1</v>
      </c>
      <c r="AT202">
        <f t="shared" si="118"/>
        <v>-1</v>
      </c>
      <c r="AW202">
        <f t="shared" si="119"/>
        <v>0</v>
      </c>
    </row>
    <row r="203" spans="2:49" x14ac:dyDescent="0.35">
      <c r="B203" s="6" t="s">
        <v>157</v>
      </c>
      <c r="C203" s="6">
        <v>5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1</v>
      </c>
      <c r="T203" s="6" t="e">
        <v>#N/A</v>
      </c>
      <c r="U203" s="6" t="e">
        <v>#N/A</v>
      </c>
      <c r="V203" s="6" t="e">
        <v>#N/A</v>
      </c>
      <c r="W203" s="6" t="e">
        <v>#N/A</v>
      </c>
      <c r="X203" s="6" t="e">
        <v>#N/A</v>
      </c>
      <c r="Y203" s="6" t="e">
        <v>#N/A</v>
      </c>
      <c r="Z203" s="6" t="e">
        <v>#N/A</v>
      </c>
      <c r="AA203" s="6" t="e">
        <v>#N/A</v>
      </c>
      <c r="AN203">
        <f t="shared" si="112"/>
        <v>0</v>
      </c>
      <c r="AO203">
        <f t="shared" si="114"/>
        <v>0</v>
      </c>
      <c r="AP203">
        <f t="shared" si="115"/>
        <v>0</v>
      </c>
      <c r="AQ203">
        <f t="shared" si="113"/>
        <v>1</v>
      </c>
      <c r="AR203">
        <f t="shared" si="116"/>
        <v>0</v>
      </c>
      <c r="AS203">
        <f t="shared" si="117"/>
        <v>1</v>
      </c>
      <c r="AT203">
        <f t="shared" si="118"/>
        <v>-1</v>
      </c>
      <c r="AW203">
        <f t="shared" si="119"/>
        <v>0</v>
      </c>
    </row>
    <row r="204" spans="2:49" x14ac:dyDescent="0.35">
      <c r="B204" s="6" t="s">
        <v>157</v>
      </c>
      <c r="C204" s="6">
        <v>6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1</v>
      </c>
      <c r="T204" s="6" t="e">
        <v>#N/A</v>
      </c>
      <c r="U204" s="6" t="e">
        <v>#N/A</v>
      </c>
      <c r="V204" s="6" t="e">
        <v>#N/A</v>
      </c>
      <c r="W204" s="6" t="e">
        <v>#N/A</v>
      </c>
      <c r="X204" s="6" t="e">
        <v>#N/A</v>
      </c>
      <c r="Y204" s="6" t="e">
        <v>#N/A</v>
      </c>
      <c r="Z204" s="6" t="e">
        <v>#N/A</v>
      </c>
      <c r="AA204" s="6" t="e">
        <v>#N/A</v>
      </c>
      <c r="AN204">
        <f t="shared" si="112"/>
        <v>0</v>
      </c>
      <c r="AO204">
        <f t="shared" si="114"/>
        <v>0</v>
      </c>
      <c r="AP204">
        <f t="shared" si="115"/>
        <v>0</v>
      </c>
      <c r="AQ204">
        <f t="shared" si="113"/>
        <v>1</v>
      </c>
      <c r="AR204">
        <f t="shared" si="116"/>
        <v>0</v>
      </c>
      <c r="AS204">
        <f t="shared" si="117"/>
        <v>1</v>
      </c>
      <c r="AT204">
        <f t="shared" si="118"/>
        <v>-1</v>
      </c>
      <c r="AW204">
        <f t="shared" si="119"/>
        <v>0</v>
      </c>
    </row>
    <row r="205" spans="2:49" x14ac:dyDescent="0.35">
      <c r="B205" s="6" t="s">
        <v>157</v>
      </c>
      <c r="C205" s="6">
        <v>7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1</v>
      </c>
      <c r="N205" s="6">
        <v>0</v>
      </c>
      <c r="O205" s="6">
        <v>1</v>
      </c>
      <c r="P205" s="6">
        <v>1</v>
      </c>
      <c r="Q205" s="6">
        <v>1</v>
      </c>
      <c r="R205" s="6">
        <v>1</v>
      </c>
      <c r="S205" s="6">
        <v>1</v>
      </c>
      <c r="T205" s="6" t="e">
        <v>#N/A</v>
      </c>
      <c r="U205" s="6" t="e">
        <v>#N/A</v>
      </c>
      <c r="V205" s="6" t="e">
        <v>#N/A</v>
      </c>
      <c r="W205" s="6" t="e">
        <v>#N/A</v>
      </c>
      <c r="X205" s="6" t="e">
        <v>#N/A</v>
      </c>
      <c r="Y205" s="6" t="e">
        <v>#N/A</v>
      </c>
      <c r="Z205" s="6" t="e">
        <v>#N/A</v>
      </c>
      <c r="AA205" s="6" t="e">
        <v>#N/A</v>
      </c>
      <c r="AN205">
        <f t="shared" si="112"/>
        <v>2</v>
      </c>
      <c r="AO205">
        <f t="shared" si="114"/>
        <v>2</v>
      </c>
      <c r="AP205">
        <f t="shared" si="115"/>
        <v>0</v>
      </c>
      <c r="AQ205">
        <f t="shared" si="113"/>
        <v>1</v>
      </c>
      <c r="AR205">
        <f t="shared" si="116"/>
        <v>0</v>
      </c>
      <c r="AS205">
        <f t="shared" si="117"/>
        <v>1</v>
      </c>
      <c r="AT205">
        <f t="shared" si="118"/>
        <v>-1</v>
      </c>
      <c r="AW205">
        <f t="shared" si="119"/>
        <v>0.125</v>
      </c>
    </row>
    <row r="206" spans="2:49" x14ac:dyDescent="0.35">
      <c r="B206" s="5" t="s">
        <v>157</v>
      </c>
      <c r="C206" s="5">
        <v>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 t="e">
        <v>#N/A</v>
      </c>
      <c r="U206" s="6" t="e">
        <v>#N/A</v>
      </c>
      <c r="V206" s="6" t="e">
        <v>#N/A</v>
      </c>
      <c r="W206" s="6" t="e">
        <v>#N/A</v>
      </c>
      <c r="X206" s="6" t="e">
        <v>#N/A</v>
      </c>
      <c r="Y206" s="6" t="e">
        <v>#N/A</v>
      </c>
      <c r="Z206" s="6" t="e">
        <v>#N/A</v>
      </c>
      <c r="AA206" s="6" t="e">
        <v>#N/A</v>
      </c>
    </row>
    <row r="207" spans="2:49" x14ac:dyDescent="0.35">
      <c r="B207" s="6" t="s">
        <v>157</v>
      </c>
      <c r="C207" s="6">
        <v>9</v>
      </c>
      <c r="D207" s="6"/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1</v>
      </c>
      <c r="P207" s="6">
        <v>1</v>
      </c>
      <c r="Q207" s="6">
        <v>1</v>
      </c>
      <c r="R207" s="6">
        <v>1</v>
      </c>
      <c r="S207" s="6">
        <v>1</v>
      </c>
      <c r="T207" s="6" t="e">
        <v>#N/A</v>
      </c>
      <c r="U207" s="6" t="e">
        <v>#N/A</v>
      </c>
      <c r="V207" s="6" t="e">
        <v>#N/A</v>
      </c>
      <c r="W207" s="6" t="e">
        <v>#N/A</v>
      </c>
      <c r="X207" s="6" t="e">
        <v>#N/A</v>
      </c>
      <c r="Y207" s="6" t="e">
        <v>#N/A</v>
      </c>
      <c r="Z207" s="6" t="e">
        <v>#N/A</v>
      </c>
      <c r="AA207" s="6" t="e">
        <v>#N/A</v>
      </c>
      <c r="AN207">
        <f>IF(ISNUMBER(AA207),COUNTIFS(D207:Z207,"0",E207:AA207,"1")+COUNTIFS(D207:Z207,"1",E207:AA207,"0"),COUNTIFS(D207:Z207,"0",E207:AA207,"1")+COUNTIFS(D207:Z207,"1",E207:AA207,"0")-1)</f>
        <v>0</v>
      </c>
      <c r="AO207">
        <f>AN207</f>
        <v>0</v>
      </c>
      <c r="AP207">
        <f t="shared" si="115"/>
        <v>0</v>
      </c>
      <c r="AQ207">
        <f>COUNTIFS(D207:Z207,"0",E207:AA207,"1",$D$209:$Z$209,"&gt;"&amp;$X$1)+COUNTIFS(D207:Z207,"1",E207:AA207,"0",$D$209:$Z$209,"&lt;"&amp;$Y$1)</f>
        <v>0</v>
      </c>
      <c r="AR207">
        <f t="shared" si="116"/>
        <v>0</v>
      </c>
      <c r="AS207">
        <f t="shared" si="117"/>
        <v>0</v>
      </c>
      <c r="AT207">
        <f>IF(AR207=0,-1,AO207/$S$4+$X$2*AR207-$X$3*AS207)</f>
        <v>-1</v>
      </c>
      <c r="AW207">
        <f t="shared" si="119"/>
        <v>0</v>
      </c>
    </row>
    <row r="208" spans="2:49" x14ac:dyDescent="0.35">
      <c r="C208" s="6"/>
      <c r="D208">
        <f>+AVERAGE(D199:D207)</f>
        <v>0.14285714285714285</v>
      </c>
      <c r="E208">
        <f t="shared" ref="E208:S208" si="120">+AVERAGE(E199:E207)</f>
        <v>0.25</v>
      </c>
      <c r="F208">
        <f t="shared" si="120"/>
        <v>0.25</v>
      </c>
      <c r="G208">
        <f t="shared" si="120"/>
        <v>0.125</v>
      </c>
      <c r="H208">
        <f t="shared" si="120"/>
        <v>0.125</v>
      </c>
      <c r="I208">
        <f t="shared" si="120"/>
        <v>0</v>
      </c>
      <c r="J208">
        <f t="shared" si="120"/>
        <v>0</v>
      </c>
      <c r="K208">
        <f t="shared" si="120"/>
        <v>0</v>
      </c>
      <c r="L208">
        <f t="shared" si="120"/>
        <v>0</v>
      </c>
      <c r="M208">
        <f t="shared" si="120"/>
        <v>0.125</v>
      </c>
      <c r="N208">
        <f t="shared" si="120"/>
        <v>0.25</v>
      </c>
      <c r="O208">
        <f t="shared" si="120"/>
        <v>0.5</v>
      </c>
      <c r="P208">
        <f t="shared" si="120"/>
        <v>0.625</v>
      </c>
      <c r="Q208">
        <f t="shared" si="120"/>
        <v>0.75</v>
      </c>
      <c r="R208">
        <f t="shared" si="120"/>
        <v>0.75</v>
      </c>
      <c r="S208">
        <f t="shared" si="120"/>
        <v>1</v>
      </c>
    </row>
    <row r="209" spans="2:49" x14ac:dyDescent="0.35">
      <c r="C209" s="6" t="s">
        <v>115</v>
      </c>
      <c r="D209">
        <f t="shared" ref="D209:I209" si="121">(SUM(D199:D207)+1)/12</f>
        <v>0.16666666666666666</v>
      </c>
      <c r="E209">
        <f t="shared" si="121"/>
        <v>0.25</v>
      </c>
      <c r="F209">
        <f t="shared" si="121"/>
        <v>0.25</v>
      </c>
      <c r="G209">
        <f t="shared" si="121"/>
        <v>0.16666666666666666</v>
      </c>
      <c r="H209">
        <f t="shared" si="121"/>
        <v>0.16666666666666666</v>
      </c>
      <c r="I209">
        <f t="shared" si="121"/>
        <v>8.3333333333333329E-2</v>
      </c>
      <c r="J209">
        <f t="shared" ref="J209:O209" si="122">(SUM(J199:J207)+3)/12</f>
        <v>0.25</v>
      </c>
      <c r="K209">
        <f t="shared" si="122"/>
        <v>0.25</v>
      </c>
      <c r="L209">
        <f t="shared" si="122"/>
        <v>0.25</v>
      </c>
      <c r="M209">
        <f t="shared" si="122"/>
        <v>0.33333333333333331</v>
      </c>
      <c r="N209">
        <f t="shared" si="122"/>
        <v>0.41666666666666669</v>
      </c>
      <c r="O209">
        <f t="shared" si="122"/>
        <v>0.58333333333333337</v>
      </c>
      <c r="P209">
        <f>(SUM(P199:P207)+4)/12</f>
        <v>0.75</v>
      </c>
      <c r="Q209">
        <f>(SUM(Q199:Q207)+4)/12</f>
        <v>0.83333333333333337</v>
      </c>
      <c r="R209">
        <f>(SUM(R199:R207)+4)/12</f>
        <v>0.83333333333333337</v>
      </c>
      <c r="S209">
        <f>(SUM(S199:S207)+4)/12</f>
        <v>1</v>
      </c>
    </row>
    <row r="210" spans="2:49" x14ac:dyDescent="0.35">
      <c r="B210" s="8" t="s">
        <v>162</v>
      </c>
      <c r="C210" s="8">
        <v>1</v>
      </c>
      <c r="D210" s="9">
        <v>0</v>
      </c>
      <c r="E210" s="9">
        <v>0</v>
      </c>
      <c r="F210" s="9">
        <v>1</v>
      </c>
      <c r="G210" s="9">
        <v>1</v>
      </c>
      <c r="H210" s="9">
        <v>1</v>
      </c>
      <c r="I210" s="9" t="e">
        <v>#N/A</v>
      </c>
      <c r="J210" s="9" t="e">
        <v>#N/A</v>
      </c>
      <c r="K210" s="9" t="e">
        <v>#N/A</v>
      </c>
      <c r="L210" s="9" t="e">
        <v>#N/A</v>
      </c>
      <c r="M210" s="9" t="e">
        <v>#N/A</v>
      </c>
      <c r="N210" s="9" t="e">
        <v>#N/A</v>
      </c>
      <c r="O210" s="9" t="e">
        <v>#N/A</v>
      </c>
      <c r="P210" s="9" t="e">
        <v>#N/A</v>
      </c>
      <c r="Q210" s="9" t="e">
        <v>#N/A</v>
      </c>
      <c r="R210" s="9" t="e">
        <v>#N/A</v>
      </c>
      <c r="S210" s="9" t="e">
        <v>#N/A</v>
      </c>
      <c r="T210" s="9" t="e">
        <v>#N/A</v>
      </c>
      <c r="U210" s="9" t="e">
        <v>#N/A</v>
      </c>
      <c r="V210" s="9" t="e">
        <v>#N/A</v>
      </c>
      <c r="W210" s="9" t="e">
        <v>#N/A</v>
      </c>
      <c r="X210" s="9" t="e">
        <v>#N/A</v>
      </c>
      <c r="Y210" s="9" t="e">
        <v>#N/A</v>
      </c>
      <c r="Z210" s="9" t="e">
        <v>#N/A</v>
      </c>
      <c r="AA210" s="9" t="e">
        <v>#N/A</v>
      </c>
      <c r="AN210">
        <f>IF(ISNUMBER(AA210),COUNTIFS(D210:Z210,"0",E210:AA210,"1")+COUNTIFS(D210:Z210,"1",E210:AA210,"0"),COUNTIFS(D210:Z210,"0",E210:AA210,"1")+COUNTIFS(D210:Z210,"1",E210:AA210,"0")-1)</f>
        <v>0</v>
      </c>
      <c r="AO210">
        <f t="shared" ref="AO210:AO228" si="123">AN210</f>
        <v>0</v>
      </c>
      <c r="AP210">
        <f>COUNTIFS(D210:Z210,"0",E210:AA210,"1",$D$218:$Z$218,"&lt;0,5")+COUNTIFS(D210:Z210,"1",E210:AA210,"0",$D$218:$Z$218,"&gt;0,5")</f>
        <v>0</v>
      </c>
      <c r="AQ210">
        <f>COUNTIFS(D210:Z210,"0",E210:AA210,"1",$D$218:$Z$218,"&gt;"&amp;$X$1)+COUNTIFS(D210:Z210,"1",E210:AA210,"0",$D$218:$Z$218,"&lt;"&amp;$Y$1)</f>
        <v>0</v>
      </c>
      <c r="AR210">
        <f t="shared" ref="AR210:AR229" si="124">AP210</f>
        <v>0</v>
      </c>
      <c r="AS210">
        <f t="shared" ref="AS210:AS228" si="125">AQ210</f>
        <v>0</v>
      </c>
      <c r="AT210">
        <f>IF(AR210=0,-1,AO210/$T$4+$X$2*AR210-$X$3*AS210)</f>
        <v>-1</v>
      </c>
      <c r="AU210">
        <v>3</v>
      </c>
      <c r="AV210">
        <v>5</v>
      </c>
      <c r="AW210">
        <f>AO210/$T$4</f>
        <v>0</v>
      </c>
    </row>
    <row r="211" spans="2:49" x14ac:dyDescent="0.35">
      <c r="B211" s="8" t="s">
        <v>162</v>
      </c>
      <c r="C211" s="8">
        <v>2</v>
      </c>
      <c r="D211" s="9">
        <v>0</v>
      </c>
      <c r="E211" s="9">
        <v>0</v>
      </c>
      <c r="F211" s="9">
        <v>0</v>
      </c>
      <c r="G211" s="9">
        <v>1</v>
      </c>
      <c r="H211" s="9">
        <v>1</v>
      </c>
      <c r="I211" s="9" t="e">
        <v>#N/A</v>
      </c>
      <c r="J211" s="9" t="e">
        <v>#N/A</v>
      </c>
      <c r="K211" s="9" t="e">
        <v>#N/A</v>
      </c>
      <c r="L211" s="9" t="e">
        <v>#N/A</v>
      </c>
      <c r="M211" s="9" t="e">
        <v>#N/A</v>
      </c>
      <c r="N211" s="9" t="e">
        <v>#N/A</v>
      </c>
      <c r="O211" s="9" t="e">
        <v>#N/A</v>
      </c>
      <c r="P211" s="9" t="e">
        <v>#N/A</v>
      </c>
      <c r="Q211" s="9" t="e">
        <v>#N/A</v>
      </c>
      <c r="R211" s="9" t="e">
        <v>#N/A</v>
      </c>
      <c r="S211" s="9" t="e">
        <v>#N/A</v>
      </c>
      <c r="T211" s="9" t="e">
        <v>#N/A</v>
      </c>
      <c r="U211" s="9" t="e">
        <v>#N/A</v>
      </c>
      <c r="V211" s="9" t="e">
        <v>#N/A</v>
      </c>
      <c r="W211" s="9" t="e">
        <v>#N/A</v>
      </c>
      <c r="X211" s="9" t="e">
        <v>#N/A</v>
      </c>
      <c r="Y211" s="9" t="e">
        <v>#N/A</v>
      </c>
      <c r="Z211" s="9" t="e">
        <v>#N/A</v>
      </c>
      <c r="AA211" s="9" t="e">
        <v>#N/A</v>
      </c>
      <c r="AN211">
        <f t="shared" ref="AN211:AN229" si="126">IF(ISNUMBER(AA211),COUNTIFS(D211:Z211,"0",E211:AA211,"1")+COUNTIFS(D211:Z211,"1",E211:AA211,"0"),COUNTIFS(D211:Z211,"0",E211:AA211,"1")+COUNTIFS(D211:Z211,"1",E211:AA211,"0")-1)</f>
        <v>0</v>
      </c>
      <c r="AO211">
        <f t="shared" si="123"/>
        <v>0</v>
      </c>
      <c r="AP211">
        <f t="shared" ref="AP211:AP217" si="127">COUNTIFS(D211:Z211,"0",E211:AA211,"1",$D$218:$Z$218,"&lt;0,5")+COUNTIFS(D211:Z211,"1",E211:AA211,"0",$D$218:$Z$218,"&gt;0,5")</f>
        <v>0</v>
      </c>
      <c r="AQ211">
        <f t="shared" ref="AQ211:AQ217" si="128">COUNTIFS(D211:Z211,"0",E211:AA211,"1",$D$218:$Z$218,"&gt;"&amp;$X$1)+COUNTIFS(D211:Z211,"1",E211:AA211,"0",$D$218:$Z$218,"&lt;"&amp;$Y$1)</f>
        <v>0</v>
      </c>
      <c r="AR211">
        <f t="shared" si="124"/>
        <v>0</v>
      </c>
      <c r="AS211">
        <f t="shared" si="125"/>
        <v>0</v>
      </c>
      <c r="AT211">
        <f t="shared" ref="AT211:AT217" si="129">IF(AR211=0,-1,AO211/$T$4+$X$2*AR211-$X$3*AS211)</f>
        <v>-1</v>
      </c>
      <c r="AW211">
        <f t="shared" ref="AW211:AW217" si="130">AO211/$T$4</f>
        <v>0</v>
      </c>
    </row>
    <row r="212" spans="2:49" x14ac:dyDescent="0.35">
      <c r="B212" s="8" t="s">
        <v>162</v>
      </c>
      <c r="C212" s="8">
        <v>3</v>
      </c>
      <c r="D212" s="9">
        <v>0</v>
      </c>
      <c r="E212" s="9">
        <v>0</v>
      </c>
      <c r="F212" s="9">
        <v>1</v>
      </c>
      <c r="G212" s="9">
        <v>1</v>
      </c>
      <c r="H212" s="9">
        <v>1</v>
      </c>
      <c r="I212" s="9" t="e">
        <v>#N/A</v>
      </c>
      <c r="J212" s="9" t="e">
        <v>#N/A</v>
      </c>
      <c r="K212" s="9" t="e">
        <v>#N/A</v>
      </c>
      <c r="L212" s="9" t="e">
        <v>#N/A</v>
      </c>
      <c r="M212" s="9" t="e">
        <v>#N/A</v>
      </c>
      <c r="N212" s="9" t="e">
        <v>#N/A</v>
      </c>
      <c r="O212" s="9" t="e">
        <v>#N/A</v>
      </c>
      <c r="P212" s="9" t="e">
        <v>#N/A</v>
      </c>
      <c r="Q212" s="9" t="e">
        <v>#N/A</v>
      </c>
      <c r="R212" s="9" t="e">
        <v>#N/A</v>
      </c>
      <c r="S212" s="9" t="e">
        <v>#N/A</v>
      </c>
      <c r="T212" s="9" t="e">
        <v>#N/A</v>
      </c>
      <c r="U212" s="9" t="e">
        <v>#N/A</v>
      </c>
      <c r="V212" s="9" t="e">
        <v>#N/A</v>
      </c>
      <c r="W212" s="9" t="e">
        <v>#N/A</v>
      </c>
      <c r="X212" s="9" t="e">
        <v>#N/A</v>
      </c>
      <c r="Y212" s="9" t="e">
        <v>#N/A</v>
      </c>
      <c r="Z212" s="9" t="e">
        <v>#N/A</v>
      </c>
      <c r="AA212" s="9" t="e">
        <v>#N/A</v>
      </c>
      <c r="AN212">
        <f t="shared" si="126"/>
        <v>0</v>
      </c>
      <c r="AO212">
        <f t="shared" si="123"/>
        <v>0</v>
      </c>
      <c r="AP212">
        <f t="shared" si="127"/>
        <v>0</v>
      </c>
      <c r="AQ212">
        <f t="shared" si="128"/>
        <v>0</v>
      </c>
      <c r="AR212">
        <f t="shared" si="124"/>
        <v>0</v>
      </c>
      <c r="AS212">
        <f t="shared" si="125"/>
        <v>0</v>
      </c>
      <c r="AT212">
        <f t="shared" si="129"/>
        <v>-1</v>
      </c>
      <c r="AW212">
        <f t="shared" si="130"/>
        <v>0</v>
      </c>
    </row>
    <row r="213" spans="2:49" x14ac:dyDescent="0.35">
      <c r="B213" s="8" t="s">
        <v>162</v>
      </c>
      <c r="C213" s="8">
        <v>4</v>
      </c>
      <c r="D213" s="9">
        <v>0</v>
      </c>
      <c r="E213" s="9">
        <v>0</v>
      </c>
      <c r="F213" s="9">
        <v>0</v>
      </c>
      <c r="G213" s="9">
        <v>0</v>
      </c>
      <c r="H213" s="9">
        <v>1</v>
      </c>
      <c r="I213" s="9" t="e">
        <v>#N/A</v>
      </c>
      <c r="J213" s="9" t="e">
        <v>#N/A</v>
      </c>
      <c r="K213" s="9" t="e">
        <v>#N/A</v>
      </c>
      <c r="L213" s="9" t="e">
        <v>#N/A</v>
      </c>
      <c r="M213" s="9" t="e">
        <v>#N/A</v>
      </c>
      <c r="N213" s="9" t="e">
        <v>#N/A</v>
      </c>
      <c r="O213" s="9" t="e">
        <v>#N/A</v>
      </c>
      <c r="P213" s="9" t="e">
        <v>#N/A</v>
      </c>
      <c r="Q213" s="9" t="e">
        <v>#N/A</v>
      </c>
      <c r="R213" s="9" t="e">
        <v>#N/A</v>
      </c>
      <c r="S213" s="9" t="e">
        <v>#N/A</v>
      </c>
      <c r="T213" s="9" t="e">
        <v>#N/A</v>
      </c>
      <c r="U213" s="9" t="e">
        <v>#N/A</v>
      </c>
      <c r="V213" s="9" t="e">
        <v>#N/A</v>
      </c>
      <c r="W213" s="9" t="e">
        <v>#N/A</v>
      </c>
      <c r="X213" s="9" t="e">
        <v>#N/A</v>
      </c>
      <c r="Y213" s="9" t="e">
        <v>#N/A</v>
      </c>
      <c r="Z213" s="9" t="e">
        <v>#N/A</v>
      </c>
      <c r="AA213" s="9" t="e">
        <v>#N/A</v>
      </c>
      <c r="AN213">
        <f t="shared" si="126"/>
        <v>0</v>
      </c>
      <c r="AO213">
        <f t="shared" si="123"/>
        <v>0</v>
      </c>
      <c r="AP213">
        <f t="shared" si="127"/>
        <v>0</v>
      </c>
      <c r="AQ213">
        <f t="shared" si="128"/>
        <v>1</v>
      </c>
      <c r="AR213">
        <f t="shared" si="124"/>
        <v>0</v>
      </c>
      <c r="AS213">
        <f t="shared" si="125"/>
        <v>1</v>
      </c>
      <c r="AT213">
        <f t="shared" si="129"/>
        <v>-1</v>
      </c>
      <c r="AW213">
        <f t="shared" si="130"/>
        <v>0</v>
      </c>
    </row>
    <row r="214" spans="2:49" x14ac:dyDescent="0.35">
      <c r="B214" s="8" t="s">
        <v>162</v>
      </c>
      <c r="C214" s="8">
        <v>5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 t="e">
        <v>#N/A</v>
      </c>
      <c r="J214" s="9" t="e">
        <v>#N/A</v>
      </c>
      <c r="K214" s="9" t="e">
        <v>#N/A</v>
      </c>
      <c r="L214" s="9" t="e">
        <v>#N/A</v>
      </c>
      <c r="M214" s="9" t="e">
        <v>#N/A</v>
      </c>
      <c r="N214" s="9" t="e">
        <v>#N/A</v>
      </c>
      <c r="O214" s="9" t="e">
        <v>#N/A</v>
      </c>
      <c r="P214" s="9" t="e">
        <v>#N/A</v>
      </c>
      <c r="Q214" s="9" t="e">
        <v>#N/A</v>
      </c>
      <c r="R214" s="9" t="e">
        <v>#N/A</v>
      </c>
      <c r="S214" s="9" t="e">
        <v>#N/A</v>
      </c>
      <c r="T214" s="9" t="e">
        <v>#N/A</v>
      </c>
      <c r="U214" s="9" t="e">
        <v>#N/A</v>
      </c>
      <c r="V214" s="9" t="e">
        <v>#N/A</v>
      </c>
      <c r="W214" s="9" t="e">
        <v>#N/A</v>
      </c>
      <c r="X214" s="9" t="e">
        <v>#N/A</v>
      </c>
      <c r="Y214" s="9" t="e">
        <v>#N/A</v>
      </c>
      <c r="Z214" s="9" t="e">
        <v>#N/A</v>
      </c>
      <c r="AA214" s="9" t="e">
        <v>#N/A</v>
      </c>
      <c r="AN214">
        <f t="shared" si="126"/>
        <v>-1</v>
      </c>
      <c r="AO214">
        <v>0</v>
      </c>
      <c r="AP214">
        <f t="shared" si="127"/>
        <v>0</v>
      </c>
      <c r="AQ214">
        <f t="shared" si="128"/>
        <v>0</v>
      </c>
      <c r="AR214">
        <f t="shared" si="124"/>
        <v>0</v>
      </c>
      <c r="AS214">
        <f t="shared" si="125"/>
        <v>0</v>
      </c>
      <c r="AT214">
        <f t="shared" si="129"/>
        <v>-1</v>
      </c>
      <c r="AW214">
        <f t="shared" si="130"/>
        <v>0</v>
      </c>
    </row>
    <row r="215" spans="2:49" x14ac:dyDescent="0.35">
      <c r="B215" s="8" t="s">
        <v>162</v>
      </c>
      <c r="C215" s="8">
        <v>6</v>
      </c>
      <c r="D215" s="9"/>
      <c r="E215" s="9">
        <v>0</v>
      </c>
      <c r="F215" s="9">
        <v>1</v>
      </c>
      <c r="G215" s="9">
        <v>1</v>
      </c>
      <c r="H215" s="9">
        <v>1</v>
      </c>
      <c r="I215" s="9" t="e">
        <v>#N/A</v>
      </c>
      <c r="J215" s="9" t="e">
        <v>#N/A</v>
      </c>
      <c r="K215" s="9" t="e">
        <v>#N/A</v>
      </c>
      <c r="L215" s="9" t="e">
        <v>#N/A</v>
      </c>
      <c r="M215" s="9" t="e">
        <v>#N/A</v>
      </c>
      <c r="N215" s="9" t="e">
        <v>#N/A</v>
      </c>
      <c r="O215" s="9" t="e">
        <v>#N/A</v>
      </c>
      <c r="P215" s="9" t="e">
        <v>#N/A</v>
      </c>
      <c r="Q215" s="9" t="e">
        <v>#N/A</v>
      </c>
      <c r="R215" s="9" t="e">
        <v>#N/A</v>
      </c>
      <c r="S215" s="9" t="e">
        <v>#N/A</v>
      </c>
      <c r="T215" s="9" t="e">
        <v>#N/A</v>
      </c>
      <c r="U215" s="9" t="e">
        <v>#N/A</v>
      </c>
      <c r="V215" s="9" t="e">
        <v>#N/A</v>
      </c>
      <c r="W215" s="9" t="e">
        <v>#N/A</v>
      </c>
      <c r="X215" s="9" t="e">
        <v>#N/A</v>
      </c>
      <c r="Y215" s="9" t="e">
        <v>#N/A</v>
      </c>
      <c r="Z215" s="9" t="e">
        <v>#N/A</v>
      </c>
      <c r="AA215" s="9" t="e">
        <v>#N/A</v>
      </c>
      <c r="AN215">
        <f t="shared" si="126"/>
        <v>0</v>
      </c>
      <c r="AO215">
        <f t="shared" si="123"/>
        <v>0</v>
      </c>
      <c r="AP215">
        <f t="shared" si="127"/>
        <v>0</v>
      </c>
      <c r="AQ215">
        <f t="shared" si="128"/>
        <v>0</v>
      </c>
      <c r="AR215">
        <f t="shared" si="124"/>
        <v>0</v>
      </c>
      <c r="AS215">
        <f t="shared" si="125"/>
        <v>0</v>
      </c>
      <c r="AT215">
        <f t="shared" si="129"/>
        <v>-1</v>
      </c>
      <c r="AW215">
        <f t="shared" si="130"/>
        <v>0</v>
      </c>
    </row>
    <row r="216" spans="2:49" x14ac:dyDescent="0.35">
      <c r="B216" s="8" t="s">
        <v>162</v>
      </c>
      <c r="C216" s="8">
        <v>7</v>
      </c>
      <c r="D216" s="9">
        <v>0</v>
      </c>
      <c r="E216" s="9">
        <v>0</v>
      </c>
      <c r="F216" s="9">
        <v>0</v>
      </c>
      <c r="G216" s="9">
        <v>1</v>
      </c>
      <c r="H216" s="9">
        <v>1</v>
      </c>
      <c r="I216" s="9" t="e">
        <v>#N/A</v>
      </c>
      <c r="J216" s="9" t="e">
        <v>#N/A</v>
      </c>
      <c r="K216" s="9" t="e">
        <v>#N/A</v>
      </c>
      <c r="L216" s="9" t="e">
        <v>#N/A</v>
      </c>
      <c r="M216" s="9" t="e">
        <v>#N/A</v>
      </c>
      <c r="N216" s="9" t="e">
        <v>#N/A</v>
      </c>
      <c r="O216" s="9" t="e">
        <v>#N/A</v>
      </c>
      <c r="P216" s="9" t="e">
        <v>#N/A</v>
      </c>
      <c r="Q216" s="9" t="e">
        <v>#N/A</v>
      </c>
      <c r="R216" s="9" t="e">
        <v>#N/A</v>
      </c>
      <c r="S216" s="9" t="e">
        <v>#N/A</v>
      </c>
      <c r="T216" s="9" t="e">
        <v>#N/A</v>
      </c>
      <c r="U216" s="9" t="e">
        <v>#N/A</v>
      </c>
      <c r="V216" s="9" t="e">
        <v>#N/A</v>
      </c>
      <c r="W216" s="9" t="e">
        <v>#N/A</v>
      </c>
      <c r="X216" s="9" t="e">
        <v>#N/A</v>
      </c>
      <c r="Y216" s="9" t="e">
        <v>#N/A</v>
      </c>
      <c r="Z216" s="9" t="e">
        <v>#N/A</v>
      </c>
      <c r="AA216" s="9" t="e">
        <v>#N/A</v>
      </c>
      <c r="AN216">
        <f t="shared" si="126"/>
        <v>0</v>
      </c>
      <c r="AO216">
        <f t="shared" si="123"/>
        <v>0</v>
      </c>
      <c r="AP216">
        <f t="shared" si="127"/>
        <v>0</v>
      </c>
      <c r="AQ216">
        <f t="shared" si="128"/>
        <v>0</v>
      </c>
      <c r="AR216">
        <f t="shared" si="124"/>
        <v>0</v>
      </c>
      <c r="AS216">
        <f t="shared" si="125"/>
        <v>0</v>
      </c>
      <c r="AT216">
        <f t="shared" si="129"/>
        <v>-1</v>
      </c>
      <c r="AW216">
        <f t="shared" si="130"/>
        <v>0</v>
      </c>
    </row>
    <row r="217" spans="2:49" x14ac:dyDescent="0.35">
      <c r="B217" s="8" t="s">
        <v>162</v>
      </c>
      <c r="C217" s="8">
        <v>8</v>
      </c>
      <c r="D217" s="9">
        <v>1</v>
      </c>
      <c r="E217" s="9">
        <v>0</v>
      </c>
      <c r="F217" s="9">
        <v>0</v>
      </c>
      <c r="G217" s="9">
        <v>1</v>
      </c>
      <c r="H217" s="9">
        <v>1</v>
      </c>
      <c r="I217" s="9" t="e">
        <v>#N/A</v>
      </c>
      <c r="J217" s="9" t="e">
        <v>#N/A</v>
      </c>
      <c r="K217" s="9" t="e">
        <v>#N/A</v>
      </c>
      <c r="L217" s="9" t="e">
        <v>#N/A</v>
      </c>
      <c r="M217" s="9" t="e">
        <v>#N/A</v>
      </c>
      <c r="N217" s="9" t="e">
        <v>#N/A</v>
      </c>
      <c r="O217" s="9" t="e">
        <v>#N/A</v>
      </c>
      <c r="P217" s="9" t="e">
        <v>#N/A</v>
      </c>
      <c r="Q217" s="9" t="e">
        <v>#N/A</v>
      </c>
      <c r="R217" s="9" t="e">
        <v>#N/A</v>
      </c>
      <c r="S217" s="9" t="e">
        <v>#N/A</v>
      </c>
      <c r="T217" s="9" t="e">
        <v>#N/A</v>
      </c>
      <c r="U217" s="9" t="e">
        <v>#N/A</v>
      </c>
      <c r="V217" s="9" t="e">
        <v>#N/A</v>
      </c>
      <c r="W217" s="9" t="e">
        <v>#N/A</v>
      </c>
      <c r="X217" s="9" t="e">
        <v>#N/A</v>
      </c>
      <c r="Y217" s="9" t="e">
        <v>#N/A</v>
      </c>
      <c r="Z217" s="9" t="e">
        <v>#N/A</v>
      </c>
      <c r="AA217" s="9" t="e">
        <v>#N/A</v>
      </c>
      <c r="AN217">
        <f t="shared" si="126"/>
        <v>1</v>
      </c>
      <c r="AO217">
        <f t="shared" si="123"/>
        <v>1</v>
      </c>
      <c r="AP217">
        <f t="shared" si="127"/>
        <v>0</v>
      </c>
      <c r="AQ217">
        <f t="shared" si="128"/>
        <v>1</v>
      </c>
      <c r="AR217">
        <f t="shared" si="124"/>
        <v>0</v>
      </c>
      <c r="AS217">
        <f t="shared" si="125"/>
        <v>1</v>
      </c>
      <c r="AT217">
        <f t="shared" si="129"/>
        <v>-1</v>
      </c>
      <c r="AW217">
        <f t="shared" si="130"/>
        <v>0.2</v>
      </c>
    </row>
    <row r="218" spans="2:49" x14ac:dyDescent="0.35">
      <c r="D218">
        <f>+AVERAGE(D210:D217)</f>
        <v>0.2857142857142857</v>
      </c>
      <c r="E218">
        <f>+AVERAGE(E210:E217)</f>
        <v>0.125</v>
      </c>
      <c r="F218">
        <f>+AVERAGE(F210:F217)</f>
        <v>0.5</v>
      </c>
      <c r="G218">
        <f>+AVERAGE(G210:G217)</f>
        <v>0.875</v>
      </c>
      <c r="H218">
        <f>+AVERAGE(H210:H217)</f>
        <v>1</v>
      </c>
    </row>
    <row r="219" spans="2:49" x14ac:dyDescent="0.35">
      <c r="C219" t="s">
        <v>115</v>
      </c>
      <c r="D219">
        <f>(SUM(D210:D217)+1)/12</f>
        <v>0.25</v>
      </c>
      <c r="E219">
        <f>(SUM(E210:E217)+1)/12</f>
        <v>0.16666666666666666</v>
      </c>
      <c r="F219">
        <f>(SUM(F210:F217)+4)/12</f>
        <v>0.66666666666666663</v>
      </c>
      <c r="G219">
        <f>(SUM(G210:G217)+4)/12</f>
        <v>0.91666666666666663</v>
      </c>
      <c r="H219">
        <f>(SUM(H210:H217)+4)/12</f>
        <v>1</v>
      </c>
    </row>
    <row r="220" spans="2:49" x14ac:dyDescent="0.35">
      <c r="B220" s="8" t="s">
        <v>163</v>
      </c>
      <c r="C220" s="8">
        <v>1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1</v>
      </c>
      <c r="L220" s="10">
        <v>0</v>
      </c>
      <c r="M220" s="10">
        <v>0</v>
      </c>
      <c r="N220" s="10">
        <v>0</v>
      </c>
      <c r="O220" s="10">
        <v>1</v>
      </c>
      <c r="P220" s="10">
        <v>0</v>
      </c>
      <c r="Q220" s="10">
        <v>0</v>
      </c>
      <c r="R220" s="10">
        <v>0</v>
      </c>
      <c r="S220" s="10">
        <v>1</v>
      </c>
      <c r="T220" s="10">
        <v>1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1</v>
      </c>
      <c r="AN220">
        <f t="shared" si="126"/>
        <v>7</v>
      </c>
      <c r="AO220">
        <f t="shared" si="123"/>
        <v>7</v>
      </c>
      <c r="AP220">
        <f>COUNTIFS(D220:Z220,"0",E220:AA220,"1",$D$231:$Z$231,"&lt;0,5")+COUNTIFS(D220:Z220,"1",E220:AA220,"0",$D$231:$Z$231,"&gt;0,5")</f>
        <v>0</v>
      </c>
      <c r="AQ220">
        <f>COUNTIFS(D220:Z220,"0",E220:AA220,"1",$D$231:$Z$231,"&gt;"&amp;$X$1)+COUNTIFS(D220:Z220,"1",E220:AA220,"0",$D$231:$Z$231,"&lt;"&amp;$Y$1)</f>
        <v>3</v>
      </c>
      <c r="AR220">
        <f t="shared" si="124"/>
        <v>0</v>
      </c>
      <c r="AS220">
        <f t="shared" si="125"/>
        <v>3</v>
      </c>
      <c r="AT220">
        <f>IF(AR220=0,-1,AO220/$U$4+$X$2*AR220-$X$3*AS220)</f>
        <v>-1</v>
      </c>
      <c r="AU220">
        <v>7</v>
      </c>
      <c r="AV220">
        <v>3</v>
      </c>
      <c r="AW220">
        <f>AO220/$U$4</f>
        <v>0.29166666666666669</v>
      </c>
    </row>
    <row r="221" spans="2:49" x14ac:dyDescent="0.35">
      <c r="B221" s="8" t="s">
        <v>163</v>
      </c>
      <c r="C221" s="8">
        <v>2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1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1</v>
      </c>
      <c r="Y221" s="10">
        <v>1</v>
      </c>
      <c r="Z221" s="10">
        <v>1</v>
      </c>
      <c r="AA221" s="10">
        <v>1</v>
      </c>
      <c r="AN221">
        <f t="shared" si="126"/>
        <v>3</v>
      </c>
      <c r="AO221">
        <f t="shared" si="123"/>
        <v>3</v>
      </c>
      <c r="AP221">
        <f t="shared" ref="AP221:AP229" si="131">COUNTIFS(D221:Z221,"0",E221:AA221,"1",$D$231:$Z$231,"&lt;0,5")+COUNTIFS(D221:Z221,"1",E221:AA221,"0",$D$231:$Z$231,"&gt;0,5")</f>
        <v>0</v>
      </c>
      <c r="AQ221">
        <f t="shared" ref="AQ221:AQ229" si="132">COUNTIFS(D221:Z221,"0",E221:AA221,"1",$D$231:$Z$231,"&gt;"&amp;$X$1)+COUNTIFS(D221:Z221,"1",E221:AA221,"0",$D$231:$Z$231,"&lt;"&amp;$Y$1)</f>
        <v>1</v>
      </c>
      <c r="AR221">
        <f t="shared" si="124"/>
        <v>0</v>
      </c>
      <c r="AS221">
        <f t="shared" si="125"/>
        <v>1</v>
      </c>
      <c r="AT221">
        <f t="shared" ref="AT221:AT229" si="133">IF(AR221=0,-1,AO221/$U$4+$X$2*AR221-$X$3*AS221)</f>
        <v>-1</v>
      </c>
      <c r="AW221">
        <f t="shared" ref="AW221:AW229" si="134">AO221/$U$4</f>
        <v>0.125</v>
      </c>
    </row>
    <row r="222" spans="2:49" x14ac:dyDescent="0.35">
      <c r="B222" s="8" t="s">
        <v>163</v>
      </c>
      <c r="C222" s="8">
        <v>3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1</v>
      </c>
      <c r="L222" s="10">
        <v>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N222">
        <f t="shared" si="126"/>
        <v>2</v>
      </c>
      <c r="AO222">
        <f t="shared" si="123"/>
        <v>2</v>
      </c>
      <c r="AP222">
        <f t="shared" si="131"/>
        <v>0</v>
      </c>
      <c r="AQ222">
        <f t="shared" si="132"/>
        <v>0</v>
      </c>
      <c r="AR222">
        <f t="shared" si="124"/>
        <v>0</v>
      </c>
      <c r="AS222">
        <f t="shared" si="125"/>
        <v>0</v>
      </c>
      <c r="AT222">
        <f t="shared" si="133"/>
        <v>-1</v>
      </c>
      <c r="AW222">
        <f t="shared" si="134"/>
        <v>8.3333333333333329E-2</v>
      </c>
    </row>
    <row r="223" spans="2:49" x14ac:dyDescent="0.35">
      <c r="B223" s="8" t="s">
        <v>163</v>
      </c>
      <c r="C223" s="8">
        <v>4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N223">
        <f t="shared" si="126"/>
        <v>0</v>
      </c>
      <c r="AO223">
        <f t="shared" si="123"/>
        <v>0</v>
      </c>
      <c r="AP223">
        <f t="shared" si="131"/>
        <v>0</v>
      </c>
      <c r="AQ223">
        <f t="shared" si="132"/>
        <v>0</v>
      </c>
      <c r="AR223">
        <f t="shared" si="124"/>
        <v>0</v>
      </c>
      <c r="AS223">
        <f t="shared" si="125"/>
        <v>0</v>
      </c>
      <c r="AT223">
        <f t="shared" si="133"/>
        <v>-1</v>
      </c>
      <c r="AW223">
        <f t="shared" si="134"/>
        <v>0</v>
      </c>
    </row>
    <row r="224" spans="2:49" x14ac:dyDescent="0.35">
      <c r="B224" s="8" t="s">
        <v>163</v>
      </c>
      <c r="C224" s="8">
        <v>5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1</v>
      </c>
      <c r="K224" s="10">
        <v>1</v>
      </c>
      <c r="L224" s="10">
        <v>1</v>
      </c>
      <c r="M224" s="10">
        <v>1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1</v>
      </c>
      <c r="Y224" s="10">
        <v>1</v>
      </c>
      <c r="Z224" s="10">
        <v>1</v>
      </c>
      <c r="AA224" s="10">
        <v>1</v>
      </c>
      <c r="AN224">
        <f t="shared" si="126"/>
        <v>3</v>
      </c>
      <c r="AO224">
        <f t="shared" si="123"/>
        <v>3</v>
      </c>
      <c r="AP224">
        <f t="shared" si="131"/>
        <v>0</v>
      </c>
      <c r="AQ224">
        <f t="shared" si="132"/>
        <v>1</v>
      </c>
      <c r="AR224">
        <f t="shared" si="124"/>
        <v>0</v>
      </c>
      <c r="AS224">
        <f t="shared" si="125"/>
        <v>1</v>
      </c>
      <c r="AT224">
        <f t="shared" si="133"/>
        <v>-1</v>
      </c>
      <c r="AW224">
        <f t="shared" si="134"/>
        <v>0.125</v>
      </c>
    </row>
    <row r="225" spans="2:49" x14ac:dyDescent="0.35">
      <c r="B225" s="8" t="s">
        <v>163</v>
      </c>
      <c r="C225" s="8">
        <v>6</v>
      </c>
      <c r="D225" s="10">
        <v>1</v>
      </c>
      <c r="E225" s="10">
        <v>1</v>
      </c>
      <c r="F225" s="10"/>
      <c r="G225" s="10">
        <v>1</v>
      </c>
      <c r="H225" s="10">
        <v>0</v>
      </c>
      <c r="I225" s="10">
        <v>1</v>
      </c>
      <c r="J225" s="10">
        <v>1</v>
      </c>
      <c r="K225" s="10">
        <v>1</v>
      </c>
      <c r="L225" s="10">
        <v>1</v>
      </c>
      <c r="M225" s="10">
        <v>0</v>
      </c>
      <c r="N225" s="10">
        <v>1</v>
      </c>
      <c r="O225" s="10"/>
      <c r="P225" s="10">
        <v>0</v>
      </c>
      <c r="Q225" s="10">
        <v>0</v>
      </c>
      <c r="R225" s="10">
        <v>0</v>
      </c>
      <c r="S225" s="10">
        <v>1</v>
      </c>
      <c r="T225" s="10">
        <v>0</v>
      </c>
      <c r="U225" s="10">
        <v>1</v>
      </c>
      <c r="V225" s="10">
        <v>0</v>
      </c>
      <c r="W225" s="10">
        <v>1</v>
      </c>
      <c r="X225" s="10">
        <v>1</v>
      </c>
      <c r="Y225" s="10">
        <v>0</v>
      </c>
      <c r="Z225" s="10">
        <v>1</v>
      </c>
      <c r="AA225" s="10">
        <v>1</v>
      </c>
      <c r="AN225">
        <f t="shared" si="126"/>
        <v>11</v>
      </c>
      <c r="AO225">
        <v>12</v>
      </c>
      <c r="AP225">
        <f t="shared" si="131"/>
        <v>0</v>
      </c>
      <c r="AQ225">
        <f t="shared" si="132"/>
        <v>4</v>
      </c>
      <c r="AR225">
        <f t="shared" si="124"/>
        <v>0</v>
      </c>
      <c r="AS225">
        <f t="shared" si="125"/>
        <v>4</v>
      </c>
      <c r="AT225">
        <f t="shared" si="133"/>
        <v>-1</v>
      </c>
      <c r="AW225">
        <f t="shared" si="134"/>
        <v>0.5</v>
      </c>
    </row>
    <row r="226" spans="2:49" x14ac:dyDescent="0.35">
      <c r="B226" s="8" t="s">
        <v>163</v>
      </c>
      <c r="C226" s="8">
        <v>7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N226">
        <f t="shared" si="126"/>
        <v>0</v>
      </c>
      <c r="AO226">
        <f t="shared" si="123"/>
        <v>0</v>
      </c>
      <c r="AP226">
        <f t="shared" si="131"/>
        <v>0</v>
      </c>
      <c r="AQ226">
        <f t="shared" si="132"/>
        <v>0</v>
      </c>
      <c r="AR226">
        <f t="shared" si="124"/>
        <v>0</v>
      </c>
      <c r="AS226">
        <f t="shared" si="125"/>
        <v>0</v>
      </c>
      <c r="AT226">
        <f t="shared" si="133"/>
        <v>-1</v>
      </c>
      <c r="AW226">
        <f t="shared" si="134"/>
        <v>0</v>
      </c>
    </row>
    <row r="227" spans="2:49" x14ac:dyDescent="0.35">
      <c r="B227" s="8" t="s">
        <v>163</v>
      </c>
      <c r="C227" s="8">
        <v>8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N227">
        <f t="shared" si="126"/>
        <v>0</v>
      </c>
      <c r="AO227">
        <f t="shared" si="123"/>
        <v>0</v>
      </c>
      <c r="AP227">
        <f t="shared" si="131"/>
        <v>0</v>
      </c>
      <c r="AQ227">
        <f t="shared" si="132"/>
        <v>0</v>
      </c>
      <c r="AR227">
        <f t="shared" si="124"/>
        <v>0</v>
      </c>
      <c r="AS227">
        <f t="shared" si="125"/>
        <v>0</v>
      </c>
      <c r="AT227">
        <f t="shared" si="133"/>
        <v>-1</v>
      </c>
      <c r="AW227">
        <f t="shared" si="134"/>
        <v>0</v>
      </c>
    </row>
    <row r="228" spans="2:49" x14ac:dyDescent="0.35">
      <c r="B228" s="8" t="s">
        <v>163</v>
      </c>
      <c r="C228" s="8">
        <v>9</v>
      </c>
      <c r="D228" s="10">
        <v>1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1</v>
      </c>
      <c r="K228" s="10">
        <v>1</v>
      </c>
      <c r="L228" s="10">
        <v>1</v>
      </c>
      <c r="M228" s="10">
        <v>1</v>
      </c>
      <c r="N228" s="10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1</v>
      </c>
      <c r="Z228" s="10">
        <v>1</v>
      </c>
      <c r="AA228" s="10">
        <v>1</v>
      </c>
      <c r="AN228">
        <f t="shared" si="126"/>
        <v>4</v>
      </c>
      <c r="AO228">
        <f t="shared" si="123"/>
        <v>4</v>
      </c>
      <c r="AP228">
        <f t="shared" si="131"/>
        <v>0</v>
      </c>
      <c r="AQ228">
        <f t="shared" si="132"/>
        <v>2</v>
      </c>
      <c r="AR228">
        <f t="shared" si="124"/>
        <v>0</v>
      </c>
      <c r="AS228">
        <f t="shared" si="125"/>
        <v>2</v>
      </c>
      <c r="AT228">
        <f t="shared" si="133"/>
        <v>-1</v>
      </c>
      <c r="AW228">
        <f t="shared" si="134"/>
        <v>0.16666666666666666</v>
      </c>
    </row>
    <row r="229" spans="2:49" x14ac:dyDescent="0.35">
      <c r="B229" s="8" t="s">
        <v>163</v>
      </c>
      <c r="C229" s="8">
        <v>10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/>
      <c r="J229" s="10">
        <v>1</v>
      </c>
      <c r="K229" s="10">
        <v>1</v>
      </c>
      <c r="L229" s="10">
        <v>1</v>
      </c>
      <c r="M229" s="10">
        <v>1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1</v>
      </c>
      <c r="X229" s="10">
        <v>0</v>
      </c>
      <c r="Y229" s="10">
        <v>1</v>
      </c>
      <c r="Z229" s="10">
        <v>1</v>
      </c>
      <c r="AA229" s="10">
        <v>0</v>
      </c>
      <c r="AN229">
        <f t="shared" si="126"/>
        <v>5</v>
      </c>
      <c r="AO229">
        <v>6</v>
      </c>
      <c r="AP229">
        <f t="shared" si="131"/>
        <v>0</v>
      </c>
      <c r="AQ229">
        <f t="shared" si="132"/>
        <v>2</v>
      </c>
      <c r="AR229">
        <f t="shared" si="124"/>
        <v>0</v>
      </c>
      <c r="AS229">
        <v>2</v>
      </c>
      <c r="AT229">
        <f t="shared" si="133"/>
        <v>-1</v>
      </c>
      <c r="AW229">
        <f t="shared" si="134"/>
        <v>0.25</v>
      </c>
    </row>
    <row r="230" spans="2:49" x14ac:dyDescent="0.35">
      <c r="C230" s="6"/>
      <c r="D230">
        <f>+AVERAGE(D220:D229)</f>
        <v>0.2</v>
      </c>
      <c r="E230">
        <f t="shared" ref="E230:AA230" si="135">+AVERAGE(E220:E229)</f>
        <v>0.1</v>
      </c>
      <c r="F230">
        <f t="shared" si="135"/>
        <v>0</v>
      </c>
      <c r="G230">
        <f t="shared" si="135"/>
        <v>0.1</v>
      </c>
      <c r="H230">
        <f t="shared" si="135"/>
        <v>0</v>
      </c>
      <c r="I230">
        <f t="shared" si="135"/>
        <v>0.1111111111111111</v>
      </c>
      <c r="J230">
        <f t="shared" si="135"/>
        <v>0.4</v>
      </c>
      <c r="K230">
        <f t="shared" si="135"/>
        <v>0.6</v>
      </c>
      <c r="L230">
        <f t="shared" si="135"/>
        <v>0.6</v>
      </c>
      <c r="M230">
        <f t="shared" si="135"/>
        <v>0.3</v>
      </c>
      <c r="N230">
        <f t="shared" si="135"/>
        <v>0.2</v>
      </c>
      <c r="O230">
        <f t="shared" si="135"/>
        <v>0.1111111111111111</v>
      </c>
      <c r="P230">
        <f t="shared" si="135"/>
        <v>0</v>
      </c>
      <c r="Q230">
        <f t="shared" si="135"/>
        <v>0</v>
      </c>
      <c r="R230">
        <f t="shared" si="135"/>
        <v>0</v>
      </c>
      <c r="S230">
        <f t="shared" si="135"/>
        <v>0.2</v>
      </c>
      <c r="T230">
        <f t="shared" si="135"/>
        <v>0.1</v>
      </c>
      <c r="U230">
        <f t="shared" si="135"/>
        <v>0.1</v>
      </c>
      <c r="V230">
        <f t="shared" si="135"/>
        <v>0</v>
      </c>
      <c r="W230">
        <f t="shared" si="135"/>
        <v>0.2</v>
      </c>
      <c r="X230">
        <f t="shared" si="135"/>
        <v>0.3</v>
      </c>
      <c r="Y230">
        <f t="shared" si="135"/>
        <v>0.4</v>
      </c>
      <c r="Z230">
        <f t="shared" si="135"/>
        <v>0.5</v>
      </c>
      <c r="AA230">
        <f t="shared" si="135"/>
        <v>0.5</v>
      </c>
    </row>
    <row r="231" spans="2:49" x14ac:dyDescent="0.35">
      <c r="C231" s="6" t="s">
        <v>115</v>
      </c>
      <c r="D231">
        <f>(SUM(D220:D229)+1)/12</f>
        <v>0.25</v>
      </c>
      <c r="E231">
        <f>(SUM(E220:E229)+1)/12</f>
        <v>0.16666666666666666</v>
      </c>
      <c r="F231">
        <f>(SUM(F220:F229)+1)/12</f>
        <v>8.3333333333333329E-2</v>
      </c>
      <c r="G231">
        <f>(SUM(G220:G229)+2)/12</f>
        <v>0.25</v>
      </c>
      <c r="H231">
        <f t="shared" ref="H231:AA231" si="136">(SUM(H220:H229)+2)/12</f>
        <v>0.16666666666666666</v>
      </c>
      <c r="I231">
        <f t="shared" si="136"/>
        <v>0.25</v>
      </c>
      <c r="J231">
        <f t="shared" si="136"/>
        <v>0.5</v>
      </c>
      <c r="K231">
        <f t="shared" si="136"/>
        <v>0.66666666666666663</v>
      </c>
      <c r="L231">
        <f t="shared" si="136"/>
        <v>0.66666666666666663</v>
      </c>
      <c r="M231">
        <f t="shared" si="136"/>
        <v>0.41666666666666669</v>
      </c>
      <c r="N231">
        <f t="shared" si="136"/>
        <v>0.33333333333333331</v>
      </c>
      <c r="O231">
        <f t="shared" si="136"/>
        <v>0.25</v>
      </c>
      <c r="P231">
        <f t="shared" si="136"/>
        <v>0.16666666666666666</v>
      </c>
      <c r="Q231">
        <f t="shared" si="136"/>
        <v>0.16666666666666666</v>
      </c>
      <c r="R231">
        <f t="shared" si="136"/>
        <v>0.16666666666666666</v>
      </c>
      <c r="S231">
        <f t="shared" si="136"/>
        <v>0.33333333333333331</v>
      </c>
      <c r="T231">
        <f t="shared" si="136"/>
        <v>0.25</v>
      </c>
      <c r="U231">
        <f t="shared" si="136"/>
        <v>0.25</v>
      </c>
      <c r="V231">
        <f t="shared" si="136"/>
        <v>0.16666666666666666</v>
      </c>
      <c r="W231">
        <f t="shared" si="136"/>
        <v>0.33333333333333331</v>
      </c>
      <c r="X231">
        <f t="shared" si="136"/>
        <v>0.41666666666666669</v>
      </c>
      <c r="Y231">
        <f t="shared" si="136"/>
        <v>0.5</v>
      </c>
      <c r="Z231">
        <f t="shared" si="136"/>
        <v>0.58333333333333337</v>
      </c>
      <c r="AA231">
        <f t="shared" si="136"/>
        <v>0.58333333333333337</v>
      </c>
    </row>
  </sheetData>
  <conditionalFormatting sqref="AT7 AT14:AT15 AT9:AT11 AT18:AT22 AT28:AT39 AT42:AT47 AT52:AT55 AT64:AT75 AT78:AT79 AT82:AT85 AT89:AT96 AT99:AT101 AT103:AT108 AT111:AT118 AT121:AT122 AT126:AT130 AT124 AT135:AT141 AT144:AT148 AT150:AT151 AT154:AT157 AT159:AT163 AT167:AT169 AT172:AT174 AT178 AT181:AT184 AT187:AT189 AT191:AT196 AT199:AT205 AT61 AT58 AT207 AT210:AT217 AT220:AT229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1"/>
  <sheetViews>
    <sheetView tabSelected="1" topLeftCell="Y211" zoomScale="80" zoomScaleNormal="80" workbookViewId="0">
      <selection activeCell="AV211" sqref="AV1:AV1048576"/>
    </sheetView>
  </sheetViews>
  <sheetFormatPr defaultRowHeight="14.5" x14ac:dyDescent="0.35"/>
  <cols>
    <col min="1" max="1" width="15.1796875" customWidth="1"/>
    <col min="2" max="2" width="11.54296875" customWidth="1"/>
    <col min="28" max="28" width="14.26953125" hidden="1" customWidth="1"/>
    <col min="29" max="29" width="20.54296875" hidden="1" customWidth="1"/>
    <col min="30" max="39" width="0" hidden="1" customWidth="1"/>
    <col min="40" max="40" width="8.6328125" customWidth="1"/>
    <col min="41" max="41" width="14.453125" customWidth="1"/>
  </cols>
  <sheetData>
    <row r="1" spans="1:52" x14ac:dyDescent="0.35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s="10" t="s">
        <v>144</v>
      </c>
      <c r="I1" s="10" t="s">
        <v>145</v>
      </c>
      <c r="J1" s="10" t="s">
        <v>146</v>
      </c>
      <c r="K1" s="10" t="s">
        <v>147</v>
      </c>
      <c r="L1" s="10" t="s">
        <v>148</v>
      </c>
      <c r="M1" s="10" t="s">
        <v>149</v>
      </c>
      <c r="N1" s="10" t="s">
        <v>152</v>
      </c>
      <c r="O1" s="10" t="s">
        <v>153</v>
      </c>
      <c r="P1" s="10" t="s">
        <v>154</v>
      </c>
      <c r="Q1" s="10" t="s">
        <v>155</v>
      </c>
      <c r="R1" s="10" t="s">
        <v>156</v>
      </c>
      <c r="S1" s="10" t="s">
        <v>157</v>
      </c>
      <c r="T1" s="10" t="s">
        <v>162</v>
      </c>
      <c r="U1" s="10" t="s">
        <v>163</v>
      </c>
      <c r="W1" t="s">
        <v>114</v>
      </c>
      <c r="X1" s="1">
        <v>0.5</v>
      </c>
      <c r="Y1">
        <f>1-X1</f>
        <v>0.5</v>
      </c>
    </row>
    <row r="2" spans="1:52" x14ac:dyDescent="0.35">
      <c r="A2" t="s">
        <v>150</v>
      </c>
      <c r="W2" t="s">
        <v>118</v>
      </c>
      <c r="X2">
        <v>1</v>
      </c>
    </row>
    <row r="3" spans="1:52" x14ac:dyDescent="0.35">
      <c r="A3" t="s">
        <v>109</v>
      </c>
      <c r="B3">
        <v>3</v>
      </c>
      <c r="C3">
        <v>4</v>
      </c>
      <c r="D3">
        <v>2</v>
      </c>
      <c r="E3">
        <v>4</v>
      </c>
      <c r="F3">
        <v>2</v>
      </c>
      <c r="G3">
        <v>3</v>
      </c>
      <c r="H3">
        <v>3</v>
      </c>
      <c r="I3">
        <v>4</v>
      </c>
      <c r="J3">
        <v>2</v>
      </c>
      <c r="K3">
        <v>4</v>
      </c>
      <c r="L3">
        <v>2</v>
      </c>
      <c r="M3">
        <v>3</v>
      </c>
      <c r="N3">
        <v>4</v>
      </c>
      <c r="O3">
        <v>2</v>
      </c>
      <c r="P3">
        <v>3</v>
      </c>
      <c r="Q3">
        <v>4</v>
      </c>
      <c r="R3">
        <v>2</v>
      </c>
      <c r="S3">
        <v>3</v>
      </c>
      <c r="T3">
        <v>4</v>
      </c>
      <c r="U3">
        <v>2</v>
      </c>
      <c r="W3" t="s">
        <v>119</v>
      </c>
      <c r="X3">
        <v>0.5</v>
      </c>
    </row>
    <row r="4" spans="1:52" x14ac:dyDescent="0.35">
      <c r="A4" t="s">
        <v>117</v>
      </c>
      <c r="B4">
        <v>24</v>
      </c>
      <c r="C4">
        <v>5</v>
      </c>
      <c r="D4">
        <v>7</v>
      </c>
      <c r="E4">
        <v>6</v>
      </c>
      <c r="F4">
        <v>9</v>
      </c>
      <c r="G4">
        <v>24</v>
      </c>
      <c r="H4">
        <v>16</v>
      </c>
      <c r="I4">
        <v>8</v>
      </c>
      <c r="J4">
        <v>10</v>
      </c>
      <c r="K4">
        <v>6</v>
      </c>
      <c r="L4">
        <v>9</v>
      </c>
      <c r="M4">
        <v>7</v>
      </c>
      <c r="N4">
        <v>18</v>
      </c>
      <c r="O4">
        <v>7</v>
      </c>
      <c r="P4">
        <v>7</v>
      </c>
      <c r="Q4">
        <v>24</v>
      </c>
      <c r="R4">
        <v>21</v>
      </c>
      <c r="S4">
        <v>16</v>
      </c>
      <c r="T4">
        <v>5</v>
      </c>
      <c r="U4">
        <v>24</v>
      </c>
    </row>
    <row r="6" spans="1:52" x14ac:dyDescent="0.3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108</v>
      </c>
      <c r="AC6" t="s">
        <v>26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 t="s">
        <v>122</v>
      </c>
      <c r="AO6" t="s">
        <v>158</v>
      </c>
      <c r="AP6" t="s">
        <v>111</v>
      </c>
      <c r="AQ6" t="s">
        <v>112</v>
      </c>
      <c r="AR6" t="s">
        <v>160</v>
      </c>
      <c r="AS6" t="s">
        <v>161</v>
      </c>
      <c r="AT6" t="s">
        <v>116</v>
      </c>
      <c r="AU6" t="s">
        <v>120</v>
      </c>
      <c r="AV6" t="s">
        <v>121</v>
      </c>
      <c r="AW6" t="s">
        <v>159</v>
      </c>
      <c r="AY6" t="s">
        <v>120</v>
      </c>
      <c r="AZ6" t="s">
        <v>121</v>
      </c>
    </row>
    <row r="7" spans="1:52" x14ac:dyDescent="0.35">
      <c r="B7" t="s">
        <v>123</v>
      </c>
      <c r="C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>
        <f>IF(ISNUMBER(AA7),COUNTIFS(D7:Z7,"0",E7:AA7,"1")+COUNTIFS(D7:Z7,"1",E7:AA7,"0"),COUNTIFS(D7:Z7,"0",E7:AA7,"1")+COUNTIFS(D7:Z7,"1",E7:AA7,"0")-1)</f>
        <v>3</v>
      </c>
      <c r="AO7">
        <f>AN7</f>
        <v>3</v>
      </c>
      <c r="AP7">
        <f>COUNTIFS(D7:Z7,"0",E7:AA7,"1",$D$17:$Z$17,"&lt;0,5")+COUNTIFS(D7:Z7,"1",E7:AA7,"0",$D$17:$Z$17,"&gt;=0,5")</f>
        <v>3</v>
      </c>
      <c r="AQ7">
        <f>COUNTIFS(D7:Z7,"0",E7:AA7,"1",$D$17:$Z$17,"&gt;"&amp;$X$1)+COUNTIFS(D7:Z7,"1",E7:AA7,"0",$D$17:$Z$17,"&lt;"&amp;$Y$1)</f>
        <v>0</v>
      </c>
      <c r="AR7">
        <f>AP7</f>
        <v>3</v>
      </c>
      <c r="AS7">
        <f>AQ7</f>
        <v>0</v>
      </c>
      <c r="AT7">
        <f>IF(AR7=0,-1,AO7/$B$4+$X$2*AR7-$X$3*AS7)</f>
        <v>3.125</v>
      </c>
      <c r="AU7">
        <v>5</v>
      </c>
      <c r="AV7">
        <v>1</v>
      </c>
      <c r="AW7">
        <f>AO7/$B$4</f>
        <v>0.125</v>
      </c>
      <c r="AY7">
        <v>0.125</v>
      </c>
      <c r="AZ7">
        <v>4.1666666666666664E-2</v>
      </c>
    </row>
    <row r="8" spans="1:52" x14ac:dyDescent="0.35">
      <c r="B8" s="7" t="s">
        <v>123</v>
      </c>
      <c r="C8" s="7">
        <v>2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Y8">
        <v>0.125</v>
      </c>
      <c r="AZ8">
        <v>0</v>
      </c>
    </row>
    <row r="9" spans="1:52" x14ac:dyDescent="0.35">
      <c r="B9" t="s">
        <v>123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>
        <f t="shared" ref="AN9:AN15" si="0">IF(ISNUMBER(AA9),COUNTIFS(D9:Z9,"0",E9:AA9,"1")+COUNTIFS(D9:Z9,"1",E9:AA9,"0"),COUNTIFS(D9:Z9,"0",E9:AA9,"1")+COUNTIFS(D9:Z9,"1",E9:AA9,"0")-1)</f>
        <v>3</v>
      </c>
      <c r="AO9">
        <f t="shared" ref="AO9:AO74" si="1">AN9</f>
        <v>3</v>
      </c>
      <c r="AP9">
        <f t="shared" ref="AP9:AP15" si="2">COUNTIFS(D9:Z9,"0",E9:AA9,"1",$D$17:$Z$17,"&lt;0,5")+COUNTIFS(D9:Z9,"1",E9:AA9,"0",$D$17:$Z$17,"&gt;=0,5")</f>
        <v>1</v>
      </c>
      <c r="AQ9">
        <f>COUNTIFS(D9:Z9,"0",E9:AA9,"1",$D$17:$Z$17,"&gt;"&amp;$X$1)+COUNTIFS(D9:Z9,"1",E9:AA9,"0",$D$17:$Z$17,"&lt;"&amp;$Y$1)</f>
        <v>1</v>
      </c>
      <c r="AR9">
        <f t="shared" ref="AR9:AS74" si="3">AP9</f>
        <v>1</v>
      </c>
      <c r="AS9">
        <f t="shared" si="3"/>
        <v>1</v>
      </c>
      <c r="AT9">
        <f>IF(AR9=0,-1,AO9/$B$4+$X$2*AR9-$X$3*AS9)</f>
        <v>0.625</v>
      </c>
      <c r="AW9">
        <f>AO9/$B$4</f>
        <v>0.125</v>
      </c>
      <c r="AY9">
        <v>0.125</v>
      </c>
      <c r="AZ9">
        <v>0</v>
      </c>
    </row>
    <row r="10" spans="1:52" x14ac:dyDescent="0.35">
      <c r="B10" t="s">
        <v>123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>
        <f t="shared" si="0"/>
        <v>3</v>
      </c>
      <c r="AO10">
        <f t="shared" si="1"/>
        <v>3</v>
      </c>
      <c r="AP10">
        <f t="shared" si="2"/>
        <v>2</v>
      </c>
      <c r="AQ10">
        <f>COUNTIFS(D10:Z10,"0",E10:AA10,"1",$D$17:$Z$17,"&gt;"&amp;$X$1)+COUNTIFS(D10:Z10,"1",E10:AA10,"0",$D$17:$Z$17,"&lt;"&amp;$Y$1)</f>
        <v>1</v>
      </c>
      <c r="AR10">
        <f t="shared" si="3"/>
        <v>2</v>
      </c>
      <c r="AS10">
        <f t="shared" si="3"/>
        <v>1</v>
      </c>
      <c r="AT10">
        <f>IF(AR10=0,-1,AO10/$B$4+$X$2*AR10-$X$3*AS10)</f>
        <v>1.625</v>
      </c>
      <c r="AW10">
        <f>AO10/$B$4</f>
        <v>0.125</v>
      </c>
      <c r="AY10" s="13">
        <v>0.125</v>
      </c>
      <c r="AZ10">
        <v>0</v>
      </c>
    </row>
    <row r="11" spans="1:52" s="13" customFormat="1" x14ac:dyDescent="0.35">
      <c r="B11" s="13" t="s">
        <v>123</v>
      </c>
      <c r="C11" s="13">
        <v>5</v>
      </c>
      <c r="D11" s="13">
        <v>1</v>
      </c>
      <c r="E11" s="13">
        <v>0</v>
      </c>
      <c r="F11" s="13">
        <v>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>
        <v>0</v>
      </c>
      <c r="Z11">
        <v>0</v>
      </c>
      <c r="AA11">
        <v>0</v>
      </c>
      <c r="AB11" s="13" t="e">
        <v>#N/A</v>
      </c>
      <c r="AC11" s="13" t="e">
        <v>#N/A</v>
      </c>
      <c r="AD11" s="13" t="e">
        <v>#N/A</v>
      </c>
      <c r="AE11" s="13" t="e">
        <v>#N/A</v>
      </c>
      <c r="AF11" s="13" t="e">
        <v>#N/A</v>
      </c>
      <c r="AG11" s="13" t="e">
        <v>#N/A</v>
      </c>
      <c r="AH11" s="13" t="e">
        <v>#N/A</v>
      </c>
      <c r="AI11" s="13" t="e">
        <v>#N/A</v>
      </c>
      <c r="AJ11" s="13" t="e">
        <v>#N/A</v>
      </c>
      <c r="AK11" s="13" t="e">
        <v>#N/A</v>
      </c>
      <c r="AL11" s="13" t="e">
        <v>#N/A</v>
      </c>
      <c r="AM11" s="13" t="e">
        <v>#N/A</v>
      </c>
      <c r="AN11" s="13">
        <f t="shared" si="0"/>
        <v>3</v>
      </c>
      <c r="AO11" s="13">
        <f t="shared" si="1"/>
        <v>3</v>
      </c>
      <c r="AP11">
        <f t="shared" si="2"/>
        <v>1</v>
      </c>
      <c r="AQ11" s="13">
        <f>COUNTIFS(D11:Z11,"0",E11:AA11,"1",$D$17:$Z$17,"&gt;"&amp;$X$1)+COUNTIFS(D11:Z11,"1",E11:AA11,"0",$D$17:$Z$17,"&lt;"&amp;$Y$1)</f>
        <v>2</v>
      </c>
      <c r="AR11" s="13">
        <f t="shared" si="3"/>
        <v>1</v>
      </c>
      <c r="AS11" s="13">
        <f t="shared" si="3"/>
        <v>2</v>
      </c>
      <c r="AT11" s="13">
        <f>IF(AR11=0,-1,AO11/$B$4+$X$2*AR11-$X$3*AS11)</f>
        <v>0.125</v>
      </c>
      <c r="AW11" s="13">
        <f>AO11/$B$4</f>
        <v>0.125</v>
      </c>
      <c r="AY11">
        <v>0.125</v>
      </c>
      <c r="AZ11">
        <v>0</v>
      </c>
    </row>
    <row r="12" spans="1:52" x14ac:dyDescent="0.35">
      <c r="B12" s="7" t="s">
        <v>123</v>
      </c>
      <c r="C12" s="7">
        <v>6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Y12">
        <v>0</v>
      </c>
      <c r="AZ12">
        <v>0.16666666666666666</v>
      </c>
    </row>
    <row r="13" spans="1:52" x14ac:dyDescent="0.35">
      <c r="B13" s="7" t="s">
        <v>123</v>
      </c>
      <c r="C13" s="7">
        <v>7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Y13">
        <v>0</v>
      </c>
      <c r="AZ13">
        <v>6.25E-2</v>
      </c>
    </row>
    <row r="14" spans="1:52" x14ac:dyDescent="0.35">
      <c r="B14" t="s">
        <v>123</v>
      </c>
      <c r="C14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>
        <f t="shared" si="0"/>
        <v>1</v>
      </c>
      <c r="AO14">
        <f t="shared" si="1"/>
        <v>1</v>
      </c>
      <c r="AP14">
        <f t="shared" si="2"/>
        <v>0</v>
      </c>
      <c r="AQ14">
        <f>COUNTIFS(D14:Z14,"0",E14:AA14,"1",$D$17:$Z$17,"&gt;"&amp;$X$1)+COUNTIFS(D14:Z14,"1",E14:AA14,"0",$D$17:$Z$17,"&lt;"&amp;$Y$1)</f>
        <v>1</v>
      </c>
      <c r="AR14">
        <f t="shared" si="3"/>
        <v>0</v>
      </c>
      <c r="AS14">
        <f t="shared" si="3"/>
        <v>1</v>
      </c>
      <c r="AT14">
        <f>IF(AR14=0,-1,AO14/$B$4+$X$2*AR14-$X$3*AS14)</f>
        <v>-1</v>
      </c>
      <c r="AW14">
        <f>AO14/$B$4</f>
        <v>4.1666666666666664E-2</v>
      </c>
      <c r="AY14">
        <v>0</v>
      </c>
      <c r="AZ14">
        <v>0</v>
      </c>
    </row>
    <row r="15" spans="1:52" x14ac:dyDescent="0.35">
      <c r="B15" t="s">
        <v>123</v>
      </c>
      <c r="C15">
        <v>9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>
        <f t="shared" si="0"/>
        <v>3</v>
      </c>
      <c r="AO15">
        <f t="shared" si="1"/>
        <v>3</v>
      </c>
      <c r="AP15">
        <f t="shared" si="2"/>
        <v>2</v>
      </c>
      <c r="AQ15">
        <f>COUNTIFS(D15:Z15,"0",E15:AA15,"1",$D$17:$Z$17,"&gt;"&amp;$X$1)+COUNTIFS(D15:Z15,"1",E15:AA15,"0",$D$17:$Z$17,"&lt;"&amp;$Y$1)</f>
        <v>0</v>
      </c>
      <c r="AR15">
        <f t="shared" si="3"/>
        <v>2</v>
      </c>
      <c r="AS15">
        <f t="shared" si="3"/>
        <v>0</v>
      </c>
      <c r="AT15">
        <f>IF(AR15=0,-1,AO15/$B$4+$X$2*AR15-$X$3*AS15)</f>
        <v>2.125</v>
      </c>
      <c r="AW15">
        <f>AO15/$B$4</f>
        <v>0.125</v>
      </c>
      <c r="AY15">
        <v>0</v>
      </c>
      <c r="AZ15">
        <v>0</v>
      </c>
    </row>
    <row r="16" spans="1:52" x14ac:dyDescent="0.35">
      <c r="D16">
        <f>SUM(D7:D15)/6</f>
        <v>0.16666666666666666</v>
      </c>
      <c r="E16">
        <f t="shared" ref="E16:AA16" si="4">SUM(E7:E15)/6</f>
        <v>0</v>
      </c>
      <c r="F16">
        <f t="shared" si="4"/>
        <v>0.16666666666666666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0.16666666666666666</v>
      </c>
      <c r="L16">
        <f t="shared" si="4"/>
        <v>0.33333333333333331</v>
      </c>
      <c r="M16">
        <f t="shared" si="4"/>
        <v>0.33333333333333331</v>
      </c>
      <c r="N16">
        <f t="shared" si="4"/>
        <v>0.5</v>
      </c>
      <c r="O16">
        <f t="shared" si="4"/>
        <v>0.33333333333333331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0.16666666666666666</v>
      </c>
      <c r="U16">
        <f t="shared" si="4"/>
        <v>0.5</v>
      </c>
      <c r="V16">
        <f t="shared" si="4"/>
        <v>0.5</v>
      </c>
      <c r="W16">
        <f t="shared" si="4"/>
        <v>0.66666666666666663</v>
      </c>
      <c r="X16">
        <f t="shared" si="4"/>
        <v>0.83333333333333337</v>
      </c>
      <c r="Y16">
        <f t="shared" si="4"/>
        <v>0.83333333333333337</v>
      </c>
      <c r="Z16">
        <f t="shared" si="4"/>
        <v>0.83333333333333337</v>
      </c>
      <c r="AA16">
        <f t="shared" si="4"/>
        <v>0.83333333333333337</v>
      </c>
      <c r="AY16">
        <v>0</v>
      </c>
      <c r="AZ16">
        <v>0</v>
      </c>
    </row>
    <row r="17" spans="2:52" x14ac:dyDescent="0.35">
      <c r="C17" t="s">
        <v>115</v>
      </c>
      <c r="D17">
        <f>(SUM(D7:D15)+1)/12</f>
        <v>0.16666666666666666</v>
      </c>
      <c r="E17">
        <f>(SUM(E7:E15)+1)/12</f>
        <v>8.3333333333333329E-2</v>
      </c>
      <c r="F17">
        <f>(SUM(F7:F15)+3)/12</f>
        <v>0.33333333333333331</v>
      </c>
      <c r="G17">
        <f t="shared" ref="G17:V17" si="5">(SUM(G7:G15)+3)/12</f>
        <v>0.25</v>
      </c>
      <c r="H17">
        <f t="shared" si="5"/>
        <v>0.25</v>
      </c>
      <c r="I17">
        <f t="shared" si="5"/>
        <v>0.25</v>
      </c>
      <c r="J17">
        <f t="shared" si="5"/>
        <v>0.25</v>
      </c>
      <c r="K17">
        <f t="shared" si="5"/>
        <v>0.33333333333333331</v>
      </c>
      <c r="L17">
        <f t="shared" si="5"/>
        <v>0.41666666666666669</v>
      </c>
      <c r="M17">
        <f t="shared" si="5"/>
        <v>0.41666666666666669</v>
      </c>
      <c r="N17">
        <f t="shared" si="5"/>
        <v>0.5</v>
      </c>
      <c r="O17">
        <f t="shared" si="5"/>
        <v>0.41666666666666669</v>
      </c>
      <c r="P17">
        <f t="shared" si="5"/>
        <v>0.25</v>
      </c>
      <c r="Q17">
        <f t="shared" si="5"/>
        <v>0.25</v>
      </c>
      <c r="R17">
        <f t="shared" si="5"/>
        <v>0.25</v>
      </c>
      <c r="S17">
        <f t="shared" si="5"/>
        <v>0.25</v>
      </c>
      <c r="T17">
        <f t="shared" si="5"/>
        <v>0.33333333333333331</v>
      </c>
      <c r="U17">
        <f t="shared" si="5"/>
        <v>0.5</v>
      </c>
      <c r="V17">
        <f t="shared" si="5"/>
        <v>0.5</v>
      </c>
      <c r="W17">
        <f>(SUM(W7:W15)+6)/12</f>
        <v>0.83333333333333337</v>
      </c>
      <c r="X17">
        <f>(SUM(X7:X15)+6)/12</f>
        <v>0.91666666666666663</v>
      </c>
      <c r="Y17">
        <f>(SUM(Y7:Y15)+6)/12</f>
        <v>0.91666666666666663</v>
      </c>
      <c r="Z17">
        <f>(SUM(Z7:Z15)+6)/12</f>
        <v>0.91666666666666663</v>
      </c>
      <c r="AA17">
        <f>(SUM(AA7:AA15)+6)/12</f>
        <v>0.91666666666666663</v>
      </c>
      <c r="AY17">
        <v>0.2857142857142857</v>
      </c>
      <c r="AZ17">
        <v>0</v>
      </c>
    </row>
    <row r="18" spans="2:52" x14ac:dyDescent="0.35">
      <c r="B18" t="s">
        <v>124</v>
      </c>
      <c r="C18">
        <v>1</v>
      </c>
      <c r="D18">
        <v>0</v>
      </c>
      <c r="F18">
        <v>0</v>
      </c>
      <c r="G18">
        <v>1</v>
      </c>
      <c r="H18">
        <v>1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>
        <v>2</v>
      </c>
      <c r="AC18">
        <v>6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>
        <f>IF(ISNUMBER(AA18),COUNTIFS(D18:Z18,"0",E18:AA18,"1")+COUNTIFS(D18:Z18,"1",E18:AA18,"0"),COUNTIFS(D18:Z18,"0",E18:AA18,"1")+COUNTIFS(D18:Z18,"1",E18:AA18,"0")-1)</f>
        <v>0</v>
      </c>
      <c r="AO18">
        <f t="shared" si="1"/>
        <v>0</v>
      </c>
      <c r="AP18">
        <f>COUNTIFS(D18:Z18,"0",E18:AA18,"1",$D$27:$Z$27,"&lt;0,5")+COUNTIFS(D18:Z18,"1",E18:AA18,"0",$D$27:$Z$27,"&gt;=0,5")</f>
        <v>1</v>
      </c>
      <c r="AQ18">
        <f>COUNTIFS(D18:Z18,"0",E18:AA18,"1",$D$27:$Z$27,"&gt;"&amp;$X$1)+COUNTIFS(D18:Z18,"1",E18:AA18,"0",$D$27:$Z$27,"&lt;"&amp;$Y$1)</f>
        <v>0</v>
      </c>
      <c r="AR18">
        <f>AP18</f>
        <v>1</v>
      </c>
      <c r="AS18">
        <f t="shared" si="3"/>
        <v>0</v>
      </c>
      <c r="AT18">
        <f>IF(AR18=0,-1,AO18/$C$4+$X$2*AR18-$X$3*AS18)</f>
        <v>1</v>
      </c>
      <c r="AU18">
        <v>3</v>
      </c>
      <c r="AV18">
        <v>2</v>
      </c>
      <c r="AW18">
        <f>AO18/$C$4</f>
        <v>0</v>
      </c>
      <c r="AY18">
        <v>0</v>
      </c>
      <c r="AZ18">
        <v>0</v>
      </c>
    </row>
    <row r="19" spans="2:52" x14ac:dyDescent="0.35">
      <c r="B19" t="s">
        <v>129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>
        <v>2.25</v>
      </c>
      <c r="AC19">
        <v>6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>
        <f>IF(ISNUMBER(AA19),COUNTIFS(D19:Z19,"0",E19:AA19,"1")+COUNTIFS(D19:Z19,"1",E19:AA19,"0"),COUNTIFS(D19:Z19,"0",E19:AA19,"1")+COUNTIFS(D19:Z19,"1",E19:AA19,"0")-1)</f>
        <v>0</v>
      </c>
      <c r="AO19">
        <f t="shared" si="1"/>
        <v>0</v>
      </c>
      <c r="AP19">
        <f>COUNTIFS(D19:Z19,"0",E19:AA19,"1",$D$27:$Z$27,"&lt;0,5")+COUNTIFS(D19:Z19,"1",E19:AA19,"0",$D$27:$Z$27,"&gt;=0,5")</f>
        <v>0</v>
      </c>
      <c r="AQ19">
        <f>COUNTIFS(D19:Z19,"0",E19:AA19,"1",$D$27:$Z$27,"&gt;"&amp;$X$1)+COUNTIFS(D19:Z19,"1",E19:AA19,"0",$D$27:$Z$27,"&lt;"&amp;$Y$1)</f>
        <v>1</v>
      </c>
      <c r="AR19">
        <f t="shared" si="3"/>
        <v>0</v>
      </c>
      <c r="AS19">
        <f t="shared" si="3"/>
        <v>1</v>
      </c>
      <c r="AT19">
        <f>IF(AR19=0,-1,AO19/$C$4+$X$2*AR19-$X$3*AS19)</f>
        <v>-1</v>
      </c>
      <c r="AW19">
        <f>AO19/$C$4</f>
        <v>0</v>
      </c>
      <c r="AY19">
        <v>0</v>
      </c>
      <c r="AZ19">
        <v>0</v>
      </c>
    </row>
    <row r="20" spans="2:52" x14ac:dyDescent="0.35">
      <c r="B20" t="s">
        <v>130</v>
      </c>
      <c r="C20">
        <v>3</v>
      </c>
      <c r="D20">
        <v>0</v>
      </c>
      <c r="E20">
        <v>0</v>
      </c>
      <c r="F20">
        <v>0</v>
      </c>
      <c r="G20">
        <v>1</v>
      </c>
      <c r="H20">
        <v>1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>
        <v>1.25</v>
      </c>
      <c r="AC20">
        <v>6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>
        <f>IF(ISNUMBER(AA20),COUNTIFS(D20:Z20,"0",E20:AA20,"1")+COUNTIFS(D20:Z20,"1",E20:AA20,"0"),COUNTIFS(D20:Z20,"0",E20:AA20,"1")+COUNTIFS(D20:Z20,"1",E20:AA20,"0")-1)</f>
        <v>0</v>
      </c>
      <c r="AO20">
        <f t="shared" si="1"/>
        <v>0</v>
      </c>
      <c r="AP20">
        <f>COUNTIFS(D20:Z20,"0",E20:AA20,"1",$D$27:$Z$27,"&lt;0,5")+COUNTIFS(D20:Z20,"1",E20:AA20,"0",$D$27:$Z$27,"&gt;=0,5")</f>
        <v>1</v>
      </c>
      <c r="AQ20">
        <f>COUNTIFS(D20:Z20,"0",E20:AA20,"1",$D$27:$Z$27,"&gt;"&amp;$X$1)+COUNTIFS(D20:Z20,"1",E20:AA20,"0",$D$27:$Z$27,"&lt;"&amp;$Y$1)</f>
        <v>0</v>
      </c>
      <c r="AR20">
        <f t="shared" si="3"/>
        <v>1</v>
      </c>
      <c r="AS20">
        <f t="shared" si="3"/>
        <v>0</v>
      </c>
      <c r="AT20">
        <f>IF(AR20=0,-1,AO20/$C$4+$X$2*AR20-$X$3*AS20)</f>
        <v>1</v>
      </c>
      <c r="AW20">
        <f>AO20/$C$4</f>
        <v>0</v>
      </c>
      <c r="AY20">
        <v>0.2857142857142857</v>
      </c>
      <c r="AZ20">
        <v>0</v>
      </c>
    </row>
    <row r="21" spans="2:52" x14ac:dyDescent="0.35">
      <c r="B21" t="s">
        <v>131</v>
      </c>
      <c r="C21">
        <v>4</v>
      </c>
      <c r="D21">
        <v>0</v>
      </c>
      <c r="E21">
        <v>0</v>
      </c>
      <c r="F21">
        <v>0</v>
      </c>
      <c r="G21">
        <v>1</v>
      </c>
      <c r="H21">
        <v>1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>
        <v>3</v>
      </c>
      <c r="AC21">
        <v>5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>
        <f>IF(ISNUMBER(AA21),COUNTIFS(D21:Z21,"0",E21:AA21,"1")+COUNTIFS(D21:Z21,"1",E21:AA21,"0"),COUNTIFS(D21:Z21,"0",E21:AA21,"1")+COUNTIFS(D21:Z21,"1",E21:AA21,"0")-1)</f>
        <v>0</v>
      </c>
      <c r="AO21">
        <f t="shared" si="1"/>
        <v>0</v>
      </c>
      <c r="AP21">
        <f>COUNTIFS(D21:Z21,"0",E21:AA21,"1",$D$27:$Z$27,"&lt;0,5")+COUNTIFS(D21:Z21,"1",E21:AA21,"0",$D$27:$Z$27,"&gt;=0,5")</f>
        <v>1</v>
      </c>
      <c r="AQ21">
        <f>COUNTIFS(D21:Z21,"0",E21:AA21,"1",$D$27:$Z$27,"&gt;"&amp;$X$1)+COUNTIFS(D21:Z21,"1",E21:AA21,"0",$D$27:$Z$27,"&lt;"&amp;$Y$1)</f>
        <v>0</v>
      </c>
      <c r="AR21">
        <f t="shared" si="3"/>
        <v>1</v>
      </c>
      <c r="AS21">
        <f t="shared" si="3"/>
        <v>0</v>
      </c>
      <c r="AT21">
        <f>IF(AR21=0,-1,AO21/$C$4+$X$2*AR21-$X$3*AS21)</f>
        <v>1</v>
      </c>
      <c r="AW21">
        <f>AO21/$C$4</f>
        <v>0</v>
      </c>
      <c r="AY21">
        <v>0.2857142857142857</v>
      </c>
      <c r="AZ21">
        <v>0</v>
      </c>
    </row>
    <row r="22" spans="2:52" x14ac:dyDescent="0.35">
      <c r="B22" t="s">
        <v>132</v>
      </c>
      <c r="C22">
        <v>5</v>
      </c>
      <c r="D22">
        <v>0</v>
      </c>
      <c r="E22">
        <v>0</v>
      </c>
      <c r="F22">
        <v>0</v>
      </c>
      <c r="G22">
        <v>0</v>
      </c>
      <c r="H22">
        <v>1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>
        <f>N1035</f>
        <v>0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>
        <v>2</v>
      </c>
      <c r="AC22">
        <v>4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>
        <f>IF(ISNUMBER(AA22),COUNTIFS(D22:Z22,"0",E22:AA22,"1")+COUNTIFS(D22:Z22,"1",E22:AA22,"0"),COUNTIFS(D22:Z22,"0",E22:AA22,"1")+COUNTIFS(D22:Z22,"1",E22:AA22,"0")-1)</f>
        <v>0</v>
      </c>
      <c r="AO22">
        <f t="shared" si="1"/>
        <v>0</v>
      </c>
      <c r="AP22">
        <f>COUNTIFS(D22:Z22,"0",E22:AA22,"1",$D$27:$Z$27,"&lt;0,5")+COUNTIFS(D22:Z22,"1",E22:AA22,"0",$D$27:$Z$27,"&gt;=0,5")</f>
        <v>0</v>
      </c>
      <c r="AQ22">
        <f>COUNTIFS(D22:Z22,"0",E22:AA22,"1",$D$27:$Z$27,"&gt;"&amp;$X$1)+COUNTIFS(D22:Z22,"1",E22:AA22,"0",$D$27:$Z$27,"&lt;"&amp;$Y$1)</f>
        <v>1</v>
      </c>
      <c r="AR22">
        <f t="shared" si="3"/>
        <v>0</v>
      </c>
      <c r="AS22">
        <f t="shared" si="3"/>
        <v>1</v>
      </c>
      <c r="AT22">
        <f>IF(AR22=0,-1,AO22/$C$4+$X$2*AR22-$X$3*AS22)</f>
        <v>-1</v>
      </c>
      <c r="AW22">
        <f>AO22/$C$4</f>
        <v>0</v>
      </c>
      <c r="AY22">
        <v>0</v>
      </c>
      <c r="AZ22">
        <v>0</v>
      </c>
    </row>
    <row r="23" spans="2:52" x14ac:dyDescent="0.35">
      <c r="B23" s="7" t="s">
        <v>132</v>
      </c>
      <c r="C23" s="7">
        <v>6</v>
      </c>
      <c r="AY23">
        <v>0</v>
      </c>
      <c r="AZ23">
        <v>0</v>
      </c>
    </row>
    <row r="24" spans="2:52" ht="14.15" customHeight="1" x14ac:dyDescent="0.35">
      <c r="B24" s="7" t="s">
        <v>132</v>
      </c>
      <c r="C24" s="7">
        <v>7</v>
      </c>
      <c r="AB24">
        <v>1.5</v>
      </c>
      <c r="AC24">
        <v>6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Y24">
        <v>0</v>
      </c>
      <c r="AZ24">
        <v>0</v>
      </c>
    </row>
    <row r="25" spans="2:52" x14ac:dyDescent="0.35">
      <c r="B25" s="7" t="s">
        <v>132</v>
      </c>
      <c r="C25" s="7">
        <v>8</v>
      </c>
      <c r="AB25">
        <v>2.25</v>
      </c>
      <c r="AC25">
        <v>6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  <c r="AY25">
        <v>0</v>
      </c>
      <c r="AZ25">
        <v>0</v>
      </c>
    </row>
    <row r="26" spans="2:52" x14ac:dyDescent="0.35">
      <c r="D26">
        <f>SUM(D18:D25)/5</f>
        <v>0</v>
      </c>
      <c r="E26">
        <f>SUM(E18:E25)/5</f>
        <v>0</v>
      </c>
      <c r="F26">
        <f>SUM(F18:F25)/5</f>
        <v>0</v>
      </c>
      <c r="G26">
        <f>SUM(G18:G25)/5</f>
        <v>0.6</v>
      </c>
      <c r="H26">
        <f>SUM(H18:H25)/5</f>
        <v>1</v>
      </c>
      <c r="AY26">
        <v>0</v>
      </c>
      <c r="AZ26">
        <v>0</v>
      </c>
    </row>
    <row r="27" spans="2:52" x14ac:dyDescent="0.35">
      <c r="C27" t="s">
        <v>115</v>
      </c>
      <c r="D27">
        <f>(SUM(D18:D25)+1)/12</f>
        <v>8.3333333333333329E-2</v>
      </c>
      <c r="E27">
        <f>(SUM(E18:E25)+4)/12</f>
        <v>0.33333333333333331</v>
      </c>
      <c r="F27">
        <f>(SUM(F18:F25)+4)/12</f>
        <v>0.33333333333333331</v>
      </c>
      <c r="G27">
        <f>(SUM(G18:G25)+7)/12</f>
        <v>0.83333333333333337</v>
      </c>
      <c r="H27">
        <f>(SUM(H18:H25)+7)/12</f>
        <v>1</v>
      </c>
      <c r="AB27" t="e">
        <f t="shared" ref="AB27:AM27" si="6">(SUM(AB15:AB25)+$C$3)/$C$2</f>
        <v>#N/A</v>
      </c>
      <c r="AC27" t="e">
        <f t="shared" si="6"/>
        <v>#N/A</v>
      </c>
      <c r="AD27" t="e">
        <f t="shared" si="6"/>
        <v>#N/A</v>
      </c>
      <c r="AE27" t="e">
        <f t="shared" si="6"/>
        <v>#N/A</v>
      </c>
      <c r="AF27" t="e">
        <f t="shared" si="6"/>
        <v>#N/A</v>
      </c>
      <c r="AG27" t="e">
        <f t="shared" si="6"/>
        <v>#N/A</v>
      </c>
      <c r="AH27" t="e">
        <f t="shared" si="6"/>
        <v>#N/A</v>
      </c>
      <c r="AI27" t="e">
        <f t="shared" si="6"/>
        <v>#N/A</v>
      </c>
      <c r="AJ27" t="e">
        <f t="shared" si="6"/>
        <v>#N/A</v>
      </c>
      <c r="AK27" t="e">
        <f t="shared" si="6"/>
        <v>#N/A</v>
      </c>
      <c r="AL27" t="e">
        <f t="shared" si="6"/>
        <v>#N/A</v>
      </c>
      <c r="AM27" t="e">
        <f t="shared" si="6"/>
        <v>#N/A</v>
      </c>
      <c r="AY27">
        <v>0</v>
      </c>
      <c r="AZ27">
        <v>0</v>
      </c>
    </row>
    <row r="28" spans="2:52" x14ac:dyDescent="0.35">
      <c r="B28" t="s">
        <v>125</v>
      </c>
      <c r="C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>
        <f t="shared" ref="AN28:AN39" si="7">IF(ISNUMBER(AA28),COUNTIFS(D28:Z28,"0",E28:AA28,"1")+COUNTIFS(D28:Z28,"1",E28:AA28,"0"),COUNTIFS(D28:Z28,"0",E28:AA28,"1")+COUNTIFS(D28:Z28,"1",E28:AA28,"0")-1)</f>
        <v>0</v>
      </c>
      <c r="AO28">
        <f t="shared" si="1"/>
        <v>0</v>
      </c>
      <c r="AP28">
        <f>COUNTIFS(D28:Z28,"0",E28:AA28,"1",$D$41:$Z$41,"&lt;0,5")+COUNTIFS(D28:Z28,"1",E28:AA28,"0",$D$41:$Z$41,"&gt;=0,5")</f>
        <v>1</v>
      </c>
      <c r="AQ28">
        <f t="shared" ref="AQ28:AQ37" si="8">COUNTIFS(D28:Z28,"0",E28:AA28,"1",$D$41:$Z$41,"&gt;"&amp;$X$1)+COUNTIFS(D28:Z28,"1",E28:AA28,"0",$D$41:$Z$41,"&lt;"&amp;$Y$1)</f>
        <v>0</v>
      </c>
      <c r="AR28">
        <f>AP28</f>
        <v>1</v>
      </c>
      <c r="AS28">
        <f>AQ28</f>
        <v>0</v>
      </c>
      <c r="AT28">
        <f t="shared" ref="AT28:AT34" si="9">IF(AR28=0,-1,AO28/$D$4+$X$2*AR28-$X$3*AS28)</f>
        <v>1</v>
      </c>
      <c r="AU28">
        <v>8</v>
      </c>
      <c r="AV28">
        <v>1</v>
      </c>
      <c r="AW28">
        <f t="shared" ref="AW28:AW37" si="10">AO28/$D$4</f>
        <v>0</v>
      </c>
      <c r="AY28">
        <v>0.125</v>
      </c>
      <c r="AZ28">
        <v>0</v>
      </c>
    </row>
    <row r="29" spans="2:52" x14ac:dyDescent="0.35">
      <c r="B29" t="s">
        <v>125</v>
      </c>
      <c r="C29">
        <v>2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>
        <v>3</v>
      </c>
      <c r="AC29">
        <v>3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>
        <f t="shared" si="7"/>
        <v>0</v>
      </c>
      <c r="AO29">
        <f t="shared" si="1"/>
        <v>0</v>
      </c>
      <c r="AP29">
        <f t="shared" ref="AP29:AP37" si="11">COUNTIFS(D29:Z29,"0",E29:AA29,"1",$D$41:$Z$41,"&lt;0,5")+COUNTIFS(D29:Z29,"1",E29:AA29,"0",$D$41:$Z$41,"&gt;=0,5")</f>
        <v>1</v>
      </c>
      <c r="AQ29">
        <f t="shared" si="8"/>
        <v>0</v>
      </c>
      <c r="AR29">
        <f t="shared" si="3"/>
        <v>1</v>
      </c>
      <c r="AS29">
        <f t="shared" si="3"/>
        <v>0</v>
      </c>
      <c r="AT29">
        <f t="shared" si="9"/>
        <v>1</v>
      </c>
      <c r="AW29">
        <f t="shared" si="10"/>
        <v>0</v>
      </c>
      <c r="AY29">
        <v>0</v>
      </c>
      <c r="AZ29">
        <v>0</v>
      </c>
    </row>
    <row r="30" spans="2:52" x14ac:dyDescent="0.35">
      <c r="B30" t="s">
        <v>125</v>
      </c>
      <c r="C30">
        <v>3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>
        <v>3</v>
      </c>
      <c r="AC30">
        <v>4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>
        <f t="shared" si="7"/>
        <v>2</v>
      </c>
      <c r="AO30">
        <f t="shared" si="1"/>
        <v>2</v>
      </c>
      <c r="AP30">
        <f t="shared" si="11"/>
        <v>1</v>
      </c>
      <c r="AQ30">
        <f t="shared" si="8"/>
        <v>2</v>
      </c>
      <c r="AR30">
        <f t="shared" si="3"/>
        <v>1</v>
      </c>
      <c r="AS30">
        <f t="shared" si="3"/>
        <v>2</v>
      </c>
      <c r="AT30">
        <f t="shared" si="9"/>
        <v>0.28571428571428559</v>
      </c>
      <c r="AW30">
        <f t="shared" si="10"/>
        <v>0.2857142857142857</v>
      </c>
      <c r="AY30">
        <v>0</v>
      </c>
      <c r="AZ30">
        <v>0</v>
      </c>
    </row>
    <row r="31" spans="2:52" x14ac:dyDescent="0.35">
      <c r="B31" t="s">
        <v>125</v>
      </c>
      <c r="C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>
        <v>2</v>
      </c>
      <c r="AC31">
        <v>3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>
        <f t="shared" si="7"/>
        <v>0</v>
      </c>
      <c r="AO31">
        <f t="shared" si="1"/>
        <v>0</v>
      </c>
      <c r="AP31">
        <f t="shared" si="11"/>
        <v>1</v>
      </c>
      <c r="AQ31">
        <f t="shared" si="8"/>
        <v>0</v>
      </c>
      <c r="AR31">
        <f t="shared" si="3"/>
        <v>1</v>
      </c>
      <c r="AS31">
        <f t="shared" si="3"/>
        <v>0</v>
      </c>
      <c r="AT31">
        <f t="shared" si="9"/>
        <v>1</v>
      </c>
      <c r="AW31">
        <f t="shared" si="10"/>
        <v>0</v>
      </c>
      <c r="AY31">
        <v>0.125</v>
      </c>
      <c r="AZ31">
        <v>0.14285714285714285</v>
      </c>
    </row>
    <row r="32" spans="2:52" x14ac:dyDescent="0.35">
      <c r="B32" t="s">
        <v>125</v>
      </c>
      <c r="C32">
        <v>5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>
        <v>1.5</v>
      </c>
      <c r="AC32">
        <v>6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>
        <f t="shared" si="7"/>
        <v>0</v>
      </c>
      <c r="AO32">
        <f t="shared" si="1"/>
        <v>0</v>
      </c>
      <c r="AP32">
        <f t="shared" si="11"/>
        <v>1</v>
      </c>
      <c r="AQ32">
        <f t="shared" si="8"/>
        <v>0</v>
      </c>
      <c r="AR32">
        <f t="shared" si="3"/>
        <v>1</v>
      </c>
      <c r="AS32">
        <f t="shared" si="3"/>
        <v>0</v>
      </c>
      <c r="AT32">
        <f>IF(AR32=0,-1,AO32/$D$4+$X$2*AR32-$X$3*AS32)</f>
        <v>1</v>
      </c>
      <c r="AW32">
        <f t="shared" si="10"/>
        <v>0</v>
      </c>
      <c r="AY32">
        <v>0.5</v>
      </c>
      <c r="AZ32">
        <v>0</v>
      </c>
    </row>
    <row r="33" spans="2:52" x14ac:dyDescent="0.35">
      <c r="B33" t="s">
        <v>125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>
        <v>1.5</v>
      </c>
      <c r="AC33">
        <v>7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f t="shared" si="7"/>
        <v>0</v>
      </c>
      <c r="AO33">
        <f t="shared" si="1"/>
        <v>0</v>
      </c>
      <c r="AP33">
        <f t="shared" si="11"/>
        <v>0</v>
      </c>
      <c r="AQ33">
        <f t="shared" si="8"/>
        <v>1</v>
      </c>
      <c r="AR33">
        <f t="shared" si="3"/>
        <v>0</v>
      </c>
      <c r="AS33">
        <f t="shared" si="3"/>
        <v>1</v>
      </c>
      <c r="AT33">
        <f t="shared" si="9"/>
        <v>-1</v>
      </c>
      <c r="AW33">
        <f t="shared" si="10"/>
        <v>0</v>
      </c>
      <c r="AY33">
        <v>0.375</v>
      </c>
      <c r="AZ33">
        <v>0</v>
      </c>
    </row>
    <row r="34" spans="2:52" s="11" customFormat="1" x14ac:dyDescent="0.35">
      <c r="B34" s="11" t="s">
        <v>125</v>
      </c>
      <c r="C34" s="11">
        <v>7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 t="e">
        <v>#N/A</v>
      </c>
      <c r="L34" s="11" t="e">
        <v>#N/A</v>
      </c>
      <c r="M34" s="11" t="e">
        <v>#N/A</v>
      </c>
      <c r="N34" s="11" t="e">
        <v>#N/A</v>
      </c>
      <c r="O34" s="11" t="e">
        <v>#N/A</v>
      </c>
      <c r="P34" s="11" t="e">
        <v>#N/A</v>
      </c>
      <c r="Q34" s="11" t="e">
        <v>#N/A</v>
      </c>
      <c r="R34" s="11" t="e">
        <v>#N/A</v>
      </c>
      <c r="S34" s="11" t="e">
        <v>#N/A</v>
      </c>
      <c r="T34" s="11" t="e">
        <v>#N/A</v>
      </c>
      <c r="U34" s="11" t="e">
        <v>#N/A</v>
      </c>
      <c r="V34" s="11" t="e">
        <v>#N/A</v>
      </c>
      <c r="W34" s="11" t="e">
        <v>#N/A</v>
      </c>
      <c r="X34" s="11" t="e">
        <v>#N/A</v>
      </c>
      <c r="Y34" s="11" t="e">
        <v>#N/A</v>
      </c>
      <c r="Z34" s="11" t="e">
        <v>#N/A</v>
      </c>
      <c r="AA34" s="11" t="e">
        <v>#N/A</v>
      </c>
      <c r="AB34" s="11">
        <v>1.5</v>
      </c>
      <c r="AC34" s="11">
        <v>6</v>
      </c>
      <c r="AD34" s="11" t="e">
        <v>#N/A</v>
      </c>
      <c r="AE34" s="11" t="e">
        <v>#N/A</v>
      </c>
      <c r="AF34" s="11" t="e">
        <v>#N/A</v>
      </c>
      <c r="AG34" s="11" t="e">
        <v>#N/A</v>
      </c>
      <c r="AH34" s="11" t="e">
        <v>#N/A</v>
      </c>
      <c r="AI34" s="11" t="e">
        <v>#N/A</v>
      </c>
      <c r="AJ34" s="11" t="e">
        <v>#N/A</v>
      </c>
      <c r="AK34" s="11" t="e">
        <v>#N/A</v>
      </c>
      <c r="AL34" s="11" t="e">
        <v>#N/A</v>
      </c>
      <c r="AM34" s="11" t="e">
        <v>#N/A</v>
      </c>
      <c r="AN34" s="11">
        <f t="shared" si="7"/>
        <v>-1</v>
      </c>
      <c r="AO34" s="11">
        <v>0</v>
      </c>
      <c r="AP34">
        <f t="shared" si="11"/>
        <v>0</v>
      </c>
      <c r="AQ34" s="11">
        <f t="shared" si="8"/>
        <v>0</v>
      </c>
      <c r="AR34" s="11">
        <f t="shared" si="3"/>
        <v>0</v>
      </c>
      <c r="AS34" s="11">
        <f t="shared" si="3"/>
        <v>0</v>
      </c>
      <c r="AT34" s="11">
        <f t="shared" si="9"/>
        <v>-1</v>
      </c>
      <c r="AW34" s="11">
        <f t="shared" si="10"/>
        <v>0</v>
      </c>
      <c r="AY34">
        <v>0</v>
      </c>
      <c r="AZ34">
        <v>0</v>
      </c>
    </row>
    <row r="35" spans="2:52" x14ac:dyDescent="0.35">
      <c r="B35" t="s">
        <v>125</v>
      </c>
      <c r="C35">
        <v>8</v>
      </c>
      <c r="D35">
        <v>0</v>
      </c>
      <c r="E35">
        <v>0</v>
      </c>
      <c r="F35">
        <v>0</v>
      </c>
      <c r="H35">
        <v>1</v>
      </c>
      <c r="I35">
        <v>1</v>
      </c>
      <c r="J35">
        <v>1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>
        <v>2</v>
      </c>
      <c r="AC35">
        <v>4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>
        <f t="shared" si="7"/>
        <v>-1</v>
      </c>
      <c r="AO35">
        <v>2</v>
      </c>
      <c r="AP35">
        <f t="shared" si="11"/>
        <v>0</v>
      </c>
      <c r="AQ35">
        <f t="shared" si="8"/>
        <v>0</v>
      </c>
      <c r="AR35">
        <v>2</v>
      </c>
      <c r="AS35">
        <f t="shared" si="3"/>
        <v>0</v>
      </c>
      <c r="AT35">
        <f>IF(AR35=0,-1,AO35/$D$4+$X$2*AR35-$X$3*AS35)</f>
        <v>2.2857142857142856</v>
      </c>
      <c r="AW35">
        <f t="shared" si="10"/>
        <v>0.2857142857142857</v>
      </c>
      <c r="AY35">
        <v>0.1</v>
      </c>
      <c r="AZ35">
        <v>0</v>
      </c>
    </row>
    <row r="36" spans="2:52" x14ac:dyDescent="0.35">
      <c r="B36" t="s">
        <v>125</v>
      </c>
      <c r="C36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>
        <v>1.75</v>
      </c>
      <c r="AC36">
        <v>6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>
        <f t="shared" si="7"/>
        <v>0</v>
      </c>
      <c r="AO36">
        <v>2</v>
      </c>
      <c r="AP36">
        <f t="shared" si="11"/>
        <v>0</v>
      </c>
      <c r="AQ36">
        <f t="shared" si="8"/>
        <v>1</v>
      </c>
      <c r="AR36">
        <v>2</v>
      </c>
      <c r="AS36">
        <f t="shared" si="3"/>
        <v>1</v>
      </c>
      <c r="AT36">
        <f>IF(AR36=0,-1,AO36/$D$4+$X$2*AR36-$X$3*AS36)</f>
        <v>1.7857142857142856</v>
      </c>
      <c r="AW36">
        <f t="shared" si="10"/>
        <v>0.2857142857142857</v>
      </c>
      <c r="AY36">
        <v>0</v>
      </c>
      <c r="AZ36">
        <v>0</v>
      </c>
    </row>
    <row r="37" spans="2:52" x14ac:dyDescent="0.35">
      <c r="B37" t="s">
        <v>125</v>
      </c>
      <c r="C37">
        <v>10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>
        <v>2</v>
      </c>
      <c r="AC37">
        <v>5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>
        <f t="shared" si="7"/>
        <v>0</v>
      </c>
      <c r="AO37">
        <f t="shared" si="1"/>
        <v>0</v>
      </c>
      <c r="AP37">
        <f t="shared" si="11"/>
        <v>1</v>
      </c>
      <c r="AQ37">
        <f t="shared" si="8"/>
        <v>0</v>
      </c>
      <c r="AR37">
        <f t="shared" si="3"/>
        <v>1</v>
      </c>
      <c r="AS37">
        <f t="shared" si="3"/>
        <v>0</v>
      </c>
      <c r="AT37">
        <f>IF(AR37=0,-1,AO37/$D$4+$X$2*AR37-$X$3*AS37)</f>
        <v>1</v>
      </c>
      <c r="AW37">
        <f t="shared" si="10"/>
        <v>0</v>
      </c>
      <c r="AY37">
        <v>0</v>
      </c>
      <c r="AZ37">
        <v>0</v>
      </c>
    </row>
    <row r="38" spans="2:52" hidden="1" x14ac:dyDescent="0.35">
      <c r="B38" t="s">
        <v>125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e">
        <v>#N/A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1.5</v>
      </c>
      <c r="AC38">
        <v>5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>
        <f t="shared" si="7"/>
        <v>0</v>
      </c>
      <c r="AO38">
        <f t="shared" si="1"/>
        <v>0</v>
      </c>
      <c r="AP38">
        <f>COUNTIFS(D38:Z38,"0",E38:AA38,"1",$D$41:$Z$41,"&lt;0,5")+COUNTIFS(D38:Z38,"1",E38:AA38,"0",$D$41:$Z$41,"&gt;0,5")</f>
        <v>0</v>
      </c>
      <c r="AQ38">
        <f>COUNTIFS(D38:Z38,"0",E38:AA38,"1",$D$17:$Z$17,"&gt;"&amp;$X$1)+COUNTIFS(D38:Z38,"1",E38:AA38,"0",$D$17:$Z$17,"&lt;"&amp;$Y$1)</f>
        <v>0</v>
      </c>
      <c r="AR38">
        <f t="shared" si="3"/>
        <v>0</v>
      </c>
      <c r="AT38">
        <f>IF(AP38=0,-1,AN38/$D$4+$X$2*AP38-$X$3*AQ38)</f>
        <v>-1</v>
      </c>
      <c r="AW38">
        <f>AO38/$C$4</f>
        <v>0</v>
      </c>
      <c r="AY38">
        <v>0</v>
      </c>
      <c r="AZ38">
        <v>0</v>
      </c>
    </row>
    <row r="39" spans="2:52" hidden="1" x14ac:dyDescent="0.35">
      <c r="B39" t="s">
        <v>125</v>
      </c>
      <c r="C39">
        <v>16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t="e">
        <v>#N/A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5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>
        <f t="shared" si="7"/>
        <v>2</v>
      </c>
      <c r="AO39">
        <f t="shared" si="1"/>
        <v>2</v>
      </c>
      <c r="AP39">
        <f>COUNTIFS(D39:Z39,"0",E39:AA39,"1",$D$41:$Z$41,"&lt;0,5")+COUNTIFS(D39:Z39,"1",E39:AA39,"0",$D$41:$Z$41,"&gt;0,5")</f>
        <v>0</v>
      </c>
      <c r="AQ39">
        <f>COUNTIFS(D39:Z39,"0",E39:AA39,"1",$D$17:$Z$17,"&gt;"&amp;$X$1)+COUNTIFS(D39:Z39,"1",E39:AA39,"0",$D$17:$Z$17,"&lt;"&amp;$Y$1)</f>
        <v>1</v>
      </c>
      <c r="AR39">
        <f t="shared" si="3"/>
        <v>0</v>
      </c>
      <c r="AT39">
        <f>IF(AP39=0,-1,AN39/$D$4+$X$2*AP39-$X$3*AQ39)</f>
        <v>-1</v>
      </c>
      <c r="AW39">
        <f>AO39/$C$4</f>
        <v>0.4</v>
      </c>
      <c r="AY39">
        <v>0</v>
      </c>
      <c r="AZ39">
        <v>0</v>
      </c>
    </row>
    <row r="40" spans="2:52" x14ac:dyDescent="0.35">
      <c r="D40">
        <f>SUM(D28:D37)/10</f>
        <v>0</v>
      </c>
      <c r="E40">
        <f t="shared" ref="E40:AM40" si="12">SUM(E28:E37)/10</f>
        <v>0</v>
      </c>
      <c r="F40">
        <f t="shared" si="12"/>
        <v>0.1</v>
      </c>
      <c r="G40">
        <f t="shared" si="12"/>
        <v>0.2</v>
      </c>
      <c r="H40">
        <f t="shared" si="12"/>
        <v>0.6</v>
      </c>
      <c r="I40">
        <f t="shared" si="12"/>
        <v>0.8</v>
      </c>
      <c r="J40">
        <f t="shared" si="12"/>
        <v>0.9</v>
      </c>
      <c r="K40" t="e">
        <f t="shared" si="12"/>
        <v>#N/A</v>
      </c>
      <c r="L40" t="e">
        <f t="shared" si="12"/>
        <v>#N/A</v>
      </c>
      <c r="M40" t="e">
        <f t="shared" si="12"/>
        <v>#N/A</v>
      </c>
      <c r="N40" t="e">
        <f t="shared" si="12"/>
        <v>#N/A</v>
      </c>
      <c r="O40" t="e">
        <f t="shared" si="12"/>
        <v>#N/A</v>
      </c>
      <c r="P40" t="e">
        <f t="shared" si="12"/>
        <v>#N/A</v>
      </c>
      <c r="Q40" t="e">
        <f t="shared" si="12"/>
        <v>#N/A</v>
      </c>
      <c r="R40" t="e">
        <f t="shared" si="12"/>
        <v>#N/A</v>
      </c>
      <c r="S40" t="e">
        <f t="shared" si="12"/>
        <v>#N/A</v>
      </c>
      <c r="T40" t="e">
        <f t="shared" si="12"/>
        <v>#N/A</v>
      </c>
      <c r="U40" t="e">
        <f t="shared" si="12"/>
        <v>#N/A</v>
      </c>
      <c r="V40" t="e">
        <f t="shared" si="12"/>
        <v>#N/A</v>
      </c>
      <c r="W40" t="e">
        <f t="shared" si="12"/>
        <v>#N/A</v>
      </c>
      <c r="X40" t="e">
        <f t="shared" si="12"/>
        <v>#N/A</v>
      </c>
      <c r="Y40" t="e">
        <f t="shared" si="12"/>
        <v>#N/A</v>
      </c>
      <c r="Z40" t="e">
        <f t="shared" si="12"/>
        <v>#N/A</v>
      </c>
      <c r="AA40" t="e">
        <f t="shared" si="12"/>
        <v>#N/A</v>
      </c>
      <c r="AB40" t="e">
        <f t="shared" si="12"/>
        <v>#N/A</v>
      </c>
      <c r="AC40" t="e">
        <f t="shared" si="12"/>
        <v>#N/A</v>
      </c>
      <c r="AD40" t="e">
        <f t="shared" si="12"/>
        <v>#N/A</v>
      </c>
      <c r="AE40" t="e">
        <f t="shared" si="12"/>
        <v>#N/A</v>
      </c>
      <c r="AF40" t="e">
        <f t="shared" si="12"/>
        <v>#N/A</v>
      </c>
      <c r="AG40" t="e">
        <f t="shared" si="12"/>
        <v>#N/A</v>
      </c>
      <c r="AH40" t="e">
        <f t="shared" si="12"/>
        <v>#N/A</v>
      </c>
      <c r="AI40" t="e">
        <f t="shared" si="12"/>
        <v>#N/A</v>
      </c>
      <c r="AJ40" t="e">
        <f t="shared" si="12"/>
        <v>#N/A</v>
      </c>
      <c r="AK40" t="e">
        <f t="shared" si="12"/>
        <v>#N/A</v>
      </c>
      <c r="AL40" t="e">
        <f t="shared" si="12"/>
        <v>#N/A</v>
      </c>
      <c r="AM40" t="e">
        <f t="shared" si="12"/>
        <v>#N/A</v>
      </c>
      <c r="AY40">
        <v>0</v>
      </c>
      <c r="AZ40">
        <v>0</v>
      </c>
    </row>
    <row r="41" spans="2:52" x14ac:dyDescent="0.35">
      <c r="C41" t="s">
        <v>115</v>
      </c>
      <c r="D41">
        <f>(SUM(D28:D39)+1)/12</f>
        <v>8.3333333333333329E-2</v>
      </c>
      <c r="E41">
        <f>(SUM(E28:E39)+2)/12</f>
        <v>0.25</v>
      </c>
      <c r="F41">
        <f t="shared" ref="F41:AA41" si="13">(SUM(F28:F39)+2)/12</f>
        <v>0.25</v>
      </c>
      <c r="G41">
        <f t="shared" si="13"/>
        <v>0.33333333333333331</v>
      </c>
      <c r="H41">
        <f t="shared" si="13"/>
        <v>0.66666666666666663</v>
      </c>
      <c r="I41">
        <f t="shared" si="13"/>
        <v>0.83333333333333337</v>
      </c>
      <c r="J41">
        <f t="shared" si="13"/>
        <v>0.91666666666666663</v>
      </c>
      <c r="K41" t="e">
        <f t="shared" si="13"/>
        <v>#N/A</v>
      </c>
      <c r="L41" t="e">
        <f t="shared" si="13"/>
        <v>#N/A</v>
      </c>
      <c r="M41" t="e">
        <f t="shared" si="13"/>
        <v>#N/A</v>
      </c>
      <c r="N41" t="e">
        <f t="shared" si="13"/>
        <v>#N/A</v>
      </c>
      <c r="O41" t="e">
        <f t="shared" si="13"/>
        <v>#N/A</v>
      </c>
      <c r="P41" t="e">
        <f t="shared" si="13"/>
        <v>#N/A</v>
      </c>
      <c r="Q41" t="e">
        <f t="shared" si="13"/>
        <v>#N/A</v>
      </c>
      <c r="R41" t="e">
        <f t="shared" si="13"/>
        <v>#N/A</v>
      </c>
      <c r="S41" t="e">
        <f t="shared" si="13"/>
        <v>#N/A</v>
      </c>
      <c r="T41" t="e">
        <f t="shared" si="13"/>
        <v>#N/A</v>
      </c>
      <c r="U41" t="e">
        <f t="shared" si="13"/>
        <v>#N/A</v>
      </c>
      <c r="V41" t="e">
        <f t="shared" si="13"/>
        <v>#N/A</v>
      </c>
      <c r="W41" t="e">
        <f t="shared" si="13"/>
        <v>#N/A</v>
      </c>
      <c r="X41" t="e">
        <f t="shared" si="13"/>
        <v>#N/A</v>
      </c>
      <c r="Y41" t="e">
        <f t="shared" si="13"/>
        <v>#N/A</v>
      </c>
      <c r="Z41" t="e">
        <f t="shared" si="13"/>
        <v>#N/A</v>
      </c>
      <c r="AA41" t="e">
        <f t="shared" si="13"/>
        <v>#N/A</v>
      </c>
      <c r="AB41" t="e">
        <f t="shared" ref="AB41:AM41" si="14">(SUM(AB31:AB39)+$C$3)/$C$2</f>
        <v>#DIV/0!</v>
      </c>
      <c r="AC41" t="e">
        <f t="shared" si="14"/>
        <v>#DIV/0!</v>
      </c>
      <c r="AD41" t="e">
        <f t="shared" si="14"/>
        <v>#N/A</v>
      </c>
      <c r="AE41" t="e">
        <f t="shared" si="14"/>
        <v>#N/A</v>
      </c>
      <c r="AF41" t="e">
        <f t="shared" si="14"/>
        <v>#N/A</v>
      </c>
      <c r="AG41" t="e">
        <f t="shared" si="14"/>
        <v>#N/A</v>
      </c>
      <c r="AH41" t="e">
        <f t="shared" si="14"/>
        <v>#N/A</v>
      </c>
      <c r="AI41" t="e">
        <f t="shared" si="14"/>
        <v>#N/A</v>
      </c>
      <c r="AJ41" t="e">
        <f t="shared" si="14"/>
        <v>#N/A</v>
      </c>
      <c r="AK41" t="e">
        <f t="shared" si="14"/>
        <v>#N/A</v>
      </c>
      <c r="AL41" t="e">
        <f t="shared" si="14"/>
        <v>#N/A</v>
      </c>
      <c r="AM41" t="e">
        <f t="shared" si="14"/>
        <v>#N/A</v>
      </c>
      <c r="AY41">
        <v>0</v>
      </c>
      <c r="AZ41">
        <v>4.7619047619047616E-2</v>
      </c>
    </row>
    <row r="42" spans="2:52" x14ac:dyDescent="0.35">
      <c r="B42" t="s">
        <v>126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>
        <v>1.75</v>
      </c>
      <c r="AC42">
        <v>5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f t="shared" ref="AN42:AN47" si="15">IF(ISNUMBER(AA42),COUNTIFS(D42:Z42,"0",E42:AA42,"1")+COUNTIFS(D42:Z42,"1",E42:AA42,"0"),COUNTIFS(D42:Z42,"0",E42:AA42,"1")+COUNTIFS(D42:Z42,"1",E42:AA42,"0")-1)</f>
        <v>0</v>
      </c>
      <c r="AO42">
        <f t="shared" si="1"/>
        <v>0</v>
      </c>
      <c r="AP42">
        <f t="shared" ref="AP42:AP47" si="16">COUNTIFS(D42:Z42,"0",E42:AA42,"1",$D$51:$Z$51,"&lt;0,5")+COUNTIFS(D42:Z42,"1",E42:AA42,"0",$D$51:$Z$51,"&gt;=0,5")</f>
        <v>0</v>
      </c>
      <c r="AQ42">
        <f t="shared" ref="AQ42:AQ47" si="17">COUNTIFS(D42:Z42,"0",E42:AA42,"1",$D$51:$Z$51,"&gt;"&amp;$X$1)+COUNTIFS(D42:Z42,"1",E42:AA42,"0",$D$51:$Z$51,"&lt;"&amp;$Y$1)</f>
        <v>1</v>
      </c>
      <c r="AR42">
        <f t="shared" si="3"/>
        <v>0</v>
      </c>
      <c r="AS42">
        <f t="shared" si="3"/>
        <v>1</v>
      </c>
      <c r="AT42">
        <f t="shared" ref="AT42:AT47" si="18">IF(AR42=0,-1,AO42/$E$4+$X$2*AR42-$X$3*AS42)</f>
        <v>-1</v>
      </c>
      <c r="AU42">
        <v>4</v>
      </c>
      <c r="AV42">
        <v>2</v>
      </c>
      <c r="AW42">
        <f t="shared" ref="AW42:AW47" si="19">AO42/$E$4</f>
        <v>0</v>
      </c>
      <c r="AY42">
        <v>0</v>
      </c>
      <c r="AZ42">
        <v>6.25E-2</v>
      </c>
    </row>
    <row r="43" spans="2:52" x14ac:dyDescent="0.35">
      <c r="B43" t="s">
        <v>126</v>
      </c>
      <c r="C43">
        <v>2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>
        <v>2.75</v>
      </c>
      <c r="AC43">
        <v>6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>
        <f t="shared" si="15"/>
        <v>0</v>
      </c>
      <c r="AO43">
        <f t="shared" si="1"/>
        <v>0</v>
      </c>
      <c r="AP43">
        <f t="shared" si="16"/>
        <v>1</v>
      </c>
      <c r="AQ43">
        <f t="shared" si="17"/>
        <v>0</v>
      </c>
      <c r="AR43">
        <f t="shared" si="3"/>
        <v>1</v>
      </c>
      <c r="AS43">
        <f t="shared" si="3"/>
        <v>0</v>
      </c>
      <c r="AT43">
        <f t="shared" si="18"/>
        <v>1</v>
      </c>
      <c r="AW43">
        <f t="shared" si="19"/>
        <v>0</v>
      </c>
      <c r="AY43">
        <v>0.33333333333333331</v>
      </c>
      <c r="AZ43">
        <v>0</v>
      </c>
    </row>
    <row r="44" spans="2:52" x14ac:dyDescent="0.35">
      <c r="B44" t="s">
        <v>126</v>
      </c>
      <c r="C44">
        <v>3</v>
      </c>
      <c r="E44">
        <v>0</v>
      </c>
      <c r="F44">
        <v>0</v>
      </c>
      <c r="G44">
        <v>0</v>
      </c>
      <c r="H44">
        <v>1</v>
      </c>
      <c r="I44">
        <v>1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>
        <v>2.25</v>
      </c>
      <c r="AC44">
        <v>6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>
        <f t="shared" si="15"/>
        <v>0</v>
      </c>
      <c r="AO44">
        <f t="shared" si="1"/>
        <v>0</v>
      </c>
      <c r="AP44">
        <f t="shared" si="16"/>
        <v>1</v>
      </c>
      <c r="AQ44">
        <f t="shared" si="17"/>
        <v>0</v>
      </c>
      <c r="AR44">
        <f t="shared" si="3"/>
        <v>1</v>
      </c>
      <c r="AS44">
        <f t="shared" si="3"/>
        <v>0</v>
      </c>
      <c r="AT44">
        <f t="shared" si="18"/>
        <v>1</v>
      </c>
      <c r="AW44">
        <f t="shared" si="19"/>
        <v>0</v>
      </c>
      <c r="AY44">
        <v>0</v>
      </c>
      <c r="AZ44">
        <v>0</v>
      </c>
    </row>
    <row r="45" spans="2:52" x14ac:dyDescent="0.35">
      <c r="B45" t="s">
        <v>126</v>
      </c>
      <c r="C45">
        <v>4</v>
      </c>
      <c r="E45">
        <v>0</v>
      </c>
      <c r="F45">
        <v>0</v>
      </c>
      <c r="G45">
        <v>0</v>
      </c>
      <c r="H45">
        <v>1</v>
      </c>
      <c r="I45">
        <v>1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>
        <v>2.75</v>
      </c>
      <c r="AC45">
        <v>6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>
        <f t="shared" si="15"/>
        <v>0</v>
      </c>
      <c r="AO45">
        <f t="shared" si="1"/>
        <v>0</v>
      </c>
      <c r="AP45">
        <f t="shared" si="16"/>
        <v>1</v>
      </c>
      <c r="AQ45">
        <f t="shared" si="17"/>
        <v>0</v>
      </c>
      <c r="AR45">
        <f t="shared" si="3"/>
        <v>1</v>
      </c>
      <c r="AS45">
        <f t="shared" si="3"/>
        <v>0</v>
      </c>
      <c r="AT45">
        <f t="shared" si="18"/>
        <v>1</v>
      </c>
      <c r="AW45">
        <f t="shared" si="19"/>
        <v>0</v>
      </c>
      <c r="AY45">
        <v>0</v>
      </c>
      <c r="AZ45">
        <v>0</v>
      </c>
    </row>
    <row r="46" spans="2:52" x14ac:dyDescent="0.35">
      <c r="B46" t="s">
        <v>126</v>
      </c>
      <c r="C46">
        <v>5</v>
      </c>
      <c r="E46">
        <v>0</v>
      </c>
      <c r="F46">
        <v>1</v>
      </c>
      <c r="G46">
        <v>1</v>
      </c>
      <c r="H46">
        <v>1</v>
      </c>
      <c r="I46">
        <v>1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2</v>
      </c>
      <c r="AC46">
        <v>6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>
        <f t="shared" si="15"/>
        <v>0</v>
      </c>
      <c r="AO46">
        <f t="shared" si="1"/>
        <v>0</v>
      </c>
      <c r="AP46">
        <f t="shared" si="16"/>
        <v>1</v>
      </c>
      <c r="AQ46">
        <f t="shared" si="17"/>
        <v>0</v>
      </c>
      <c r="AR46">
        <f t="shared" si="3"/>
        <v>1</v>
      </c>
      <c r="AS46">
        <f t="shared" si="3"/>
        <v>0</v>
      </c>
      <c r="AT46">
        <f t="shared" si="18"/>
        <v>1</v>
      </c>
      <c r="AW46">
        <f t="shared" si="19"/>
        <v>0</v>
      </c>
      <c r="AY46">
        <v>0</v>
      </c>
      <c r="AZ46">
        <v>0</v>
      </c>
    </row>
    <row r="47" spans="2:52" x14ac:dyDescent="0.35">
      <c r="B47" t="s">
        <v>126</v>
      </c>
      <c r="C47">
        <v>6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>
        <v>3</v>
      </c>
      <c r="AC47">
        <v>6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>
        <f t="shared" si="15"/>
        <v>1</v>
      </c>
      <c r="AO47">
        <f t="shared" si="1"/>
        <v>1</v>
      </c>
      <c r="AP47">
        <f t="shared" si="16"/>
        <v>0</v>
      </c>
      <c r="AQ47">
        <f t="shared" si="17"/>
        <v>2</v>
      </c>
      <c r="AR47">
        <f>AP47</f>
        <v>0</v>
      </c>
      <c r="AS47">
        <f t="shared" si="3"/>
        <v>2</v>
      </c>
      <c r="AT47">
        <f t="shared" si="18"/>
        <v>-1</v>
      </c>
      <c r="AW47">
        <f t="shared" si="19"/>
        <v>0.16666666666666666</v>
      </c>
      <c r="AY47">
        <v>0.14285714285714285</v>
      </c>
      <c r="AZ47">
        <v>0</v>
      </c>
    </row>
    <row r="48" spans="2:52" x14ac:dyDescent="0.35">
      <c r="B48" s="7" t="s">
        <v>126</v>
      </c>
      <c r="C48" s="7">
        <v>7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>
        <v>2</v>
      </c>
      <c r="AC48">
        <v>6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Y48">
        <v>0</v>
      </c>
      <c r="AZ48">
        <v>0</v>
      </c>
    </row>
    <row r="49" spans="2:52" x14ac:dyDescent="0.35">
      <c r="B49" s="7" t="s">
        <v>126</v>
      </c>
      <c r="C49" s="7">
        <v>8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>
        <v>2.25</v>
      </c>
      <c r="AC49">
        <v>7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Y49">
        <v>0</v>
      </c>
      <c r="AZ49">
        <v>0</v>
      </c>
    </row>
    <row r="50" spans="2:52" x14ac:dyDescent="0.35">
      <c r="D50">
        <f t="shared" ref="D50:I50" si="20">AVERAGE(D42:D47)</f>
        <v>0.33333333333333331</v>
      </c>
      <c r="E50">
        <f t="shared" si="20"/>
        <v>0</v>
      </c>
      <c r="F50">
        <f t="shared" si="20"/>
        <v>0.16666666666666666</v>
      </c>
      <c r="G50">
        <f t="shared" si="20"/>
        <v>0.33333333333333331</v>
      </c>
      <c r="H50">
        <f t="shared" si="20"/>
        <v>0.66666666666666663</v>
      </c>
      <c r="I50">
        <f t="shared" si="20"/>
        <v>1</v>
      </c>
      <c r="AY50">
        <v>0.33333333333333331</v>
      </c>
      <c r="AZ50">
        <v>0</v>
      </c>
    </row>
    <row r="51" spans="2:52" x14ac:dyDescent="0.35">
      <c r="C51" t="s">
        <v>115</v>
      </c>
      <c r="D51">
        <f>(SUM(D42:D49)+1)/12</f>
        <v>0.16666666666666666</v>
      </c>
      <c r="E51">
        <f>(SUM(E42:E49)+1)/12</f>
        <v>8.3333333333333329E-2</v>
      </c>
      <c r="F51">
        <f>(SUM(F42:F49)+2)/12</f>
        <v>0.25</v>
      </c>
      <c r="G51">
        <f>(SUM(G42:G49)+2)/12</f>
        <v>0.33333333333333331</v>
      </c>
      <c r="H51">
        <f>(SUM(H42:H49)+6)/12</f>
        <v>0.83333333333333337</v>
      </c>
      <c r="I51">
        <f>(SUM(I42:I49)+6)/12</f>
        <v>1</v>
      </c>
      <c r="AY51">
        <v>0</v>
      </c>
      <c r="AZ51">
        <v>0</v>
      </c>
    </row>
    <row r="52" spans="2:52" s="14" customFormat="1" x14ac:dyDescent="0.35">
      <c r="B52" s="14" t="s">
        <v>127</v>
      </c>
      <c r="C52" s="14">
        <v>1</v>
      </c>
      <c r="D52" s="14">
        <v>0</v>
      </c>
      <c r="G52" s="14">
        <v>0</v>
      </c>
      <c r="H52" s="14">
        <v>0</v>
      </c>
      <c r="I52" s="14">
        <v>1</v>
      </c>
      <c r="J52" s="14">
        <v>1</v>
      </c>
      <c r="K52" s="14">
        <v>1</v>
      </c>
      <c r="L52" s="14">
        <v>1</v>
      </c>
      <c r="M52" s="14" t="e">
        <v>#N/A</v>
      </c>
      <c r="N52" s="14" t="e">
        <v>#N/A</v>
      </c>
      <c r="O52" s="14" t="e">
        <v>#N/A</v>
      </c>
      <c r="P52" s="14" t="e">
        <v>#N/A</v>
      </c>
      <c r="Q52" s="14" t="e">
        <v>#N/A</v>
      </c>
      <c r="R52" s="14" t="e">
        <v>#N/A</v>
      </c>
      <c r="S52" s="14" t="e">
        <v>#N/A</v>
      </c>
      <c r="T52" s="14" t="e">
        <v>#N/A</v>
      </c>
      <c r="U52" s="14" t="e">
        <v>#N/A</v>
      </c>
      <c r="V52" s="14" t="e">
        <v>#N/A</v>
      </c>
      <c r="W52" s="14" t="e">
        <v>#N/A</v>
      </c>
      <c r="X52" s="14" t="e">
        <v>#N/A</v>
      </c>
      <c r="Y52" s="14" t="e">
        <v>#N/A</v>
      </c>
      <c r="Z52" s="14" t="e">
        <v>#N/A</v>
      </c>
      <c r="AA52" s="14" t="e">
        <v>#N/A</v>
      </c>
      <c r="AB52" s="14">
        <v>3</v>
      </c>
      <c r="AC52" s="14">
        <v>7</v>
      </c>
      <c r="AD52" s="14" t="e">
        <v>#N/A</v>
      </c>
      <c r="AE52" s="14" t="e">
        <v>#N/A</v>
      </c>
      <c r="AF52" s="14" t="e">
        <v>#N/A</v>
      </c>
      <c r="AG52" s="14" t="e">
        <v>#N/A</v>
      </c>
      <c r="AH52" s="14" t="e">
        <v>#N/A</v>
      </c>
      <c r="AI52" s="14" t="e">
        <v>#N/A</v>
      </c>
      <c r="AJ52" s="14" t="e">
        <v>#N/A</v>
      </c>
      <c r="AK52" s="14" t="e">
        <v>#N/A</v>
      </c>
      <c r="AL52" s="14" t="e">
        <v>#N/A</v>
      </c>
      <c r="AM52" s="14" t="e">
        <v>#N/A</v>
      </c>
      <c r="AN52" s="14">
        <f t="shared" ref="AN52:AN61" si="21">IF(ISNUMBER(AA52),COUNTIFS(D52:Z52,"0",E52:AA52,"1")+COUNTIFS(D52:Z52,"1",E52:AA52,"0"),COUNTIFS(D52:Z52,"0",E52:AA52,"1")+COUNTIFS(D52:Z52,"1",E52:AA52,"0")-1)</f>
        <v>0</v>
      </c>
      <c r="AO52" s="14">
        <f t="shared" si="1"/>
        <v>0</v>
      </c>
      <c r="AP52" s="14">
        <f>COUNTIFS(D52:Z52,"0",E52:AA52,"1",$D$63:$Z$63,"&lt;0,5")+COUNTIFS(D52:Z52,"1",E52:AA52,"0",$D$63:$Z$63,"&gt;=0,5")</f>
        <v>0</v>
      </c>
      <c r="AQ52" s="14">
        <f>COUNTIFS(D52:Z52,"0",E52:AA52,"1",$D$63:$Z$63,"&gt;"&amp;$X$1)+COUNTIFS(D52:Z52,"1",E52:AA52,"0",$D$63:$Z$63,"&lt;"&amp;$Y$1)</f>
        <v>1</v>
      </c>
      <c r="AR52" s="14">
        <f t="shared" si="3"/>
        <v>0</v>
      </c>
      <c r="AS52" s="14">
        <f t="shared" si="3"/>
        <v>1</v>
      </c>
      <c r="AT52" s="14">
        <f>IF(AR52=0,-1,AO52/$F$4+$X$2*AR52-$X$3*AS52)</f>
        <v>-1</v>
      </c>
      <c r="AU52" s="14">
        <v>3</v>
      </c>
      <c r="AV52" s="14">
        <v>2</v>
      </c>
      <c r="AW52" s="14">
        <f t="shared" ref="AW52:AW61" si="22">AO52/$F$4</f>
        <v>0</v>
      </c>
      <c r="AY52">
        <v>0.22222222222222221</v>
      </c>
    </row>
    <row r="53" spans="2:52" x14ac:dyDescent="0.35">
      <c r="B53" t="s">
        <v>127</v>
      </c>
      <c r="C53">
        <v>2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>
        <v>2.75</v>
      </c>
      <c r="AC53">
        <v>3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>
        <f t="shared" si="21"/>
        <v>0</v>
      </c>
      <c r="AO53">
        <f t="shared" si="1"/>
        <v>0</v>
      </c>
      <c r="AP53">
        <f>COUNTIFS(D53:Z53,"0",E53:AA53,"1",$D$63:$Z$63,"&lt;0,5")+COUNTIFS(D53:Z53,"1",E53:AA53,"0",$D$63:$Z$63,"&gt;=0,5")</f>
        <v>1</v>
      </c>
      <c r="AQ53">
        <f>COUNTIFS(D53:Z53,"0",E53:AA53,"1",$D$63:$Z$63,"&gt;"&amp;$X$1)+COUNTIFS(D53:Z53,"1",E53:AA53,"0",$D$63:$Z$63,"&lt;"&amp;$Y$1)</f>
        <v>0</v>
      </c>
      <c r="AR53">
        <f t="shared" si="3"/>
        <v>1</v>
      </c>
      <c r="AS53">
        <f t="shared" si="3"/>
        <v>0</v>
      </c>
      <c r="AT53">
        <f t="shared" ref="AT53:AT58" si="23">IF(AR53=0,-1,AO53/$F$4+$X$2*AR53-$X$3*AS53)</f>
        <v>1</v>
      </c>
      <c r="AW53">
        <f t="shared" si="22"/>
        <v>0</v>
      </c>
      <c r="AY53">
        <v>0</v>
      </c>
    </row>
    <row r="54" spans="2:52" x14ac:dyDescent="0.35">
      <c r="B54" t="s">
        <v>127</v>
      </c>
      <c r="C54">
        <v>3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>
        <v>2.5</v>
      </c>
      <c r="AC54">
        <v>4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>
        <f t="shared" si="21"/>
        <v>0</v>
      </c>
      <c r="AO54">
        <f t="shared" si="1"/>
        <v>0</v>
      </c>
      <c r="AP54">
        <f>COUNTIFS(D54:Z54,"0",E54:AA54,"1",$D$63:$Z$63,"&lt;0,5")+COUNTIFS(D54:Z54,"1",E54:AA54,"0",$D$63:$Z$63,"&gt;=0,5")</f>
        <v>0</v>
      </c>
      <c r="AQ54">
        <f>COUNTIFS(D54:Z54,"0",E54:AA54,"1",$D$63:$Z$63,"&gt;"&amp;$X$1)+COUNTIFS(D54:Z54,"1",E54:AA54,"0",$D$63:$Z$63,"&lt;"&amp;$Y$1)</f>
        <v>1</v>
      </c>
      <c r="AR54">
        <f t="shared" si="3"/>
        <v>0</v>
      </c>
      <c r="AS54">
        <f t="shared" si="3"/>
        <v>1</v>
      </c>
      <c r="AT54">
        <f t="shared" si="23"/>
        <v>-1</v>
      </c>
      <c r="AW54">
        <f t="shared" si="22"/>
        <v>0</v>
      </c>
      <c r="AY54">
        <v>0</v>
      </c>
    </row>
    <row r="55" spans="2:52" x14ac:dyDescent="0.35">
      <c r="B55" t="s">
        <v>127</v>
      </c>
      <c r="C55">
        <v>4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>
        <v>2.5</v>
      </c>
      <c r="AC55">
        <v>7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>
        <f t="shared" si="21"/>
        <v>1</v>
      </c>
      <c r="AO55">
        <f t="shared" si="1"/>
        <v>1</v>
      </c>
      <c r="AP55">
        <f>COUNTIFS(D55:Z55,"0",E55:AA55,"1",$D$63:$Z$63,"&lt;0,5")+COUNTIFS(D55:Z55,"1",E55:AA55,"0",$D$63:$Z$63,"&gt;=0,5")</f>
        <v>1</v>
      </c>
      <c r="AQ55">
        <f>COUNTIFS(D55:Z55,"0",E55:AA55,"1",$D$63:$Z$63,"&gt;"&amp;$X$1)+COUNTIFS(D55:Z55,"1",E55:AA55,"0",$D$63:$Z$63,"&lt;"&amp;$Y$1)</f>
        <v>1</v>
      </c>
      <c r="AR55">
        <f t="shared" si="3"/>
        <v>1</v>
      </c>
      <c r="AS55">
        <f t="shared" si="3"/>
        <v>1</v>
      </c>
      <c r="AT55">
        <f t="shared" si="23"/>
        <v>0.61111111111111116</v>
      </c>
      <c r="AW55">
        <f t="shared" si="22"/>
        <v>0.1111111111111111</v>
      </c>
      <c r="AY55">
        <v>0.2857142857142857</v>
      </c>
    </row>
    <row r="56" spans="2:52" x14ac:dyDescent="0.35">
      <c r="B56" s="7" t="s">
        <v>127</v>
      </c>
      <c r="C56" s="7">
        <v>5</v>
      </c>
      <c r="AY56">
        <v>0.2857142857142857</v>
      </c>
    </row>
    <row r="57" spans="2:52" x14ac:dyDescent="0.35">
      <c r="B57" s="7" t="s">
        <v>127</v>
      </c>
      <c r="C57" s="7">
        <v>6</v>
      </c>
      <c r="AY57">
        <v>0</v>
      </c>
    </row>
    <row r="58" spans="2:52" x14ac:dyDescent="0.35">
      <c r="B58" t="s">
        <v>127</v>
      </c>
      <c r="C58">
        <v>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>
        <v>2</v>
      </c>
      <c r="AC58">
        <v>5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>
        <f t="shared" si="21"/>
        <v>0</v>
      </c>
      <c r="AO58">
        <f t="shared" si="1"/>
        <v>0</v>
      </c>
      <c r="AP58">
        <f>COUNTIFS(D58:Z58,"0",E58:AA58,"1",$D$63:$Z$63,"&lt;=0,5")+COUNTIFS(D58:Z58,"1",E58:AA58,"0",$D$63:$Z$63,"&gt;=0,5")</f>
        <v>0</v>
      </c>
      <c r="AQ58">
        <f>COUNTIFS(D58:Z58,"0",E58:AA58,"1",$D$63:$Z$63,"&gt;"&amp;$X$1)+COUNTIFS(D58:Z58,"1",E58:AA58,"0",$D$63:$Z$63,"&lt;"&amp;$Y$1)</f>
        <v>1</v>
      </c>
      <c r="AR58">
        <f t="shared" si="3"/>
        <v>0</v>
      </c>
      <c r="AS58">
        <f t="shared" si="3"/>
        <v>1</v>
      </c>
      <c r="AT58">
        <f t="shared" si="23"/>
        <v>-1</v>
      </c>
      <c r="AW58">
        <f t="shared" si="22"/>
        <v>0</v>
      </c>
      <c r="AY58">
        <v>9.5238095238095233E-2</v>
      </c>
    </row>
    <row r="59" spans="2:52" x14ac:dyDescent="0.35">
      <c r="B59" s="7" t="s">
        <v>127</v>
      </c>
      <c r="C59" s="7">
        <v>8</v>
      </c>
      <c r="AY59">
        <v>9.5238095238095233E-2</v>
      </c>
    </row>
    <row r="60" spans="2:52" x14ac:dyDescent="0.35">
      <c r="B60" s="7" t="s">
        <v>127</v>
      </c>
      <c r="C60" s="7">
        <v>9</v>
      </c>
      <c r="AY60">
        <v>0.38095238095238093</v>
      </c>
    </row>
    <row r="61" spans="2:52" x14ac:dyDescent="0.35">
      <c r="B61" t="s">
        <v>127</v>
      </c>
      <c r="C61">
        <v>10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>
        <v>1.75</v>
      </c>
      <c r="AC61">
        <v>4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>
        <f t="shared" si="21"/>
        <v>0</v>
      </c>
      <c r="AO61">
        <f t="shared" si="1"/>
        <v>0</v>
      </c>
      <c r="AP61">
        <f>COUNTIFS(D61:Z61,"0",E61:AA61,"1",$D$63:$Z$63,"&lt;=0,5")+COUNTIFS(D61:Z61,"1",E61:AA61,"0",$D$63:$Z$63,"&gt;=0,5")</f>
        <v>1</v>
      </c>
      <c r="AQ61">
        <f>COUNTIFS(D61:Z61,"0",E61:AA61,"1",$D$63:$Z$63,"&gt;"&amp;$X$1)+COUNTIFS(D61:Z61,"1",E61:AA61,"0",$D$63:$Z$63,"&lt;"&amp;$Y$1)</f>
        <v>0</v>
      </c>
      <c r="AR61">
        <f>AP61</f>
        <v>1</v>
      </c>
      <c r="AS61">
        <f>AQ61</f>
        <v>0</v>
      </c>
      <c r="AT61">
        <f>IF(AR61=0,-1,AO61/$F$4+$X$2*AR61-$X$3*AS61)</f>
        <v>1</v>
      </c>
      <c r="AW61">
        <f t="shared" si="22"/>
        <v>0</v>
      </c>
      <c r="AY61">
        <v>9.5238095238095233E-2</v>
      </c>
    </row>
    <row r="62" spans="2:52" x14ac:dyDescent="0.35">
      <c r="D62">
        <f>AVERAGE(D52:D61)</f>
        <v>0.33333333333333331</v>
      </c>
      <c r="E62">
        <f t="shared" ref="E62:L62" si="24">AVERAGE(E52:E61)</f>
        <v>0</v>
      </c>
      <c r="F62">
        <f t="shared" si="24"/>
        <v>0</v>
      </c>
      <c r="G62">
        <f t="shared" si="24"/>
        <v>0.16666666666666666</v>
      </c>
      <c r="H62">
        <f t="shared" si="24"/>
        <v>0.5</v>
      </c>
      <c r="I62">
        <f t="shared" si="24"/>
        <v>0.83333333333333337</v>
      </c>
      <c r="J62">
        <f t="shared" si="24"/>
        <v>0.83333333333333337</v>
      </c>
      <c r="K62">
        <f t="shared" si="24"/>
        <v>0.83333333333333337</v>
      </c>
      <c r="L62">
        <f t="shared" si="24"/>
        <v>1</v>
      </c>
      <c r="AT62" s="3"/>
      <c r="AY62">
        <v>9.5238095238095233E-2</v>
      </c>
    </row>
    <row r="63" spans="2:52" x14ac:dyDescent="0.35">
      <c r="C63" t="s">
        <v>115</v>
      </c>
      <c r="D63">
        <f>(SUM(D52:D61)+1)/12</f>
        <v>0.16666666666666666</v>
      </c>
      <c r="E63">
        <f>(SUM(E52:E61)+1)/12</f>
        <v>8.3333333333333329E-2</v>
      </c>
      <c r="F63">
        <f>(SUM(F52:F61)+2)/12</f>
        <v>0.16666666666666666</v>
      </c>
      <c r="G63">
        <f>(SUM(G52:G61)+2)/12</f>
        <v>0.25</v>
      </c>
      <c r="H63">
        <f>(SUM(H52:H61)+4)/12</f>
        <v>0.58333333333333337</v>
      </c>
      <c r="I63">
        <f>(SUM(I52:I61)+6)/12</f>
        <v>0.91666666666666663</v>
      </c>
      <c r="J63">
        <f>(SUM(J52:J61)+6)/12</f>
        <v>0.91666666666666663</v>
      </c>
      <c r="K63">
        <f>(SUM(K52:K61)+6)/12</f>
        <v>0.91666666666666663</v>
      </c>
      <c r="L63">
        <f>(SUM(L52:L61)+6)/12</f>
        <v>1</v>
      </c>
      <c r="AY63">
        <v>0.14285714285714285</v>
      </c>
    </row>
    <row r="64" spans="2:52" x14ac:dyDescent="0.35">
      <c r="B64" t="s">
        <v>128</v>
      </c>
      <c r="C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5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>
        <f>IF(ISNUMBER(AA64),COUNTIFS(D64:Z64,"0",E64:AA64,"1")+COUNTIFS(D64:Z64,"1",E64:AA64,"0"),COUNTIFS(D64:Z64,"0",E64:AA64,"1")+COUNTIFS(D64:Z64,"1",E64:AA64,"0")-1)</f>
        <v>0</v>
      </c>
      <c r="AO64">
        <f>AN64</f>
        <v>0</v>
      </c>
      <c r="AP64">
        <f>COUNTIFS(D64:Z64,"0",E64:AA64,"1",$D$77:$Z$77,"&lt;0,5")+COUNTIFS(D64:Z64,"1",E64:AA64,"0",$D$77:$Z$77,"&gt;0,5")</f>
        <v>0</v>
      </c>
      <c r="AQ64">
        <f t="shared" ref="AQ64:AQ75" si="25">COUNTIFS(D64:Z64,"0",E64:AA64,"1",$D$77:$Z$77,"&gt;"&amp;$X$1)+COUNTIFS(D64:Z64,"1",E64:AA64,"0",$D$77:$Z$77,"&lt;"&amp;$Y$1)</f>
        <v>0</v>
      </c>
      <c r="AR64">
        <f t="shared" si="3"/>
        <v>0</v>
      </c>
      <c r="AS64">
        <f t="shared" si="3"/>
        <v>0</v>
      </c>
      <c r="AT64">
        <f>IF(AR64=0,-1,AO64/$G$4+$X$2*AR64-$X$3*AS64)</f>
        <v>-1</v>
      </c>
      <c r="AU64">
        <v>2</v>
      </c>
      <c r="AV64">
        <v>4</v>
      </c>
      <c r="AW64">
        <f t="shared" ref="AW64:AW75" si="26">AO64/$G$4</f>
        <v>0</v>
      </c>
      <c r="AY64">
        <v>0</v>
      </c>
    </row>
    <row r="65" spans="2:51" x14ac:dyDescent="0.35">
      <c r="B65" t="s">
        <v>133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2.5</v>
      </c>
      <c r="AC65">
        <v>6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>
        <f t="shared" ref="AN65:AN75" si="27">IF(ISNUMBER(AA65),COUNTIFS(D65:Z65,"0",E65:AA65,"1")+COUNTIFS(D65:Z65,"1",E65:AA65,"0"),COUNTIFS(D65:Z65,"0",E65:AA65,"1")+COUNTIFS(D65:Z65,"1",E65:AA65,"0")-1)</f>
        <v>2</v>
      </c>
      <c r="AO65">
        <f t="shared" si="1"/>
        <v>2</v>
      </c>
      <c r="AP65">
        <f t="shared" ref="AP65:AP70" si="28">COUNTIFS(D65:Z65,"0",E65:AA65,"1",$D$77:$Z$77,"&lt;0,5")+COUNTIFS(D65:Z65,"1",E65:AA65,"0",$D$77:$Z$77,"&gt;0,5")</f>
        <v>1</v>
      </c>
      <c r="AQ65">
        <f t="shared" si="25"/>
        <v>1</v>
      </c>
      <c r="AR65">
        <f t="shared" si="3"/>
        <v>1</v>
      </c>
      <c r="AS65">
        <f t="shared" si="3"/>
        <v>1</v>
      </c>
      <c r="AT65">
        <f t="shared" ref="AT65:AT70" si="29">IF(AR65=0,-1,AO65/$G$4+$X$2*AR65-$X$3*AS65)</f>
        <v>0.58333333333333326</v>
      </c>
      <c r="AW65">
        <f t="shared" si="26"/>
        <v>8.3333333333333329E-2</v>
      </c>
      <c r="AY65">
        <v>0</v>
      </c>
    </row>
    <row r="66" spans="2:51" x14ac:dyDescent="0.35">
      <c r="B66" t="s">
        <v>134</v>
      </c>
      <c r="C66">
        <v>3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3</v>
      </c>
      <c r="AC66">
        <v>7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f t="shared" si="27"/>
        <v>12</v>
      </c>
      <c r="AO66">
        <f t="shared" si="1"/>
        <v>12</v>
      </c>
      <c r="AP66">
        <f t="shared" si="28"/>
        <v>6</v>
      </c>
      <c r="AQ66">
        <f t="shared" si="25"/>
        <v>6</v>
      </c>
      <c r="AR66">
        <f t="shared" si="3"/>
        <v>6</v>
      </c>
      <c r="AS66">
        <f t="shared" si="3"/>
        <v>6</v>
      </c>
      <c r="AT66">
        <f t="shared" si="29"/>
        <v>3.5</v>
      </c>
      <c r="AW66">
        <f t="shared" si="26"/>
        <v>0.5</v>
      </c>
      <c r="AY66">
        <v>0.375</v>
      </c>
    </row>
    <row r="67" spans="2:51" s="14" customFormat="1" x14ac:dyDescent="0.35">
      <c r="B67" s="14" t="s">
        <v>135</v>
      </c>
      <c r="C67" s="14">
        <v>4</v>
      </c>
      <c r="H67" s="14">
        <v>1</v>
      </c>
      <c r="I67" s="14">
        <v>0</v>
      </c>
      <c r="J67" s="14">
        <v>1</v>
      </c>
      <c r="P67" s="14">
        <v>1</v>
      </c>
      <c r="Q67" s="14">
        <v>1</v>
      </c>
      <c r="R67" s="14">
        <v>0</v>
      </c>
      <c r="S67" s="14">
        <v>1</v>
      </c>
      <c r="T67" s="14">
        <v>1</v>
      </c>
      <c r="V67" s="14">
        <v>0</v>
      </c>
      <c r="W67" s="14">
        <v>1</v>
      </c>
      <c r="X67" s="14">
        <v>1</v>
      </c>
      <c r="Y67" s="14">
        <v>0</v>
      </c>
      <c r="Z67" s="14">
        <v>0</v>
      </c>
      <c r="AA67" s="14">
        <v>0</v>
      </c>
      <c r="AB67" s="14">
        <v>2.25</v>
      </c>
      <c r="AC67" s="14">
        <v>4</v>
      </c>
      <c r="AD67" s="14" t="e">
        <v>#N/A</v>
      </c>
      <c r="AE67" s="14" t="e">
        <v>#N/A</v>
      </c>
      <c r="AF67" s="14" t="e">
        <v>#N/A</v>
      </c>
      <c r="AG67" s="14" t="e">
        <v>#N/A</v>
      </c>
      <c r="AH67" s="14" t="e">
        <v>#N/A</v>
      </c>
      <c r="AI67" s="14" t="e">
        <v>#N/A</v>
      </c>
      <c r="AJ67" s="14" t="e">
        <v>#N/A</v>
      </c>
      <c r="AK67" s="14" t="e">
        <v>#N/A</v>
      </c>
      <c r="AL67" s="14" t="e">
        <v>#N/A</v>
      </c>
      <c r="AM67" s="14" t="e">
        <v>#N/A</v>
      </c>
      <c r="AN67" s="14">
        <f t="shared" si="27"/>
        <v>6</v>
      </c>
      <c r="AO67" s="14">
        <v>7</v>
      </c>
      <c r="AP67" s="14">
        <f t="shared" si="28"/>
        <v>3</v>
      </c>
      <c r="AQ67" s="14">
        <f t="shared" si="25"/>
        <v>3</v>
      </c>
      <c r="AR67" s="14">
        <f t="shared" si="3"/>
        <v>3</v>
      </c>
      <c r="AS67" s="14">
        <v>4</v>
      </c>
      <c r="AT67" s="14">
        <f t="shared" si="29"/>
        <v>1.2916666666666665</v>
      </c>
      <c r="AW67" s="14">
        <f t="shared" si="26"/>
        <v>0.29166666666666669</v>
      </c>
      <c r="AY67">
        <v>0.125</v>
      </c>
    </row>
    <row r="68" spans="2:51" x14ac:dyDescent="0.35">
      <c r="B68" t="s">
        <v>136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2.25</v>
      </c>
      <c r="AC68">
        <v>5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>
        <f t="shared" si="27"/>
        <v>0</v>
      </c>
      <c r="AO68">
        <f t="shared" si="1"/>
        <v>0</v>
      </c>
      <c r="AP68">
        <f t="shared" si="28"/>
        <v>0</v>
      </c>
      <c r="AQ68">
        <f t="shared" si="25"/>
        <v>0</v>
      </c>
      <c r="AR68">
        <f t="shared" si="3"/>
        <v>0</v>
      </c>
      <c r="AS68">
        <f t="shared" si="3"/>
        <v>0</v>
      </c>
      <c r="AT68">
        <f t="shared" si="29"/>
        <v>-1</v>
      </c>
      <c r="AW68">
        <f t="shared" si="26"/>
        <v>0</v>
      </c>
      <c r="AY68">
        <v>0</v>
      </c>
    </row>
    <row r="69" spans="2:51" x14ac:dyDescent="0.35">
      <c r="B69" t="s">
        <v>137</v>
      </c>
      <c r="C69">
        <v>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5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  <c r="AN69">
        <f t="shared" si="27"/>
        <v>1</v>
      </c>
      <c r="AO69">
        <f t="shared" si="1"/>
        <v>1</v>
      </c>
      <c r="AP69">
        <f t="shared" si="28"/>
        <v>0</v>
      </c>
      <c r="AQ69">
        <f t="shared" si="25"/>
        <v>1</v>
      </c>
      <c r="AR69">
        <f t="shared" si="3"/>
        <v>0</v>
      </c>
      <c r="AS69">
        <f t="shared" si="3"/>
        <v>1</v>
      </c>
      <c r="AT69">
        <f t="shared" si="29"/>
        <v>-1</v>
      </c>
      <c r="AW69">
        <f t="shared" si="26"/>
        <v>4.1666666666666664E-2</v>
      </c>
      <c r="AY69">
        <v>0</v>
      </c>
    </row>
    <row r="70" spans="2:51" x14ac:dyDescent="0.35">
      <c r="B70" t="s">
        <v>138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1.5</v>
      </c>
      <c r="AC70">
        <v>5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  <c r="AN70">
        <f t="shared" si="27"/>
        <v>0</v>
      </c>
      <c r="AO70">
        <f t="shared" si="1"/>
        <v>0</v>
      </c>
      <c r="AP70">
        <f t="shared" si="28"/>
        <v>0</v>
      </c>
      <c r="AQ70">
        <f t="shared" si="25"/>
        <v>0</v>
      </c>
      <c r="AR70">
        <f t="shared" si="3"/>
        <v>0</v>
      </c>
      <c r="AS70">
        <f t="shared" si="3"/>
        <v>0</v>
      </c>
      <c r="AT70">
        <f t="shared" si="29"/>
        <v>-1</v>
      </c>
      <c r="AW70">
        <f t="shared" si="26"/>
        <v>0</v>
      </c>
      <c r="AY70">
        <v>0</v>
      </c>
    </row>
    <row r="71" spans="2:51" hidden="1" x14ac:dyDescent="0.35">
      <c r="B71" t="s">
        <v>139</v>
      </c>
      <c r="C71">
        <v>11</v>
      </c>
      <c r="AB71">
        <v>3.75</v>
      </c>
      <c r="AC71">
        <v>3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>
        <f t="shared" si="27"/>
        <v>-1</v>
      </c>
      <c r="AO71">
        <f t="shared" si="1"/>
        <v>-1</v>
      </c>
      <c r="AP71">
        <f>COUNTIFS(D71:Z71,"0",E71:AA71,"1",$D$77:$Z$77,"&lt;0,5")+COUNTIFS(D71:Z71,"1",E71:AA71,"0",$D$77:$Z$77,"&gt;0,5")</f>
        <v>0</v>
      </c>
      <c r="AQ71">
        <f t="shared" si="25"/>
        <v>0</v>
      </c>
      <c r="AR71">
        <f t="shared" si="3"/>
        <v>0</v>
      </c>
      <c r="AT71">
        <f>IF(AP71=0,-1,AN71/$G$4+$X$2*AP71-$X$3*AQ71)</f>
        <v>-1</v>
      </c>
      <c r="AW71">
        <f t="shared" si="26"/>
        <v>-4.1666666666666664E-2</v>
      </c>
      <c r="AY71">
        <v>0</v>
      </c>
    </row>
    <row r="72" spans="2:51" hidden="1" x14ac:dyDescent="0.35">
      <c r="B72" t="s">
        <v>140</v>
      </c>
      <c r="C72">
        <v>12</v>
      </c>
      <c r="AB72">
        <v>1.25</v>
      </c>
      <c r="AC72">
        <v>5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  <c r="AM72" t="e">
        <v>#N/A</v>
      </c>
      <c r="AN72">
        <f t="shared" si="27"/>
        <v>-1</v>
      </c>
      <c r="AO72">
        <f t="shared" si="1"/>
        <v>-1</v>
      </c>
      <c r="AP72">
        <f>COUNTIFS(D72:Z72,"0",E72:AA72,"1",$D$77:$Z$77,"&lt;0,5")+COUNTIFS(D72:Z72,"1",E72:AA72,"0",$D$77:$Z$77,"&gt;0,5")</f>
        <v>0</v>
      </c>
      <c r="AQ72">
        <f t="shared" si="25"/>
        <v>0</v>
      </c>
      <c r="AR72">
        <f t="shared" si="3"/>
        <v>0</v>
      </c>
      <c r="AT72">
        <f>IF(AP72=0,-1,AN72/$G$4+$X$2*AP72-$X$3*AQ72)</f>
        <v>-1</v>
      </c>
      <c r="AW72">
        <f t="shared" si="26"/>
        <v>-4.1666666666666664E-2</v>
      </c>
      <c r="AY72">
        <v>0</v>
      </c>
    </row>
    <row r="73" spans="2:51" hidden="1" x14ac:dyDescent="0.35">
      <c r="B73" t="s">
        <v>141</v>
      </c>
      <c r="C73">
        <v>14</v>
      </c>
      <c r="AB73">
        <v>2</v>
      </c>
      <c r="AC73">
        <v>4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>
        <f t="shared" si="27"/>
        <v>-1</v>
      </c>
      <c r="AO73">
        <f t="shared" si="1"/>
        <v>-1</v>
      </c>
      <c r="AP73">
        <f>COUNTIFS(D73:Z73,"0",E73:AA73,"1",$D$77:$Z$77,"&lt;0,5")+COUNTIFS(D73:Z73,"1",E73:AA73,"0",$D$77:$Z$77,"&gt;0,5")</f>
        <v>0</v>
      </c>
      <c r="AQ73">
        <f t="shared" si="25"/>
        <v>0</v>
      </c>
      <c r="AR73">
        <f t="shared" si="3"/>
        <v>0</v>
      </c>
      <c r="AT73">
        <f>IF(AP73=0,-1,AN73/$G$4+$X$2*AP73-$X$3*AQ73)</f>
        <v>-1</v>
      </c>
      <c r="AW73">
        <f t="shared" si="26"/>
        <v>-4.1666666666666664E-2</v>
      </c>
      <c r="AY73">
        <v>0.2</v>
      </c>
    </row>
    <row r="74" spans="2:51" hidden="1" x14ac:dyDescent="0.35">
      <c r="B74" t="s">
        <v>142</v>
      </c>
      <c r="C74">
        <v>15</v>
      </c>
      <c r="AB74">
        <v>1.75</v>
      </c>
      <c r="AC74">
        <v>3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>
        <f t="shared" si="27"/>
        <v>-1</v>
      </c>
      <c r="AO74">
        <f t="shared" si="1"/>
        <v>-1</v>
      </c>
      <c r="AP74">
        <f>COUNTIFS(D74:Z74,"0",E74:AA74,"1",$D$77:$Z$77,"&lt;0,5")+COUNTIFS(D74:Z74,"1",E74:AA74,"0",$D$77:$Z$77,"&gt;0,5")</f>
        <v>0</v>
      </c>
      <c r="AQ74">
        <f t="shared" si="25"/>
        <v>0</v>
      </c>
      <c r="AR74">
        <f t="shared" si="3"/>
        <v>0</v>
      </c>
      <c r="AT74">
        <f>IF(AP74=0,-1,AN74/$G$4+$X$2*AP74-$X$3*AQ74)</f>
        <v>-1</v>
      </c>
      <c r="AW74">
        <f t="shared" si="26"/>
        <v>-4.1666666666666664E-2</v>
      </c>
      <c r="AY74">
        <v>0.29166666666666669</v>
      </c>
    </row>
    <row r="75" spans="2:51" hidden="1" x14ac:dyDescent="0.35">
      <c r="B75" t="s">
        <v>143</v>
      </c>
      <c r="C75">
        <v>16</v>
      </c>
      <c r="AB75">
        <v>1.25</v>
      </c>
      <c r="AC75">
        <v>4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>
        <f t="shared" si="27"/>
        <v>-1</v>
      </c>
      <c r="AO75">
        <f t="shared" ref="AO75:AO138" si="30">AN75</f>
        <v>-1</v>
      </c>
      <c r="AP75">
        <f>COUNTIFS(D75:Z75,"0",E75:AA75,"1",$D$77:$Z$77,"&lt;0,5")+COUNTIFS(D75:Z75,"1",E75:AA75,"0",$D$77:$Z$77,"&gt;0,5")</f>
        <v>0</v>
      </c>
      <c r="AQ75">
        <f t="shared" si="25"/>
        <v>0</v>
      </c>
      <c r="AR75">
        <f>AP75</f>
        <v>0</v>
      </c>
      <c r="AT75">
        <f>IF(AP75=0,-1,AN75/$G$4+$X$2*AP75-$X$3*AQ75)</f>
        <v>-1</v>
      </c>
      <c r="AW75">
        <f t="shared" si="26"/>
        <v>-4.1666666666666664E-2</v>
      </c>
      <c r="AY75">
        <v>0.125</v>
      </c>
    </row>
    <row r="76" spans="2:51" x14ac:dyDescent="0.35">
      <c r="D76">
        <f>SUM(D64:D70)/7</f>
        <v>0</v>
      </c>
      <c r="E76">
        <f t="shared" ref="E76:AA76" si="31">SUM(E64:E70)/7</f>
        <v>0.14285714285714285</v>
      </c>
      <c r="F76">
        <f t="shared" si="31"/>
        <v>0</v>
      </c>
      <c r="G76">
        <f t="shared" si="31"/>
        <v>0</v>
      </c>
      <c r="H76">
        <f t="shared" si="31"/>
        <v>0.14285714285714285</v>
      </c>
      <c r="I76">
        <f t="shared" si="31"/>
        <v>0.14285714285714285</v>
      </c>
      <c r="J76">
        <f t="shared" si="31"/>
        <v>0.2857142857142857</v>
      </c>
      <c r="K76">
        <f t="shared" si="31"/>
        <v>0.14285714285714285</v>
      </c>
      <c r="L76">
        <f t="shared" si="31"/>
        <v>0</v>
      </c>
      <c r="M76">
        <f t="shared" si="31"/>
        <v>0</v>
      </c>
      <c r="N76">
        <f t="shared" si="31"/>
        <v>0.14285714285714285</v>
      </c>
      <c r="O76">
        <f t="shared" si="31"/>
        <v>0</v>
      </c>
      <c r="P76">
        <f t="shared" si="31"/>
        <v>0.14285714285714285</v>
      </c>
      <c r="Q76">
        <f t="shared" si="31"/>
        <v>0.2857142857142857</v>
      </c>
      <c r="R76">
        <f t="shared" si="31"/>
        <v>0</v>
      </c>
      <c r="S76">
        <f t="shared" si="31"/>
        <v>0.14285714285714285</v>
      </c>
      <c r="T76">
        <f t="shared" si="31"/>
        <v>0.14285714285714285</v>
      </c>
      <c r="U76">
        <f t="shared" si="31"/>
        <v>0.14285714285714285</v>
      </c>
      <c r="V76">
        <f t="shared" si="31"/>
        <v>0</v>
      </c>
      <c r="W76">
        <f t="shared" si="31"/>
        <v>0.14285714285714285</v>
      </c>
      <c r="X76">
        <f t="shared" si="31"/>
        <v>0.14285714285714285</v>
      </c>
      <c r="Y76">
        <f t="shared" si="31"/>
        <v>0.14285714285714285</v>
      </c>
      <c r="Z76">
        <f t="shared" si="31"/>
        <v>0</v>
      </c>
      <c r="AA76">
        <f t="shared" si="31"/>
        <v>0</v>
      </c>
      <c r="AT76" s="3"/>
      <c r="AY76">
        <v>8.3333333333333329E-2</v>
      </c>
    </row>
    <row r="77" spans="2:51" x14ac:dyDescent="0.35">
      <c r="C77" t="s">
        <v>115</v>
      </c>
      <c r="D77">
        <f>(SUM(D64:D75)+1)/12</f>
        <v>8.3333333333333329E-2</v>
      </c>
      <c r="E77">
        <f>(SUM(E64:E75)+3)/12</f>
        <v>0.33333333333333331</v>
      </c>
      <c r="F77">
        <f t="shared" ref="F77:AA77" si="32">(SUM(F64:F75)+3)/12</f>
        <v>0.25</v>
      </c>
      <c r="G77">
        <f t="shared" si="32"/>
        <v>0.25</v>
      </c>
      <c r="H77">
        <f t="shared" si="32"/>
        <v>0.33333333333333331</v>
      </c>
      <c r="I77">
        <f t="shared" si="32"/>
        <v>0.33333333333333331</v>
      </c>
      <c r="J77">
        <f t="shared" si="32"/>
        <v>0.41666666666666669</v>
      </c>
      <c r="K77">
        <f t="shared" si="32"/>
        <v>0.33333333333333331</v>
      </c>
      <c r="L77">
        <f t="shared" si="32"/>
        <v>0.25</v>
      </c>
      <c r="M77">
        <f t="shared" si="32"/>
        <v>0.25</v>
      </c>
      <c r="N77">
        <f t="shared" si="32"/>
        <v>0.33333333333333331</v>
      </c>
      <c r="O77">
        <f t="shared" si="32"/>
        <v>0.25</v>
      </c>
      <c r="P77">
        <f t="shared" si="32"/>
        <v>0.33333333333333331</v>
      </c>
      <c r="Q77">
        <f t="shared" si="32"/>
        <v>0.41666666666666669</v>
      </c>
      <c r="R77">
        <f t="shared" si="32"/>
        <v>0.25</v>
      </c>
      <c r="S77">
        <f t="shared" si="32"/>
        <v>0.33333333333333331</v>
      </c>
      <c r="T77">
        <f t="shared" si="32"/>
        <v>0.33333333333333331</v>
      </c>
      <c r="U77">
        <f t="shared" si="32"/>
        <v>0.33333333333333331</v>
      </c>
      <c r="V77">
        <f t="shared" si="32"/>
        <v>0.25</v>
      </c>
      <c r="W77">
        <f t="shared" si="32"/>
        <v>0.33333333333333331</v>
      </c>
      <c r="X77">
        <f t="shared" si="32"/>
        <v>0.33333333333333331</v>
      </c>
      <c r="Y77">
        <f t="shared" si="32"/>
        <v>0.33333333333333331</v>
      </c>
      <c r="Z77">
        <f t="shared" si="32"/>
        <v>0.25</v>
      </c>
      <c r="AA77">
        <f t="shared" si="32"/>
        <v>0.25</v>
      </c>
      <c r="AT77" s="3"/>
      <c r="AY77">
        <v>0.125</v>
      </c>
    </row>
    <row r="78" spans="2:51" x14ac:dyDescent="0.35">
      <c r="B78" s="10" t="s">
        <v>144</v>
      </c>
      <c r="C78" s="10">
        <v>1</v>
      </c>
      <c r="D78" s="10"/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</v>
      </c>
      <c r="Q78" s="10">
        <v>1</v>
      </c>
      <c r="R78" s="10">
        <v>1</v>
      </c>
      <c r="S78" s="10">
        <v>1</v>
      </c>
      <c r="T78" s="10" t="e">
        <v>#N/A</v>
      </c>
      <c r="U78" s="10" t="e">
        <v>#N/A</v>
      </c>
      <c r="V78" s="10" t="e">
        <v>#N/A</v>
      </c>
      <c r="W78" s="10" t="e">
        <v>#N/A</v>
      </c>
      <c r="X78" s="10" t="e">
        <v>#N/A</v>
      </c>
      <c r="Y78" s="10" t="e">
        <v>#N/A</v>
      </c>
      <c r="Z78" s="10" t="e">
        <v>#N/A</v>
      </c>
      <c r="AA78" s="10" t="e">
        <v>#N/A</v>
      </c>
      <c r="AN78">
        <f>IF(ISNUMBER(AA78),COUNTIFS(D78:Z78,"0",E78:AA78,"1")+COUNTIFS(D78:Z78,"1",E78:AA78,"0"),COUNTIFS(D78:Z78,"0",E78:AA78,"1")+COUNTIFS(D78:Z78,"1",E78:AA78,"0")-1)</f>
        <v>0</v>
      </c>
      <c r="AO78">
        <f t="shared" si="30"/>
        <v>0</v>
      </c>
      <c r="AP78">
        <f>COUNTIFS(D78:Z78,"0",E78:AA78,"1",$D$88:$Z$88,"&lt;0,5")+COUNTIFS(D78:Z78,"1",E78:AA78,"0",$D$88:$Z$88,"&gt;0,5")</f>
        <v>1</v>
      </c>
      <c r="AQ78">
        <f>COUNTIFS(D78:Z78,"0",E78:AA78,"1",$D$88:$Z$88,"&gt;"&amp;$X$1)+COUNTIFS(D78:Z78,"1",E78:AA78,"0",$D$88:$Z$88,"&lt;"&amp;$Y$1)</f>
        <v>0</v>
      </c>
      <c r="AR78">
        <f>AP78</f>
        <v>1</v>
      </c>
      <c r="AS78">
        <f>AQ78</f>
        <v>0</v>
      </c>
      <c r="AT78">
        <f>IF(AR78=0,-1,AO78/$H$4+$X$2*AR78-$X$3*AS78)</f>
        <v>1</v>
      </c>
      <c r="AU78">
        <v>5</v>
      </c>
      <c r="AV78">
        <v>1</v>
      </c>
      <c r="AW78">
        <f>AO78/$H$4</f>
        <v>0</v>
      </c>
      <c r="AY78">
        <v>0.5</v>
      </c>
    </row>
    <row r="79" spans="2:51" x14ac:dyDescent="0.35">
      <c r="B79" s="10" t="s">
        <v>144</v>
      </c>
      <c r="C79" s="10">
        <v>2</v>
      </c>
      <c r="D79" s="10">
        <v>0</v>
      </c>
      <c r="E79" s="10">
        <v>1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1</v>
      </c>
      <c r="S79" s="10">
        <v>1</v>
      </c>
      <c r="T79" s="10" t="e">
        <v>#N/A</v>
      </c>
      <c r="U79" s="10" t="e">
        <v>#N/A</v>
      </c>
      <c r="V79" s="10" t="e">
        <v>#N/A</v>
      </c>
      <c r="W79" s="10" t="e">
        <v>#N/A</v>
      </c>
      <c r="X79" s="10" t="e">
        <v>#N/A</v>
      </c>
      <c r="Y79" s="10" t="e">
        <v>#N/A</v>
      </c>
      <c r="Z79" s="10" t="e">
        <v>#N/A</v>
      </c>
      <c r="AA79" s="10" t="e">
        <v>#N/A</v>
      </c>
      <c r="AN79">
        <f>IF(ISNUMBER(AA79),COUNTIFS(D79:Z79,"0",E79:AA79,"1")+COUNTIFS(D79:Z79,"1",E79:AA79,"0"),COUNTIFS(D79:Z79,"0",E79:AA79,"1")+COUNTIFS(D79:Z79,"1",E79:AA79,"0")-1)</f>
        <v>2</v>
      </c>
      <c r="AO79">
        <f t="shared" si="30"/>
        <v>2</v>
      </c>
      <c r="AP79">
        <f>COUNTIFS(D79:Z79,"0",E79:AA79,"1",$D$88:$Z$88,"&lt;0,5")+COUNTIFS(D79:Z79,"1",E79:AA79,"0",$D$88:$Z$88,"&gt;0,5")</f>
        <v>1</v>
      </c>
      <c r="AQ79">
        <f>COUNTIFS(D79:Z79,"0",E79:AA79,"1",$D$88:$Z$88,"&gt;"&amp;$X$1)+COUNTIFS(D79:Z79,"1",E79:AA79,"0",$D$88:$Z$88,"&lt;"&amp;$Y$1)</f>
        <v>1</v>
      </c>
      <c r="AR79">
        <f>AP79</f>
        <v>1</v>
      </c>
      <c r="AS79">
        <f>AQ79</f>
        <v>1</v>
      </c>
      <c r="AT79">
        <f>IF(AR79=0,-1,AO79/$H$4+$X$2*AR79-$X$3*AS79)</f>
        <v>0.625</v>
      </c>
      <c r="AW79">
        <f>AO79/$H$4</f>
        <v>0.125</v>
      </c>
      <c r="AY79">
        <v>0.16666666666666666</v>
      </c>
    </row>
    <row r="80" spans="2:51" x14ac:dyDescent="0.35">
      <c r="B80" s="5" t="s">
        <v>144</v>
      </c>
      <c r="C80" s="5">
        <v>3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Y80">
        <v>0.25</v>
      </c>
    </row>
    <row r="81" spans="1:49" x14ac:dyDescent="0.35">
      <c r="B81" s="5" t="s">
        <v>144</v>
      </c>
      <c r="C81" s="5">
        <v>4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49" x14ac:dyDescent="0.35">
      <c r="B82" s="10" t="s">
        <v>144</v>
      </c>
      <c r="C82" s="10">
        <v>5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/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1</v>
      </c>
      <c r="R82" s="10">
        <v>1</v>
      </c>
      <c r="S82" s="10">
        <v>1</v>
      </c>
      <c r="T82" s="10" t="e">
        <v>#N/A</v>
      </c>
      <c r="U82" s="10" t="e">
        <v>#N/A</v>
      </c>
      <c r="V82" s="10" t="e">
        <v>#N/A</v>
      </c>
      <c r="W82" s="10" t="e">
        <v>#N/A</v>
      </c>
      <c r="X82" s="10" t="e">
        <v>#N/A</v>
      </c>
      <c r="Y82" s="10" t="e">
        <v>#N/A</v>
      </c>
      <c r="Z82" s="10" t="e">
        <v>#N/A</v>
      </c>
      <c r="AA82" s="10" t="e">
        <v>#N/A</v>
      </c>
      <c r="AN82">
        <f>IF(ISNUMBER(AA82),COUNTIFS(D82:Z82,"0",E82:AA82,"1")+COUNTIFS(D82:Z82,"1",E82:AA82,"0"),COUNTIFS(D82:Z82,"0",E82:AA82,"1")+COUNTIFS(D82:Z82,"1",E82:AA82,"0")-1)</f>
        <v>0</v>
      </c>
      <c r="AO82">
        <f t="shared" si="30"/>
        <v>0</v>
      </c>
      <c r="AP82">
        <f>COUNTIFS(D82:Z82,"0",E82:AA82,"1",$D$88:$Z$88,"&lt;0,5")+COUNTIFS(D82:Z82,"1",E82:AA82,"0",$D$88:$Z$88,"&gt;0,5")</f>
        <v>1</v>
      </c>
      <c r="AQ82">
        <f>COUNTIFS(D82:Z82,"0",E82:AA82,"1",$D$88:$Z$88,"&gt;"&amp;$X$1)+COUNTIFS(D82:Z82,"1",E82:AA82,"0",$D$88:$Z$88,"&lt;"&amp;$Y$1)</f>
        <v>0</v>
      </c>
      <c r="AR82">
        <f t="shared" ref="AR82:AS85" si="33">AP82</f>
        <v>1</v>
      </c>
      <c r="AS82">
        <f t="shared" si="33"/>
        <v>0</v>
      </c>
      <c r="AT82">
        <f>IF(AR82=0,-1,AO82/$H$4+$X$2*AR82-$X$3*AS82)</f>
        <v>1</v>
      </c>
      <c r="AW82">
        <f>AO82/$H$4</f>
        <v>0</v>
      </c>
    </row>
    <row r="83" spans="1:49" x14ac:dyDescent="0.35">
      <c r="B83" s="10" t="s">
        <v>144</v>
      </c>
      <c r="C83" s="10">
        <v>6</v>
      </c>
      <c r="D83" s="10">
        <v>1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1</v>
      </c>
      <c r="T83" s="10" t="e">
        <v>#N/A</v>
      </c>
      <c r="U83" s="10" t="e">
        <v>#N/A</v>
      </c>
      <c r="V83" s="10" t="e">
        <v>#N/A</v>
      </c>
      <c r="W83" s="10" t="e">
        <v>#N/A</v>
      </c>
      <c r="X83" s="10" t="e">
        <v>#N/A</v>
      </c>
      <c r="Y83" s="10" t="e">
        <v>#N/A</v>
      </c>
      <c r="Z83" s="10" t="e">
        <v>#N/A</v>
      </c>
      <c r="AA83" s="10" t="e">
        <v>#N/A</v>
      </c>
      <c r="AN83">
        <f>IF(ISNUMBER(AA83),COUNTIFS(D83:Z83,"0",E83:AA83,"1")+COUNTIFS(D83:Z83,"1",E83:AA83,"0"),COUNTIFS(D83:Z83,"0",E83:AA83,"1")+COUNTIFS(D83:Z83,"1",E83:AA83,"0")-1)</f>
        <v>1</v>
      </c>
      <c r="AO83">
        <f t="shared" si="30"/>
        <v>1</v>
      </c>
      <c r="AP83">
        <f>COUNTIFS(D83:Z83,"0",E83:AA83,"1",$D$88:$Z$88,"&lt;0,5")+COUNTIFS(D83:Z83,"1",E83:AA83,"0",$D$88:$Z$88,"&gt;0,5")</f>
        <v>0</v>
      </c>
      <c r="AQ83">
        <f>COUNTIFS(D83:Z83,"0",E83:AA83,"1",$D$88:$Z$88,"&gt;"&amp;$X$1)+COUNTIFS(D83:Z83,"1",E83:AA83,"0",$D$88:$Z$88,"&lt;"&amp;$Y$1)</f>
        <v>2</v>
      </c>
      <c r="AR83">
        <f t="shared" si="33"/>
        <v>0</v>
      </c>
      <c r="AS83">
        <f t="shared" si="33"/>
        <v>2</v>
      </c>
      <c r="AT83">
        <f>IF(AR83=0,-1,AO83/$H$4+$X$2*AR83-$X$3*AS83)</f>
        <v>-1</v>
      </c>
      <c r="AW83">
        <f>AO83/$H$4</f>
        <v>6.25E-2</v>
      </c>
    </row>
    <row r="84" spans="1:49" x14ac:dyDescent="0.35">
      <c r="B84" s="10" t="s">
        <v>144</v>
      </c>
      <c r="C84" s="10">
        <v>7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  <c r="T84" s="10" t="e">
        <v>#N/A</v>
      </c>
      <c r="U84" s="10" t="e">
        <v>#N/A</v>
      </c>
      <c r="V84" s="10" t="e">
        <v>#N/A</v>
      </c>
      <c r="W84" s="10" t="e">
        <v>#N/A</v>
      </c>
      <c r="X84" s="10" t="e">
        <v>#N/A</v>
      </c>
      <c r="Y84" s="10" t="e">
        <v>#N/A</v>
      </c>
      <c r="Z84" s="10" t="e">
        <v>#N/A</v>
      </c>
      <c r="AA84" s="10" t="e">
        <v>#N/A</v>
      </c>
      <c r="AN84">
        <f>IF(ISNUMBER(AA84),COUNTIFS(D84:Z84,"0",E84:AA84,"1")+COUNTIFS(D84:Z84,"1",E84:AA84,"0"),COUNTIFS(D84:Z84,"0",E84:AA84,"1")+COUNTIFS(D84:Z84,"1",E84:AA84,"0")-1)</f>
        <v>0</v>
      </c>
      <c r="AO84">
        <f t="shared" si="30"/>
        <v>0</v>
      </c>
      <c r="AP84">
        <f>COUNTIFS(D84:Z84,"0",E84:AA84,"1",$D$88:$Z$88,"&lt;0,5")+COUNTIFS(D84:Z84,"1",E84:AA84,"0",$D$88:$Z$88,"&gt;0,5")</f>
        <v>1</v>
      </c>
      <c r="AQ84">
        <f>COUNTIFS(D84:Z84,"0",E84:AA84,"1",$D$88:$Z$88,"&gt;"&amp;$X$1)+COUNTIFS(D84:Z84,"1",E84:AA84,"0",$D$88:$Z$88,"&lt;"&amp;$Y$1)</f>
        <v>0</v>
      </c>
      <c r="AR84">
        <f t="shared" si="33"/>
        <v>1</v>
      </c>
      <c r="AS84">
        <f t="shared" si="33"/>
        <v>0</v>
      </c>
      <c r="AT84">
        <f>IF(AR84=0,-1,AO84/$H$4+$X$2*AR84-$X$3*AS84)</f>
        <v>1</v>
      </c>
      <c r="AW84">
        <f>AO84/$H$4</f>
        <v>0</v>
      </c>
    </row>
    <row r="85" spans="1:49" x14ac:dyDescent="0.35">
      <c r="B85" s="10" t="s">
        <v>144</v>
      </c>
      <c r="C85" s="10">
        <v>8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1</v>
      </c>
      <c r="P85" s="10">
        <v>0</v>
      </c>
      <c r="Q85" s="10">
        <v>0</v>
      </c>
      <c r="R85" s="10">
        <v>0</v>
      </c>
      <c r="S85" s="10">
        <v>1</v>
      </c>
      <c r="T85" s="10" t="e">
        <v>#N/A</v>
      </c>
      <c r="U85" s="10" t="e">
        <v>#N/A</v>
      </c>
      <c r="V85" s="10" t="e">
        <v>#N/A</v>
      </c>
      <c r="W85" s="10" t="e">
        <v>#N/A</v>
      </c>
      <c r="X85" s="10" t="e">
        <v>#N/A</v>
      </c>
      <c r="Y85" s="10" t="e">
        <v>#N/A</v>
      </c>
      <c r="Z85" s="10" t="e">
        <v>#N/A</v>
      </c>
      <c r="AA85" s="10" t="e">
        <v>#N/A</v>
      </c>
      <c r="AN85">
        <f>IF(ISNUMBER(AA85),COUNTIFS(D85:Z85,"0",E85:AA85,"1")+COUNTIFS(D85:Z85,"1",E85:AA85,"0"),COUNTIFS(D85:Z85,"0",E85:AA85,"1")+COUNTIFS(D85:Z85,"1",E85:AA85,"0")-1)</f>
        <v>2</v>
      </c>
      <c r="AO85">
        <f t="shared" si="30"/>
        <v>2</v>
      </c>
      <c r="AP85">
        <f>COUNTIFS(D85:Z85,"0",E85:AA85,"1",$D$88:$Z$88,"&lt;0,5")+COUNTIFS(D85:Z85,"1",E85:AA85,"0",$D$88:$Z$88,"&gt;0,5")</f>
        <v>1</v>
      </c>
      <c r="AQ85">
        <f>COUNTIFS(D85:Z85,"0",E85:AA85,"1",$D$88:$Z$88,"&gt;"&amp;$X$1)+COUNTIFS(D85:Z85,"1",E85:AA85,"0",$D$88:$Z$88,"&lt;"&amp;$Y$1)</f>
        <v>2</v>
      </c>
      <c r="AR85">
        <f t="shared" si="33"/>
        <v>1</v>
      </c>
      <c r="AS85">
        <f t="shared" si="33"/>
        <v>2</v>
      </c>
      <c r="AT85">
        <f>IF(AR85=0,-1,AO85/$H$4+$X$2*AR85-$X$3*AS85)</f>
        <v>0.125</v>
      </c>
      <c r="AW85">
        <f>AO85/$H$4</f>
        <v>0.125</v>
      </c>
    </row>
    <row r="86" spans="1:49" x14ac:dyDescent="0.35">
      <c r="B86" s="10" t="s">
        <v>144</v>
      </c>
      <c r="C86" s="10">
        <v>9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49" x14ac:dyDescent="0.35">
      <c r="A87" s="10"/>
      <c r="B87" s="10"/>
      <c r="C87" s="10"/>
      <c r="D87">
        <f>SUM(D78:D86)/6</f>
        <v>0.16666666666666666</v>
      </c>
      <c r="E87">
        <f t="shared" ref="E87:S87" si="34">SUM(E78:E86)/6</f>
        <v>0.16666666666666666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0.33333333333333331</v>
      </c>
      <c r="P87">
        <f t="shared" si="34"/>
        <v>0.33333333333333331</v>
      </c>
      <c r="Q87">
        <f t="shared" si="34"/>
        <v>0.5</v>
      </c>
      <c r="R87">
        <f t="shared" si="34"/>
        <v>0.66666666666666663</v>
      </c>
      <c r="S87">
        <f t="shared" si="34"/>
        <v>1</v>
      </c>
    </row>
    <row r="88" spans="1:49" x14ac:dyDescent="0.35">
      <c r="A88" s="10"/>
      <c r="B88" s="10"/>
      <c r="C88" t="s">
        <v>115</v>
      </c>
      <c r="D88">
        <f>(SUM(D78:D86)+1)/12</f>
        <v>0.16666666666666666</v>
      </c>
      <c r="E88">
        <f>(SUM(E78:E86)+1)/12</f>
        <v>0.16666666666666666</v>
      </c>
      <c r="F88">
        <f>(SUM(F78:F86)+1)/12</f>
        <v>8.3333333333333329E-2</v>
      </c>
      <c r="G88">
        <f>(SUM(G78:G86)+3)/12</f>
        <v>0.25</v>
      </c>
      <c r="H88">
        <f t="shared" ref="H88:Q88" si="35">(SUM(H78:H86)+3)/12</f>
        <v>0.25</v>
      </c>
      <c r="I88">
        <f t="shared" si="35"/>
        <v>0.25</v>
      </c>
      <c r="J88">
        <f t="shared" si="35"/>
        <v>0.25</v>
      </c>
      <c r="K88">
        <f t="shared" si="35"/>
        <v>0.25</v>
      </c>
      <c r="L88">
        <f t="shared" si="35"/>
        <v>0.25</v>
      </c>
      <c r="M88">
        <f t="shared" si="35"/>
        <v>0.25</v>
      </c>
      <c r="N88">
        <f t="shared" si="35"/>
        <v>0.25</v>
      </c>
      <c r="O88">
        <f t="shared" si="35"/>
        <v>0.41666666666666669</v>
      </c>
      <c r="P88">
        <f t="shared" si="35"/>
        <v>0.41666666666666669</v>
      </c>
      <c r="Q88">
        <f t="shared" si="35"/>
        <v>0.5</v>
      </c>
      <c r="R88">
        <f>(SUM(R78:R86)+6)/12</f>
        <v>0.83333333333333337</v>
      </c>
      <c r="S88">
        <f>(SUM(S78:S86)+6)/12</f>
        <v>1</v>
      </c>
      <c r="T88" s="10"/>
      <c r="U88" s="10"/>
      <c r="V88" s="10"/>
      <c r="W88" s="10"/>
      <c r="X88" s="10"/>
      <c r="Y88" s="10"/>
      <c r="Z88" s="10"/>
      <c r="AA88" s="10"/>
    </row>
    <row r="89" spans="1:49" s="14" customFormat="1" x14ac:dyDescent="0.35">
      <c r="B89" s="15" t="s">
        <v>145</v>
      </c>
      <c r="C89" s="15">
        <v>1</v>
      </c>
      <c r="D89" s="15"/>
      <c r="E89" s="15">
        <v>0</v>
      </c>
      <c r="F89" s="15"/>
      <c r="G89" s="15">
        <v>0</v>
      </c>
      <c r="H89" s="15">
        <v>0</v>
      </c>
      <c r="I89" s="15">
        <v>1</v>
      </c>
      <c r="J89" s="15"/>
      <c r="K89" s="15"/>
      <c r="L89" s="15" t="e">
        <v>#N/A</v>
      </c>
      <c r="M89" s="15" t="e">
        <v>#N/A</v>
      </c>
      <c r="N89" s="15" t="e">
        <v>#N/A</v>
      </c>
      <c r="O89" s="15" t="e">
        <v>#N/A</v>
      </c>
      <c r="P89" s="15" t="e">
        <v>#N/A</v>
      </c>
      <c r="Q89" s="15" t="e">
        <v>#N/A</v>
      </c>
      <c r="R89" s="15" t="e">
        <v>#N/A</v>
      </c>
      <c r="S89" s="15" t="e">
        <v>#N/A</v>
      </c>
      <c r="T89" s="15" t="e">
        <v>#N/A</v>
      </c>
      <c r="U89" s="15" t="e">
        <v>#N/A</v>
      </c>
      <c r="V89" s="15" t="e">
        <v>#N/A</v>
      </c>
      <c r="W89" s="15" t="e">
        <v>#N/A</v>
      </c>
      <c r="X89" s="15" t="e">
        <v>#N/A</v>
      </c>
      <c r="Y89" s="15" t="e">
        <v>#N/A</v>
      </c>
      <c r="Z89" s="15" t="e">
        <v>#N/A</v>
      </c>
      <c r="AA89" s="15" t="e">
        <v>#N/A</v>
      </c>
      <c r="AN89" s="14">
        <f>IF(ISNUMBER(AA89),COUNTIFS(D89:Z89,"0",E89:AA89,"1")+COUNTIFS(D89:Z89,"1",E89:AA89,"0"),COUNTIFS(D89:Z89,"0",E89:AA89,"1")+COUNTIFS(D89:Z89,"1",E89:AA89,"0")-1)</f>
        <v>0</v>
      </c>
      <c r="AO89" s="14">
        <f t="shared" si="30"/>
        <v>0</v>
      </c>
      <c r="AP89" s="14">
        <f>COUNTIFS(D89:Z89,"0",E89:AA89,"1",$D$98:$Z$98,"&lt;0,5")+COUNTIFS(D89:Z89,"1",E89:AA89,"0",$D$98:$Z$98,"&gt;0,5")</f>
        <v>0</v>
      </c>
      <c r="AQ89" s="14">
        <f t="shared" ref="AQ89:AQ96" si="36">COUNTIFS(D89:Z89,"0",E89:AA89,"1",$D$98:$Z$98,"&gt;"&amp;$X$1)+COUNTIFS(D89:Z89,"1",E89:AA89,"0",$D$98:$Z$98,"&lt;"&amp;$Y$1)</f>
        <v>1</v>
      </c>
      <c r="AR89" s="14">
        <f t="shared" ref="AR89:AS96" si="37">AP89</f>
        <v>0</v>
      </c>
      <c r="AS89" s="14">
        <f t="shared" si="37"/>
        <v>1</v>
      </c>
      <c r="AT89" s="14">
        <f>IF(AR89=0,-1,AO89/$I$4+$X$2*AR89-$X$3*AS89)</f>
        <v>-1</v>
      </c>
      <c r="AU89" s="14">
        <v>3</v>
      </c>
      <c r="AV89" s="14">
        <v>3</v>
      </c>
      <c r="AW89" s="14">
        <f t="shared" ref="AW89:AW96" si="38">AO89/$I$4</f>
        <v>0</v>
      </c>
    </row>
    <row r="90" spans="1:49" s="14" customFormat="1" x14ac:dyDescent="0.35">
      <c r="B90" s="15" t="s">
        <v>145</v>
      </c>
      <c r="C90" s="15">
        <v>2</v>
      </c>
      <c r="D90" s="15"/>
      <c r="E90" s="15"/>
      <c r="F90" s="15"/>
      <c r="G90" s="15"/>
      <c r="H90" s="15"/>
      <c r="I90" s="15">
        <v>1</v>
      </c>
      <c r="J90" s="15">
        <v>1</v>
      </c>
      <c r="K90" s="15"/>
      <c r="L90" s="15" t="e">
        <v>#N/A</v>
      </c>
      <c r="M90" s="15" t="e">
        <v>#N/A</v>
      </c>
      <c r="N90" s="15" t="e">
        <v>#N/A</v>
      </c>
      <c r="O90" s="15" t="e">
        <v>#N/A</v>
      </c>
      <c r="P90" s="15" t="e">
        <v>#N/A</v>
      </c>
      <c r="Q90" s="15" t="e">
        <v>#N/A</v>
      </c>
      <c r="R90" s="15" t="e">
        <v>#N/A</v>
      </c>
      <c r="S90" s="15" t="e">
        <v>#N/A</v>
      </c>
      <c r="T90" s="15" t="e">
        <v>#N/A</v>
      </c>
      <c r="U90" s="15" t="e">
        <v>#N/A</v>
      </c>
      <c r="V90" s="15" t="e">
        <v>#N/A</v>
      </c>
      <c r="W90" s="15" t="e">
        <v>#N/A</v>
      </c>
      <c r="X90" s="15" t="e">
        <v>#N/A</v>
      </c>
      <c r="Y90" s="15" t="e">
        <v>#N/A</v>
      </c>
      <c r="Z90" s="15" t="e">
        <v>#N/A</v>
      </c>
      <c r="AA90" s="15" t="e">
        <v>#N/A</v>
      </c>
      <c r="AN90" s="14">
        <v>0</v>
      </c>
      <c r="AO90" s="14">
        <f t="shared" si="30"/>
        <v>0</v>
      </c>
      <c r="AP90" s="14">
        <f t="shared" ref="AP90:AP96" si="39">COUNTIFS(D90:Z90,"0",E90:AA90,"1",$D$98:$Z$98,"&lt;0,5")+COUNTIFS(D90:Z90,"1",E90:AA90,"0",$D$98:$Z$98,"&gt;0,5")</f>
        <v>0</v>
      </c>
      <c r="AQ90" s="14">
        <f t="shared" si="36"/>
        <v>0</v>
      </c>
      <c r="AR90" s="14">
        <f t="shared" si="37"/>
        <v>0</v>
      </c>
      <c r="AS90" s="14">
        <f t="shared" si="37"/>
        <v>0</v>
      </c>
      <c r="AT90" s="14">
        <f t="shared" ref="AT90:AT96" si="40">IF(AR90=0,-1,AO90/$I$4+$X$2*AR90-$X$3*AS90)</f>
        <v>-1</v>
      </c>
      <c r="AW90" s="14">
        <f t="shared" si="38"/>
        <v>0</v>
      </c>
    </row>
    <row r="91" spans="1:49" x14ac:dyDescent="0.35">
      <c r="B91" s="10" t="s">
        <v>145</v>
      </c>
      <c r="C91" s="10">
        <v>3</v>
      </c>
      <c r="D91" s="10">
        <v>0</v>
      </c>
      <c r="E91" s="10">
        <v>0</v>
      </c>
      <c r="F91" s="10">
        <v>1</v>
      </c>
      <c r="G91" s="10">
        <v>0</v>
      </c>
      <c r="H91" s="10">
        <v>1</v>
      </c>
      <c r="I91" s="10">
        <v>0</v>
      </c>
      <c r="J91" s="10">
        <v>1</v>
      </c>
      <c r="K91" s="10">
        <v>1</v>
      </c>
      <c r="L91" s="10" t="e">
        <v>#N/A</v>
      </c>
      <c r="M91" s="10" t="e">
        <v>#N/A</v>
      </c>
      <c r="N91" s="10" t="e">
        <v>#N/A</v>
      </c>
      <c r="O91" s="10" t="e">
        <v>#N/A</v>
      </c>
      <c r="P91" s="10" t="e">
        <v>#N/A</v>
      </c>
      <c r="Q91" s="10" t="e">
        <v>#N/A</v>
      </c>
      <c r="R91" s="10" t="e">
        <v>#N/A</v>
      </c>
      <c r="S91" s="10" t="e">
        <v>#N/A</v>
      </c>
      <c r="T91" s="10" t="e">
        <v>#N/A</v>
      </c>
      <c r="U91" s="10" t="e">
        <v>#N/A</v>
      </c>
      <c r="V91" s="10" t="e">
        <v>#N/A</v>
      </c>
      <c r="W91" s="10" t="e">
        <v>#N/A</v>
      </c>
      <c r="X91" s="10" t="e">
        <v>#N/A</v>
      </c>
      <c r="Y91" s="10" t="e">
        <v>#N/A</v>
      </c>
      <c r="Z91" s="10" t="e">
        <v>#N/A</v>
      </c>
      <c r="AA91" s="10" t="e">
        <v>#N/A</v>
      </c>
      <c r="AN91">
        <f t="shared" ref="AN91:AN96" si="41">IF(ISNUMBER(AA91),COUNTIFS(D91:Z91,"0",E91:AA91,"1")+COUNTIFS(D91:Z91,"1",E91:AA91,"0"),COUNTIFS(D91:Z91,"0",E91:AA91,"1")+COUNTIFS(D91:Z91,"1",E91:AA91,"0")-1)</f>
        <v>4</v>
      </c>
      <c r="AO91">
        <f t="shared" si="30"/>
        <v>4</v>
      </c>
      <c r="AP91">
        <f t="shared" si="39"/>
        <v>3</v>
      </c>
      <c r="AQ91">
        <f t="shared" si="36"/>
        <v>2</v>
      </c>
      <c r="AR91">
        <f t="shared" si="37"/>
        <v>3</v>
      </c>
      <c r="AS91">
        <f t="shared" si="37"/>
        <v>2</v>
      </c>
      <c r="AT91">
        <f t="shared" si="40"/>
        <v>2.5</v>
      </c>
      <c r="AW91">
        <f t="shared" si="38"/>
        <v>0.5</v>
      </c>
    </row>
    <row r="92" spans="1:49" x14ac:dyDescent="0.35">
      <c r="B92" s="10" t="s">
        <v>145</v>
      </c>
      <c r="C92" s="10">
        <v>4</v>
      </c>
      <c r="D92" s="10"/>
      <c r="E92" s="10">
        <v>1</v>
      </c>
      <c r="F92" s="10">
        <v>1</v>
      </c>
      <c r="G92" s="10">
        <v>0</v>
      </c>
      <c r="H92" s="10">
        <v>1</v>
      </c>
      <c r="I92" s="10">
        <v>1</v>
      </c>
      <c r="J92" s="10">
        <v>0</v>
      </c>
      <c r="K92" s="10">
        <v>1</v>
      </c>
      <c r="L92" s="10" t="e">
        <v>#N/A</v>
      </c>
      <c r="M92" s="10" t="e">
        <v>#N/A</v>
      </c>
      <c r="N92" s="10" t="e">
        <v>#N/A</v>
      </c>
      <c r="O92" s="10" t="e">
        <v>#N/A</v>
      </c>
      <c r="P92" s="10" t="e">
        <v>#N/A</v>
      </c>
      <c r="Q92" s="10" t="e">
        <v>#N/A</v>
      </c>
      <c r="R92" s="10" t="e">
        <v>#N/A</v>
      </c>
      <c r="S92" s="10" t="e">
        <v>#N/A</v>
      </c>
      <c r="T92" s="10" t="e">
        <v>#N/A</v>
      </c>
      <c r="U92" s="10" t="e">
        <v>#N/A</v>
      </c>
      <c r="V92" s="10" t="e">
        <v>#N/A</v>
      </c>
      <c r="W92" s="10" t="e">
        <v>#N/A</v>
      </c>
      <c r="X92" s="10" t="e">
        <v>#N/A</v>
      </c>
      <c r="Y92" s="10" t="e">
        <v>#N/A</v>
      </c>
      <c r="Z92" s="10" t="e">
        <v>#N/A</v>
      </c>
      <c r="AA92" s="10" t="e">
        <v>#N/A</v>
      </c>
      <c r="AN92">
        <f t="shared" si="41"/>
        <v>3</v>
      </c>
      <c r="AO92">
        <f t="shared" si="30"/>
        <v>3</v>
      </c>
      <c r="AP92">
        <f t="shared" si="39"/>
        <v>2</v>
      </c>
      <c r="AQ92">
        <f t="shared" si="36"/>
        <v>2</v>
      </c>
      <c r="AR92">
        <f t="shared" si="37"/>
        <v>2</v>
      </c>
      <c r="AS92">
        <f t="shared" si="37"/>
        <v>2</v>
      </c>
      <c r="AT92">
        <f t="shared" si="40"/>
        <v>1.375</v>
      </c>
      <c r="AW92">
        <f t="shared" si="38"/>
        <v>0.375</v>
      </c>
    </row>
    <row r="93" spans="1:49" x14ac:dyDescent="0.35">
      <c r="B93" s="10" t="s">
        <v>145</v>
      </c>
      <c r="C93" s="10">
        <v>5</v>
      </c>
      <c r="D93" s="10">
        <v>0</v>
      </c>
      <c r="E93" s="10">
        <v>0</v>
      </c>
      <c r="F93" s="10">
        <v>0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 t="e">
        <v>#N/A</v>
      </c>
      <c r="M93" s="10" t="e">
        <v>#N/A</v>
      </c>
      <c r="N93" s="10" t="e">
        <v>#N/A</v>
      </c>
      <c r="O93" s="10" t="e">
        <v>#N/A</v>
      </c>
      <c r="P93" s="10" t="e">
        <v>#N/A</v>
      </c>
      <c r="Q93" s="10" t="e">
        <v>#N/A</v>
      </c>
      <c r="R93" s="10" t="e">
        <v>#N/A</v>
      </c>
      <c r="S93" s="10" t="e">
        <v>#N/A</v>
      </c>
      <c r="T93" s="10" t="e">
        <v>#N/A</v>
      </c>
      <c r="U93" s="10" t="e">
        <v>#N/A</v>
      </c>
      <c r="V93" s="10" t="e">
        <v>#N/A</v>
      </c>
      <c r="W93" s="10" t="e">
        <v>#N/A</v>
      </c>
      <c r="X93" s="10" t="e">
        <v>#N/A</v>
      </c>
      <c r="Y93" s="10" t="e">
        <v>#N/A</v>
      </c>
      <c r="Z93" s="10" t="e">
        <v>#N/A</v>
      </c>
      <c r="AA93" s="10" t="e">
        <v>#N/A</v>
      </c>
      <c r="AN93">
        <f t="shared" si="41"/>
        <v>0</v>
      </c>
      <c r="AO93">
        <f t="shared" si="30"/>
        <v>0</v>
      </c>
      <c r="AP93">
        <f t="shared" si="39"/>
        <v>0</v>
      </c>
      <c r="AQ93">
        <f t="shared" si="36"/>
        <v>1</v>
      </c>
      <c r="AR93">
        <f t="shared" si="37"/>
        <v>0</v>
      </c>
      <c r="AS93">
        <f t="shared" si="37"/>
        <v>1</v>
      </c>
      <c r="AT93">
        <f t="shared" si="40"/>
        <v>-1</v>
      </c>
      <c r="AW93">
        <f t="shared" si="38"/>
        <v>0</v>
      </c>
    </row>
    <row r="94" spans="1:49" x14ac:dyDescent="0.35">
      <c r="B94" s="10" t="s">
        <v>145</v>
      </c>
      <c r="C94" s="10">
        <v>6</v>
      </c>
      <c r="D94" s="10">
        <v>0</v>
      </c>
      <c r="E94" s="10">
        <v>0</v>
      </c>
      <c r="F94" s="10">
        <v>0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 t="e">
        <v>#N/A</v>
      </c>
      <c r="M94" s="10" t="e">
        <v>#N/A</v>
      </c>
      <c r="N94" s="10" t="e">
        <v>#N/A</v>
      </c>
      <c r="O94" s="10" t="e">
        <v>#N/A</v>
      </c>
      <c r="P94" s="10" t="e">
        <v>#N/A</v>
      </c>
      <c r="Q94" s="10" t="e">
        <v>#N/A</v>
      </c>
      <c r="R94" s="10" t="e">
        <v>#N/A</v>
      </c>
      <c r="S94" s="10" t="e">
        <v>#N/A</v>
      </c>
      <c r="T94" s="10" t="e">
        <v>#N/A</v>
      </c>
      <c r="U94" s="10" t="e">
        <v>#N/A</v>
      </c>
      <c r="V94" s="10" t="e">
        <v>#N/A</v>
      </c>
      <c r="W94" s="10" t="e">
        <v>#N/A</v>
      </c>
      <c r="X94" s="10" t="e">
        <v>#N/A</v>
      </c>
      <c r="Y94" s="10" t="e">
        <v>#N/A</v>
      </c>
      <c r="Z94" s="10" t="e">
        <v>#N/A</v>
      </c>
      <c r="AA94" s="10" t="e">
        <v>#N/A</v>
      </c>
      <c r="AN94">
        <f t="shared" si="41"/>
        <v>0</v>
      </c>
      <c r="AO94">
        <f t="shared" si="30"/>
        <v>0</v>
      </c>
      <c r="AP94">
        <f t="shared" si="39"/>
        <v>0</v>
      </c>
      <c r="AQ94">
        <f t="shared" si="36"/>
        <v>1</v>
      </c>
      <c r="AR94">
        <f t="shared" si="37"/>
        <v>0</v>
      </c>
      <c r="AS94">
        <f t="shared" si="37"/>
        <v>1</v>
      </c>
      <c r="AT94">
        <f t="shared" si="40"/>
        <v>-1</v>
      </c>
      <c r="AW94">
        <f t="shared" si="38"/>
        <v>0</v>
      </c>
    </row>
    <row r="95" spans="1:49" x14ac:dyDescent="0.35">
      <c r="B95" s="10" t="s">
        <v>145</v>
      </c>
      <c r="C95" s="10">
        <v>7</v>
      </c>
      <c r="D95" s="10">
        <v>0</v>
      </c>
      <c r="E95" s="10">
        <v>0</v>
      </c>
      <c r="F95" s="10">
        <v>1</v>
      </c>
      <c r="G95" s="10">
        <v>1</v>
      </c>
      <c r="H95" s="10">
        <v>1</v>
      </c>
      <c r="I95" s="10">
        <v>1</v>
      </c>
      <c r="J95" s="10">
        <v>1</v>
      </c>
      <c r="K95" s="10">
        <v>1</v>
      </c>
      <c r="L95" s="10" t="e">
        <v>#N/A</v>
      </c>
      <c r="M95" s="10" t="e">
        <v>#N/A</v>
      </c>
      <c r="N95" s="10" t="e">
        <v>#N/A</v>
      </c>
      <c r="O95" s="10" t="e">
        <v>#N/A</v>
      </c>
      <c r="P95" s="10" t="e">
        <v>#N/A</v>
      </c>
      <c r="Q95" s="10" t="e">
        <v>#N/A</v>
      </c>
      <c r="R95" s="10" t="e">
        <v>#N/A</v>
      </c>
      <c r="S95" s="10" t="e">
        <v>#N/A</v>
      </c>
      <c r="T95" s="10" t="e">
        <v>#N/A</v>
      </c>
      <c r="U95" s="10" t="e">
        <v>#N/A</v>
      </c>
      <c r="V95" s="10" t="e">
        <v>#N/A</v>
      </c>
      <c r="W95" s="10" t="e">
        <v>#N/A</v>
      </c>
      <c r="X95" s="10" t="e">
        <v>#N/A</v>
      </c>
      <c r="Y95" s="10" t="e">
        <v>#N/A</v>
      </c>
      <c r="Z95" s="10" t="e">
        <v>#N/A</v>
      </c>
      <c r="AA95" s="10" t="e">
        <v>#N/A</v>
      </c>
      <c r="AN95">
        <f t="shared" si="41"/>
        <v>0</v>
      </c>
      <c r="AO95">
        <f t="shared" si="30"/>
        <v>0</v>
      </c>
      <c r="AP95">
        <f t="shared" si="39"/>
        <v>1</v>
      </c>
      <c r="AQ95">
        <f t="shared" si="36"/>
        <v>0</v>
      </c>
      <c r="AR95">
        <f t="shared" si="37"/>
        <v>1</v>
      </c>
      <c r="AS95">
        <f t="shared" si="37"/>
        <v>0</v>
      </c>
      <c r="AT95">
        <f t="shared" si="40"/>
        <v>1</v>
      </c>
      <c r="AW95">
        <f t="shared" si="38"/>
        <v>0</v>
      </c>
    </row>
    <row r="96" spans="1:49" x14ac:dyDescent="0.35">
      <c r="B96" s="10" t="s">
        <v>145</v>
      </c>
      <c r="C96" s="10">
        <v>8</v>
      </c>
      <c r="D96" s="10">
        <v>0</v>
      </c>
      <c r="E96" s="10">
        <v>0</v>
      </c>
      <c r="F96" s="10">
        <v>0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 t="e">
        <v>#N/A</v>
      </c>
      <c r="M96" s="10" t="e">
        <v>#N/A</v>
      </c>
      <c r="N96" s="10" t="e">
        <v>#N/A</v>
      </c>
      <c r="O96" s="10" t="e">
        <v>#N/A</v>
      </c>
      <c r="P96" s="10" t="e">
        <v>#N/A</v>
      </c>
      <c r="Q96" s="10" t="e">
        <v>#N/A</v>
      </c>
      <c r="R96" s="10" t="e">
        <v>#N/A</v>
      </c>
      <c r="S96" s="10" t="e">
        <v>#N/A</v>
      </c>
      <c r="T96" s="10" t="e">
        <v>#N/A</v>
      </c>
      <c r="U96" s="10" t="e">
        <v>#N/A</v>
      </c>
      <c r="V96" s="10" t="e">
        <v>#N/A</v>
      </c>
      <c r="W96" s="10" t="e">
        <v>#N/A</v>
      </c>
      <c r="X96" s="10" t="e">
        <v>#N/A</v>
      </c>
      <c r="Y96" s="10" t="e">
        <v>#N/A</v>
      </c>
      <c r="Z96" s="10" t="e">
        <v>#N/A</v>
      </c>
      <c r="AA96" s="10" t="e">
        <v>#N/A</v>
      </c>
      <c r="AN96">
        <f t="shared" si="41"/>
        <v>0</v>
      </c>
      <c r="AO96">
        <f t="shared" si="30"/>
        <v>0</v>
      </c>
      <c r="AP96">
        <f t="shared" si="39"/>
        <v>0</v>
      </c>
      <c r="AQ96">
        <f t="shared" si="36"/>
        <v>1</v>
      </c>
      <c r="AR96">
        <f t="shared" si="37"/>
        <v>0</v>
      </c>
      <c r="AS96">
        <f t="shared" si="37"/>
        <v>1</v>
      </c>
      <c r="AT96">
        <f t="shared" si="40"/>
        <v>-1</v>
      </c>
      <c r="AW96">
        <f t="shared" si="38"/>
        <v>0</v>
      </c>
    </row>
    <row r="97" spans="1:49" x14ac:dyDescent="0.35">
      <c r="A97" s="10"/>
      <c r="B97" s="10"/>
      <c r="D97">
        <f>AVERAGE(D89:D96)</f>
        <v>0</v>
      </c>
      <c r="E97">
        <f t="shared" ref="E97:K97" si="42">AVERAGE(E89:E96)</f>
        <v>0.14285714285714285</v>
      </c>
      <c r="F97">
        <f t="shared" si="42"/>
        <v>0.5</v>
      </c>
      <c r="G97">
        <f t="shared" si="42"/>
        <v>0.5714285714285714</v>
      </c>
      <c r="H97">
        <f t="shared" si="42"/>
        <v>0.8571428571428571</v>
      </c>
      <c r="I97">
        <f t="shared" si="42"/>
        <v>0.875</v>
      </c>
      <c r="J97">
        <f>AVERAGE(J89:J96)</f>
        <v>0.8571428571428571</v>
      </c>
      <c r="K97">
        <f t="shared" si="42"/>
        <v>1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49" x14ac:dyDescent="0.35">
      <c r="A98" s="10"/>
      <c r="B98" s="10"/>
      <c r="C98" t="s">
        <v>115</v>
      </c>
      <c r="D98" s="10">
        <f>(SUM(D89:D96)+1)/12</f>
        <v>8.3333333333333329E-2</v>
      </c>
      <c r="E98" s="10">
        <f>(SUM(E89:E96)+4)/12</f>
        <v>0.41666666666666669</v>
      </c>
      <c r="F98" s="10">
        <f>(SUM(F89:F96)+5)/12</f>
        <v>0.66666666666666663</v>
      </c>
      <c r="G98" s="10">
        <f>(SUM(G89:G96)+5)/12</f>
        <v>0.75</v>
      </c>
      <c r="H98" s="10">
        <f>(SUM(H89:H96)+5)/12</f>
        <v>0.91666666666666663</v>
      </c>
      <c r="I98" s="10">
        <f>(SUM(I89:I96)+4)/12</f>
        <v>0.91666666666666663</v>
      </c>
      <c r="J98" s="10">
        <f>(SUM(J89:J96)+5)/12</f>
        <v>0.91666666666666663</v>
      </c>
      <c r="K98" s="10">
        <f>(SUM(K89:K96)+6)/12</f>
        <v>1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49" s="11" customFormat="1" x14ac:dyDescent="0.35">
      <c r="B99" s="12" t="s">
        <v>146</v>
      </c>
      <c r="C99" s="12">
        <v>1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 t="e">
        <v>#N/A</v>
      </c>
      <c r="O99" s="12" t="e">
        <v>#N/A</v>
      </c>
      <c r="P99" s="12" t="e">
        <v>#N/A</v>
      </c>
      <c r="Q99" s="12" t="e">
        <v>#N/A</v>
      </c>
      <c r="R99" s="12" t="e">
        <v>#N/A</v>
      </c>
      <c r="S99" s="12" t="e">
        <v>#N/A</v>
      </c>
      <c r="T99" s="12" t="e">
        <v>#N/A</v>
      </c>
      <c r="U99" s="12" t="e">
        <v>#N/A</v>
      </c>
      <c r="V99" s="12" t="e">
        <v>#N/A</v>
      </c>
      <c r="W99" s="12" t="e">
        <v>#N/A</v>
      </c>
      <c r="X99" s="12" t="e">
        <v>#N/A</v>
      </c>
      <c r="Y99" s="12" t="e">
        <v>#N/A</v>
      </c>
      <c r="Z99" s="12" t="e">
        <v>#N/A</v>
      </c>
      <c r="AA99" s="12" t="e">
        <v>#N/A</v>
      </c>
      <c r="AN99" s="11">
        <f>IF(ISNUMBER(AA99),COUNTIFS(D99:Z99,"0",E99:AA99,"1")+COUNTIFS(D99:Z99,"1",E99:AA99,"0"),COUNTIFS(D99:Z99,"0",E99:AA99,"1")+COUNTIFS(D99:Z99,"1",E99:AA99,"0")-1)</f>
        <v>-1</v>
      </c>
      <c r="AO99" s="11">
        <f t="shared" si="30"/>
        <v>-1</v>
      </c>
      <c r="AP99" s="11">
        <f>COUNTIFS(D99:Z99,"0",E99:AA99,"1",$D$110:$Z$110,"&lt;0,5")+COUNTIFS(D99:Z99,"1",E99:AA99,"0",$D$110:$Z$110,"&gt;0,5")</f>
        <v>0</v>
      </c>
      <c r="AQ99" s="11">
        <f>COUNTIFS(D99:Z99,"0",E99:AA99,"1",$D$110:$Z$110,"&gt;"&amp;$X$1)+COUNTIFS(D99:Z99,"1",E99:AA99,"0",$D$110:$Z$110,"&lt;"&amp;$Y$1)</f>
        <v>0</v>
      </c>
      <c r="AR99" s="11">
        <f t="shared" ref="AR99:AS101" si="43">AP99</f>
        <v>0</v>
      </c>
      <c r="AS99" s="11">
        <f t="shared" si="43"/>
        <v>0</v>
      </c>
      <c r="AT99" s="11">
        <f>IF(AR99=0,-1,AO99/$J$4+$X$2*AR99-$X$3*AS99)</f>
        <v>-1</v>
      </c>
      <c r="AU99" s="11">
        <v>3</v>
      </c>
      <c r="AV99" s="11">
        <v>5</v>
      </c>
    </row>
    <row r="100" spans="1:49" x14ac:dyDescent="0.35">
      <c r="B100" s="10" t="s">
        <v>146</v>
      </c>
      <c r="C100" s="10">
        <v>2</v>
      </c>
      <c r="D100" s="10">
        <v>1</v>
      </c>
      <c r="E100" s="10">
        <v>1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 t="e">
        <v>#N/A</v>
      </c>
      <c r="O100" s="10" t="e">
        <v>#N/A</v>
      </c>
      <c r="P100" s="10" t="e">
        <v>#N/A</v>
      </c>
      <c r="Q100" s="10" t="e">
        <v>#N/A</v>
      </c>
      <c r="R100" s="10" t="e">
        <v>#N/A</v>
      </c>
      <c r="S100" s="10" t="e">
        <v>#N/A</v>
      </c>
      <c r="T100" s="10" t="e">
        <v>#N/A</v>
      </c>
      <c r="U100" s="10" t="e">
        <v>#N/A</v>
      </c>
      <c r="V100" s="10" t="e">
        <v>#N/A</v>
      </c>
      <c r="W100" s="10" t="e">
        <v>#N/A</v>
      </c>
      <c r="X100" s="10" t="e">
        <v>#N/A</v>
      </c>
      <c r="Y100" s="10" t="e">
        <v>#N/A</v>
      </c>
      <c r="Z100" s="10" t="e">
        <v>#N/A</v>
      </c>
      <c r="AA100" s="10" t="e">
        <v>#N/A</v>
      </c>
      <c r="AN100">
        <f>IF(ISNUMBER(AA100),COUNTIFS(D100:Z100,"0",E100:AA100,"1")+COUNTIFS(D100:Z100,"1",E100:AA100,"0"),COUNTIFS(D100:Z100,"0",E100:AA100,"1")+COUNTIFS(D100:Z100,"1",E100:AA100,"0")-1)</f>
        <v>1</v>
      </c>
      <c r="AO100">
        <f t="shared" si="30"/>
        <v>1</v>
      </c>
      <c r="AP100">
        <f>COUNTIFS(D100:Z100,"0",E100:AA100,"1",$D$110:$Z$110,"&lt;0,5")+COUNTIFS(D100:Z100,"1",E100:AA100,"0",$D$110:$Z$110,"&gt;0,5")</f>
        <v>1</v>
      </c>
      <c r="AQ100">
        <f>COUNTIFS(D100:Z100,"0",E100:AA100,"1",$D$110:$Z$110,"&gt;"&amp;$X$1)+COUNTIFS(D100:Z100,"1",E100:AA100,"0",$D$110:$Z$110,"&lt;"&amp;$Y$1)</f>
        <v>1</v>
      </c>
      <c r="AR100">
        <f t="shared" si="43"/>
        <v>1</v>
      </c>
      <c r="AS100">
        <f t="shared" si="43"/>
        <v>1</v>
      </c>
      <c r="AT100">
        <f>IF(AR100=0,-1,AO100/$J$4+$X$2*AR100-$X$3*AS100)</f>
        <v>0.60000000000000009</v>
      </c>
      <c r="AW100">
        <f>AO100/$J$4</f>
        <v>0.1</v>
      </c>
    </row>
    <row r="101" spans="1:49" x14ac:dyDescent="0.35">
      <c r="B101" s="10" t="s">
        <v>146</v>
      </c>
      <c r="C101" s="10">
        <v>3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1</v>
      </c>
      <c r="M101" s="10">
        <v>1</v>
      </c>
      <c r="N101" s="10" t="e">
        <v>#N/A</v>
      </c>
      <c r="O101" s="10" t="e">
        <v>#N/A</v>
      </c>
      <c r="P101" s="10" t="e">
        <v>#N/A</v>
      </c>
      <c r="Q101" s="10" t="e">
        <v>#N/A</v>
      </c>
      <c r="R101" s="10" t="e">
        <v>#N/A</v>
      </c>
      <c r="S101" s="10" t="e">
        <v>#N/A</v>
      </c>
      <c r="T101" s="10" t="e">
        <v>#N/A</v>
      </c>
      <c r="U101" s="10" t="e">
        <v>#N/A</v>
      </c>
      <c r="V101" s="10" t="e">
        <v>#N/A</v>
      </c>
      <c r="W101" s="10" t="e">
        <v>#N/A</v>
      </c>
      <c r="X101" s="10" t="e">
        <v>#N/A</v>
      </c>
      <c r="Y101" s="10" t="e">
        <v>#N/A</v>
      </c>
      <c r="Z101" s="10" t="e">
        <v>#N/A</v>
      </c>
      <c r="AA101" s="10" t="e">
        <v>#N/A</v>
      </c>
      <c r="AN101">
        <f>IF(ISNUMBER(AA101),COUNTIFS(D101:Z101,"0",E101:AA101,"1")+COUNTIFS(D101:Z101,"1",E101:AA101,"0"),COUNTIFS(D101:Z101,"0",E101:AA101,"1")+COUNTIFS(D101:Z101,"1",E101:AA101,"0")-1)</f>
        <v>0</v>
      </c>
      <c r="AO101">
        <f t="shared" si="30"/>
        <v>0</v>
      </c>
      <c r="AP101">
        <f>COUNTIFS(D101:Z101,"0",E101:AA101,"1",$D$110:$Z$110,"&lt;0,5")+COUNTIFS(D101:Z101,"1",E101:AA101,"0",$D$110:$Z$110,"&gt;0,5")</f>
        <v>0</v>
      </c>
      <c r="AQ101">
        <f>COUNTIFS(D101:Z101,"0",E101:AA101,"1",$D$110:$Z$110,"&gt;"&amp;$X$1)+COUNTIFS(D101:Z101,"1",E101:AA101,"0",$D$110:$Z$110,"&lt;"&amp;$Y$1)</f>
        <v>0</v>
      </c>
      <c r="AR101">
        <f t="shared" si="43"/>
        <v>0</v>
      </c>
      <c r="AS101">
        <f t="shared" si="43"/>
        <v>0</v>
      </c>
      <c r="AT101">
        <f>IF(AR101=0,-1,AO101/$J$4+$X$2*AR101-$X$3*AS101)</f>
        <v>-1</v>
      </c>
      <c r="AW101">
        <f>AO101/$J$4</f>
        <v>0</v>
      </c>
    </row>
    <row r="102" spans="1:49" x14ac:dyDescent="0.35">
      <c r="B102" s="5" t="s">
        <v>146</v>
      </c>
      <c r="C102" s="5">
        <v>4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49" x14ac:dyDescent="0.35">
      <c r="B103" s="10" t="s">
        <v>146</v>
      </c>
      <c r="C103" s="10">
        <v>5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1</v>
      </c>
      <c r="L103" s="10">
        <v>1</v>
      </c>
      <c r="M103" s="10">
        <v>1</v>
      </c>
      <c r="N103" s="10" t="e">
        <v>#N/A</v>
      </c>
      <c r="O103" s="10" t="e">
        <v>#N/A</v>
      </c>
      <c r="P103" s="10" t="e">
        <v>#N/A</v>
      </c>
      <c r="Q103" s="10" t="e">
        <v>#N/A</v>
      </c>
      <c r="R103" s="10" t="e">
        <v>#N/A</v>
      </c>
      <c r="S103" s="10" t="e">
        <v>#N/A</v>
      </c>
      <c r="T103" s="10" t="e">
        <v>#N/A</v>
      </c>
      <c r="U103" s="10" t="e">
        <v>#N/A</v>
      </c>
      <c r="V103" s="10" t="e">
        <v>#N/A</v>
      </c>
      <c r="W103" s="10" t="e">
        <v>#N/A</v>
      </c>
      <c r="X103" s="10" t="e">
        <v>#N/A</v>
      </c>
      <c r="Y103" s="10" t="e">
        <v>#N/A</v>
      </c>
      <c r="Z103" s="10" t="e">
        <v>#N/A</v>
      </c>
      <c r="AA103" s="10" t="e">
        <v>#N/A</v>
      </c>
      <c r="AN103">
        <f t="shared" ref="AN103:AN108" si="44">IF(ISNUMBER(AA103),COUNTIFS(D103:Z103,"0",E103:AA103,"1")+COUNTIFS(D103:Z103,"1",E103:AA103,"0"),COUNTIFS(D103:Z103,"0",E103:AA103,"1")+COUNTIFS(D103:Z103,"1",E103:AA103,"0")-1)</f>
        <v>0</v>
      </c>
      <c r="AO103">
        <f>AN103</f>
        <v>0</v>
      </c>
      <c r="AP103">
        <f t="shared" ref="AP103:AP108" si="45">COUNTIFS(D103:Z103,"0",E103:AA103,"1",$D$110:$Z$110,"&lt;0,5")+COUNTIFS(D103:Z103,"1",E103:AA103,"0",$D$110:$Z$110,"&gt;0,5")</f>
        <v>1</v>
      </c>
      <c r="AQ103">
        <f t="shared" ref="AQ103:AQ108" si="46">COUNTIFS(D103:Z103,"0",E103:AA103,"1",$D$110:$Z$110,"&gt;"&amp;$X$1)+COUNTIFS(D103:Z103,"1",E103:AA103,"0",$D$110:$Z$110,"&lt;"&amp;$Y$1)</f>
        <v>0</v>
      </c>
      <c r="AR103">
        <f t="shared" ref="AR103:AS108" si="47">AP103</f>
        <v>0</v>
      </c>
      <c r="AS103">
        <f t="shared" si="47"/>
        <v>0</v>
      </c>
      <c r="AT103">
        <f t="shared" ref="AT103:AT108" si="48">IF(AR103=0,-1,AO103/$J$4+$X$2*AR103-$X$3*AS103)</f>
        <v>-1</v>
      </c>
      <c r="AW103">
        <f t="shared" ref="AW103:AW108" si="49">AO103/$J$4</f>
        <v>0</v>
      </c>
    </row>
    <row r="104" spans="1:49" x14ac:dyDescent="0.35">
      <c r="B104" s="10" t="s">
        <v>146</v>
      </c>
      <c r="C104" s="10">
        <v>6</v>
      </c>
      <c r="D104" s="10"/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1</v>
      </c>
      <c r="L104" s="10">
        <v>1</v>
      </c>
      <c r="M104" s="10">
        <v>1</v>
      </c>
      <c r="N104" s="10" t="e">
        <v>#N/A</v>
      </c>
      <c r="O104" s="10" t="e">
        <v>#N/A</v>
      </c>
      <c r="P104" s="10" t="e">
        <v>#N/A</v>
      </c>
      <c r="Q104" s="10" t="e">
        <v>#N/A</v>
      </c>
      <c r="R104" s="10" t="e">
        <v>#N/A</v>
      </c>
      <c r="S104" s="10" t="e">
        <v>#N/A</v>
      </c>
      <c r="T104" s="10" t="e">
        <v>#N/A</v>
      </c>
      <c r="U104" s="10" t="e">
        <v>#N/A</v>
      </c>
      <c r="V104" s="10" t="e">
        <v>#N/A</v>
      </c>
      <c r="W104" s="10" t="e">
        <v>#N/A</v>
      </c>
      <c r="X104" s="10" t="e">
        <v>#N/A</v>
      </c>
      <c r="Y104" s="10" t="e">
        <v>#N/A</v>
      </c>
      <c r="Z104" s="10" t="e">
        <v>#N/A</v>
      </c>
      <c r="AA104" s="10" t="e">
        <v>#N/A</v>
      </c>
      <c r="AN104">
        <f t="shared" si="44"/>
        <v>0</v>
      </c>
      <c r="AO104">
        <f t="shared" si="30"/>
        <v>0</v>
      </c>
      <c r="AP104">
        <f t="shared" si="45"/>
        <v>1</v>
      </c>
      <c r="AQ104">
        <f t="shared" si="46"/>
        <v>0</v>
      </c>
      <c r="AR104">
        <f t="shared" si="47"/>
        <v>1</v>
      </c>
      <c r="AS104">
        <f t="shared" si="47"/>
        <v>0</v>
      </c>
      <c r="AT104">
        <f t="shared" si="48"/>
        <v>1</v>
      </c>
      <c r="AW104">
        <f t="shared" si="49"/>
        <v>0</v>
      </c>
    </row>
    <row r="105" spans="1:49" x14ac:dyDescent="0.35">
      <c r="B105" s="10" t="s">
        <v>146</v>
      </c>
      <c r="C105" s="10">
        <v>7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1</v>
      </c>
      <c r="M105" s="10">
        <v>1</v>
      </c>
      <c r="N105" s="10" t="e">
        <v>#N/A</v>
      </c>
      <c r="O105" s="10" t="e">
        <v>#N/A</v>
      </c>
      <c r="P105" s="10" t="e">
        <v>#N/A</v>
      </c>
      <c r="Q105" s="10" t="e">
        <v>#N/A</v>
      </c>
      <c r="R105" s="10" t="e">
        <v>#N/A</v>
      </c>
      <c r="S105" s="10" t="e">
        <v>#N/A</v>
      </c>
      <c r="T105" s="10" t="e">
        <v>#N/A</v>
      </c>
      <c r="U105" s="10" t="e">
        <v>#N/A</v>
      </c>
      <c r="V105" s="10" t="e">
        <v>#N/A</v>
      </c>
      <c r="W105" s="10" t="e">
        <v>#N/A</v>
      </c>
      <c r="X105" s="10" t="e">
        <v>#N/A</v>
      </c>
      <c r="Y105" s="10" t="e">
        <v>#N/A</v>
      </c>
      <c r="Z105" s="10" t="e">
        <v>#N/A</v>
      </c>
      <c r="AA105" s="10" t="e">
        <v>#N/A</v>
      </c>
      <c r="AN105">
        <f t="shared" si="44"/>
        <v>0</v>
      </c>
      <c r="AO105">
        <f t="shared" si="30"/>
        <v>0</v>
      </c>
      <c r="AP105">
        <f t="shared" si="45"/>
        <v>0</v>
      </c>
      <c r="AQ105">
        <f t="shared" si="46"/>
        <v>0</v>
      </c>
      <c r="AR105">
        <f t="shared" si="47"/>
        <v>0</v>
      </c>
      <c r="AS105">
        <f t="shared" si="47"/>
        <v>0</v>
      </c>
      <c r="AT105">
        <f t="shared" si="48"/>
        <v>-1</v>
      </c>
      <c r="AW105">
        <f t="shared" si="49"/>
        <v>0</v>
      </c>
    </row>
    <row r="106" spans="1:49" x14ac:dyDescent="0.35">
      <c r="B106" s="10" t="s">
        <v>146</v>
      </c>
      <c r="C106" s="10">
        <v>8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1</v>
      </c>
      <c r="N106" s="10" t="e">
        <v>#N/A</v>
      </c>
      <c r="O106" s="10" t="e">
        <v>#N/A</v>
      </c>
      <c r="P106" s="10" t="e">
        <v>#N/A</v>
      </c>
      <c r="Q106" s="10" t="e">
        <v>#N/A</v>
      </c>
      <c r="R106" s="10" t="e">
        <v>#N/A</v>
      </c>
      <c r="S106" s="10" t="e">
        <v>#N/A</v>
      </c>
      <c r="T106" s="10" t="e">
        <v>#N/A</v>
      </c>
      <c r="U106" s="10" t="e">
        <v>#N/A</v>
      </c>
      <c r="V106" s="10" t="e">
        <v>#N/A</v>
      </c>
      <c r="W106" s="10" t="e">
        <v>#N/A</v>
      </c>
      <c r="X106" s="10" t="e">
        <v>#N/A</v>
      </c>
      <c r="Y106" s="10" t="e">
        <v>#N/A</v>
      </c>
      <c r="Z106" s="10" t="e">
        <v>#N/A</v>
      </c>
      <c r="AA106" s="10" t="e">
        <v>#N/A</v>
      </c>
      <c r="AN106">
        <f t="shared" si="44"/>
        <v>0</v>
      </c>
      <c r="AO106">
        <f t="shared" si="30"/>
        <v>0</v>
      </c>
      <c r="AP106">
        <f t="shared" si="45"/>
        <v>0</v>
      </c>
      <c r="AQ106">
        <f t="shared" si="46"/>
        <v>1</v>
      </c>
      <c r="AR106">
        <f t="shared" si="47"/>
        <v>0</v>
      </c>
      <c r="AS106">
        <f t="shared" si="47"/>
        <v>1</v>
      </c>
      <c r="AT106">
        <f t="shared" si="48"/>
        <v>-1</v>
      </c>
      <c r="AW106">
        <f t="shared" si="49"/>
        <v>0</v>
      </c>
    </row>
    <row r="107" spans="1:49" x14ac:dyDescent="0.35">
      <c r="B107" s="10" t="s">
        <v>146</v>
      </c>
      <c r="C107" s="10">
        <v>9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1</v>
      </c>
      <c r="K107" s="10">
        <v>1</v>
      </c>
      <c r="L107" s="10">
        <v>1</v>
      </c>
      <c r="M107" s="10">
        <v>1</v>
      </c>
      <c r="N107" s="10" t="e">
        <v>#N/A</v>
      </c>
      <c r="O107" s="10" t="e">
        <v>#N/A</v>
      </c>
      <c r="P107" s="10" t="e">
        <v>#N/A</v>
      </c>
      <c r="Q107" s="10" t="e">
        <v>#N/A</v>
      </c>
      <c r="R107" s="10" t="e">
        <v>#N/A</v>
      </c>
      <c r="S107" s="10" t="e">
        <v>#N/A</v>
      </c>
      <c r="T107" s="10" t="e">
        <v>#N/A</v>
      </c>
      <c r="U107" s="10" t="e">
        <v>#N/A</v>
      </c>
      <c r="V107" s="10" t="e">
        <v>#N/A</v>
      </c>
      <c r="W107" s="10" t="e">
        <v>#N/A</v>
      </c>
      <c r="X107" s="10" t="e">
        <v>#N/A</v>
      </c>
      <c r="Y107" s="10" t="e">
        <v>#N/A</v>
      </c>
      <c r="Z107" s="10" t="e">
        <v>#N/A</v>
      </c>
      <c r="AA107" s="10" t="e">
        <v>#N/A</v>
      </c>
      <c r="AN107">
        <f t="shared" si="44"/>
        <v>0</v>
      </c>
      <c r="AO107">
        <f t="shared" si="30"/>
        <v>0</v>
      </c>
      <c r="AP107">
        <f t="shared" si="45"/>
        <v>1</v>
      </c>
      <c r="AQ107">
        <f t="shared" si="46"/>
        <v>0</v>
      </c>
      <c r="AR107">
        <f t="shared" si="47"/>
        <v>1</v>
      </c>
      <c r="AS107">
        <f t="shared" si="47"/>
        <v>0</v>
      </c>
      <c r="AT107">
        <f t="shared" si="48"/>
        <v>1</v>
      </c>
      <c r="AW107">
        <f t="shared" si="49"/>
        <v>0</v>
      </c>
    </row>
    <row r="108" spans="1:49" x14ac:dyDescent="0.35">
      <c r="B108" s="10" t="s">
        <v>146</v>
      </c>
      <c r="C108" s="10">
        <v>10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1</v>
      </c>
      <c r="N108" s="10" t="e">
        <v>#N/A</v>
      </c>
      <c r="O108" s="10" t="e">
        <v>#N/A</v>
      </c>
      <c r="P108" s="10" t="e">
        <v>#N/A</v>
      </c>
      <c r="Q108" s="10" t="e">
        <v>#N/A</v>
      </c>
      <c r="R108" s="10" t="e">
        <v>#N/A</v>
      </c>
      <c r="S108" s="10" t="e">
        <v>#N/A</v>
      </c>
      <c r="T108" s="10" t="e">
        <v>#N/A</v>
      </c>
      <c r="U108" s="10" t="e">
        <v>#N/A</v>
      </c>
      <c r="V108" s="10" t="e">
        <v>#N/A</v>
      </c>
      <c r="W108" s="10" t="e">
        <v>#N/A</v>
      </c>
      <c r="X108" s="10" t="e">
        <v>#N/A</v>
      </c>
      <c r="Y108" s="10" t="e">
        <v>#N/A</v>
      </c>
      <c r="Z108" s="10" t="e">
        <v>#N/A</v>
      </c>
      <c r="AA108" s="10" t="e">
        <v>#N/A</v>
      </c>
      <c r="AN108">
        <f t="shared" si="44"/>
        <v>0</v>
      </c>
      <c r="AO108">
        <f t="shared" si="30"/>
        <v>0</v>
      </c>
      <c r="AP108">
        <f t="shared" si="45"/>
        <v>0</v>
      </c>
      <c r="AQ108">
        <f t="shared" si="46"/>
        <v>1</v>
      </c>
      <c r="AR108">
        <f t="shared" si="47"/>
        <v>0</v>
      </c>
      <c r="AS108">
        <f t="shared" si="47"/>
        <v>1</v>
      </c>
      <c r="AT108">
        <f t="shared" si="48"/>
        <v>-1</v>
      </c>
      <c r="AW108">
        <f t="shared" si="49"/>
        <v>0</v>
      </c>
    </row>
    <row r="109" spans="1:49" x14ac:dyDescent="0.35">
      <c r="A109" s="10"/>
      <c r="B109" s="10"/>
      <c r="C109" s="10"/>
      <c r="D109">
        <f>AVERAGE(D99:D108)</f>
        <v>0.125</v>
      </c>
      <c r="E109">
        <f t="shared" ref="E109:AM109" si="50">AVERAGE(E99:E108)</f>
        <v>0.1111111111111111</v>
      </c>
      <c r="F109">
        <f t="shared" si="50"/>
        <v>0</v>
      </c>
      <c r="G109">
        <f t="shared" si="50"/>
        <v>0</v>
      </c>
      <c r="H109">
        <f t="shared" si="50"/>
        <v>0</v>
      </c>
      <c r="I109">
        <f t="shared" si="50"/>
        <v>0.1111111111111111</v>
      </c>
      <c r="J109">
        <f t="shared" si="50"/>
        <v>0.22222222222222221</v>
      </c>
      <c r="K109">
        <f t="shared" si="50"/>
        <v>0.44444444444444442</v>
      </c>
      <c r="L109">
        <f t="shared" si="50"/>
        <v>0.66666666666666663</v>
      </c>
      <c r="M109">
        <f t="shared" si="50"/>
        <v>0.88888888888888884</v>
      </c>
      <c r="N109" t="e">
        <f t="shared" si="50"/>
        <v>#N/A</v>
      </c>
      <c r="O109" t="e">
        <f t="shared" si="50"/>
        <v>#N/A</v>
      </c>
      <c r="P109" t="e">
        <f t="shared" si="50"/>
        <v>#N/A</v>
      </c>
      <c r="Q109" t="e">
        <f t="shared" si="50"/>
        <v>#N/A</v>
      </c>
      <c r="R109" t="e">
        <f t="shared" si="50"/>
        <v>#N/A</v>
      </c>
      <c r="S109" t="e">
        <f t="shared" si="50"/>
        <v>#N/A</v>
      </c>
      <c r="T109" t="e">
        <f t="shared" si="50"/>
        <v>#N/A</v>
      </c>
      <c r="U109" t="e">
        <f t="shared" si="50"/>
        <v>#N/A</v>
      </c>
      <c r="V109" t="e">
        <f t="shared" si="50"/>
        <v>#N/A</v>
      </c>
      <c r="W109" t="e">
        <f t="shared" si="50"/>
        <v>#N/A</v>
      </c>
      <c r="X109" t="e">
        <f t="shared" si="50"/>
        <v>#N/A</v>
      </c>
      <c r="Y109" t="e">
        <f t="shared" si="50"/>
        <v>#N/A</v>
      </c>
      <c r="Z109" t="e">
        <f t="shared" si="50"/>
        <v>#N/A</v>
      </c>
      <c r="AA109" t="e">
        <f t="shared" si="50"/>
        <v>#N/A</v>
      </c>
      <c r="AB109" t="e">
        <f t="shared" si="50"/>
        <v>#DIV/0!</v>
      </c>
      <c r="AC109" t="e">
        <f t="shared" si="50"/>
        <v>#DIV/0!</v>
      </c>
      <c r="AD109" t="e">
        <f t="shared" si="50"/>
        <v>#DIV/0!</v>
      </c>
      <c r="AE109" t="e">
        <f t="shared" si="50"/>
        <v>#DIV/0!</v>
      </c>
      <c r="AF109" t="e">
        <f t="shared" si="50"/>
        <v>#DIV/0!</v>
      </c>
      <c r="AG109" t="e">
        <f t="shared" si="50"/>
        <v>#DIV/0!</v>
      </c>
      <c r="AH109" t="e">
        <f t="shared" si="50"/>
        <v>#DIV/0!</v>
      </c>
      <c r="AI109" t="e">
        <f t="shared" si="50"/>
        <v>#DIV/0!</v>
      </c>
      <c r="AJ109" t="e">
        <f t="shared" si="50"/>
        <v>#DIV/0!</v>
      </c>
      <c r="AK109" t="e">
        <f t="shared" si="50"/>
        <v>#DIV/0!</v>
      </c>
      <c r="AL109" t="e">
        <f t="shared" si="50"/>
        <v>#DIV/0!</v>
      </c>
      <c r="AM109" t="e">
        <f t="shared" si="50"/>
        <v>#DIV/0!</v>
      </c>
    </row>
    <row r="110" spans="1:49" x14ac:dyDescent="0.35">
      <c r="A110" s="10"/>
      <c r="B110" s="10"/>
      <c r="C110" s="10" t="s">
        <v>115</v>
      </c>
      <c r="D110" s="10">
        <f>(SUM(D99:D108)+1)/12</f>
        <v>0.16666666666666666</v>
      </c>
      <c r="E110" s="10">
        <f>(SUM(E99:E108)+1)/12</f>
        <v>0.16666666666666666</v>
      </c>
      <c r="F110" s="10">
        <f>(SUM(F99:F108)+1)/12</f>
        <v>8.3333333333333329E-2</v>
      </c>
      <c r="G110" s="10">
        <f>(SUM(G99:G108)+2)/12</f>
        <v>0.16666666666666666</v>
      </c>
      <c r="H110" s="10">
        <f>(SUM(H99:H108)+2)/12</f>
        <v>0.16666666666666666</v>
      </c>
      <c r="I110" s="10">
        <f>(SUM(I99:I108)+2)/12</f>
        <v>0.25</v>
      </c>
      <c r="J110" s="10">
        <f>(SUM(J99:J108)+2)/12</f>
        <v>0.33333333333333331</v>
      </c>
      <c r="K110" s="10">
        <f>(SUM(K99:K108)+2)/12</f>
        <v>0.5</v>
      </c>
      <c r="L110" s="10">
        <f>(SUM(L99:L108)+3)/12</f>
        <v>0.75</v>
      </c>
      <c r="M110" s="10">
        <f t="shared" ref="M110:T110" si="51">(SUM(M99:M108)+3)/12</f>
        <v>0.91666666666666663</v>
      </c>
      <c r="N110" s="10" t="e">
        <f t="shared" si="51"/>
        <v>#N/A</v>
      </c>
      <c r="O110" s="10" t="e">
        <f t="shared" si="51"/>
        <v>#N/A</v>
      </c>
      <c r="P110" s="10" t="e">
        <f t="shared" si="51"/>
        <v>#N/A</v>
      </c>
      <c r="Q110" s="10" t="e">
        <f t="shared" si="51"/>
        <v>#N/A</v>
      </c>
      <c r="R110" s="10" t="e">
        <f t="shared" si="51"/>
        <v>#N/A</v>
      </c>
      <c r="S110" s="10" t="e">
        <f t="shared" si="51"/>
        <v>#N/A</v>
      </c>
      <c r="T110" s="10" t="e">
        <f t="shared" si="51"/>
        <v>#N/A</v>
      </c>
      <c r="U110" s="10" t="e">
        <f t="shared" ref="U110:AA110" si="52">(SUM(U99:U108)+2)/12</f>
        <v>#N/A</v>
      </c>
      <c r="V110" s="10" t="e">
        <f t="shared" si="52"/>
        <v>#N/A</v>
      </c>
      <c r="W110" s="10" t="e">
        <f t="shared" si="52"/>
        <v>#N/A</v>
      </c>
      <c r="X110" s="10" t="e">
        <f t="shared" si="52"/>
        <v>#N/A</v>
      </c>
      <c r="Y110" s="10" t="e">
        <f t="shared" si="52"/>
        <v>#N/A</v>
      </c>
      <c r="Z110" s="10" t="e">
        <f t="shared" si="52"/>
        <v>#N/A</v>
      </c>
      <c r="AA110" s="10" t="e">
        <f t="shared" si="52"/>
        <v>#N/A</v>
      </c>
    </row>
    <row r="111" spans="1:49" x14ac:dyDescent="0.35">
      <c r="B111" s="10" t="s">
        <v>147</v>
      </c>
      <c r="C111" s="10">
        <v>1</v>
      </c>
      <c r="D111" s="10">
        <v>0</v>
      </c>
      <c r="E111" s="10">
        <v>0</v>
      </c>
      <c r="F111" s="10">
        <v>0</v>
      </c>
      <c r="G111" s="10">
        <v>1</v>
      </c>
      <c r="H111" s="10">
        <v>1</v>
      </c>
      <c r="I111" s="10">
        <v>1</v>
      </c>
      <c r="J111" s="10" t="e">
        <v>#N/A</v>
      </c>
      <c r="K111" s="10" t="e">
        <v>#N/A</v>
      </c>
      <c r="L111" s="10" t="e">
        <v>#N/A</v>
      </c>
      <c r="M111" s="10" t="e">
        <v>#N/A</v>
      </c>
      <c r="N111" s="10" t="e">
        <v>#N/A</v>
      </c>
      <c r="O111" s="10" t="e">
        <v>#N/A</v>
      </c>
      <c r="P111" s="10" t="e">
        <v>#N/A</v>
      </c>
      <c r="Q111" s="10" t="e">
        <v>#N/A</v>
      </c>
      <c r="R111" s="10" t="e">
        <v>#N/A</v>
      </c>
      <c r="S111" s="10" t="e">
        <v>#N/A</v>
      </c>
      <c r="T111" s="10" t="e">
        <v>#N/A</v>
      </c>
      <c r="U111" s="10" t="e">
        <v>#N/A</v>
      </c>
      <c r="V111" s="10" t="e">
        <v>#N/A</v>
      </c>
      <c r="W111" s="10" t="e">
        <v>#N/A</v>
      </c>
      <c r="X111" s="10" t="e">
        <v>#N/A</v>
      </c>
      <c r="Y111" s="10" t="e">
        <v>#N/A</v>
      </c>
      <c r="Z111" s="10" t="e">
        <v>#N/A</v>
      </c>
      <c r="AA111" s="10" t="e">
        <v>#N/A</v>
      </c>
      <c r="AN111">
        <f t="shared" ref="AN111:AN118" si="53">IF(ISNUMBER(AA111),COUNTIFS(D111:Z111,"0",E111:AA111,"1")+COUNTIFS(D111:Z111,"1",E111:AA111,"0"),COUNTIFS(D111:Z111,"0",E111:AA111,"1")+COUNTIFS(D111:Z111,"1",E111:AA111,"0")-1)</f>
        <v>0</v>
      </c>
      <c r="AO111">
        <f t="shared" si="30"/>
        <v>0</v>
      </c>
      <c r="AP111">
        <f>COUNTIFS(D111:Z111,"0",E111:AA111,"1",$D$120:$Z$120,"&lt;=0,5")+COUNTIFS(D111:Z111,"1",E111:AA111,"0",$D$120:$Z$120,"&gt;0,5")</f>
        <v>0</v>
      </c>
      <c r="AQ111">
        <f t="shared" ref="AQ111:AQ118" si="54">COUNTIFS(D111:Z111,"0",E111:AA111,"1",$D$120:$Z$120,"&gt;"&amp;$X$1)+COUNTIFS(D111:Z111,"1",E111:AA111,"0",$D$120:$Z$120,"&lt;"&amp;$Y$1)</f>
        <v>1</v>
      </c>
      <c r="AR111">
        <f t="shared" ref="AR111:AS118" si="55">AP111</f>
        <v>0</v>
      </c>
      <c r="AS111">
        <f t="shared" si="55"/>
        <v>1</v>
      </c>
      <c r="AT111">
        <f>IF(AR111=0,-1,AO111/$K$4+$X$2*AR111-$X$3*AS111)</f>
        <v>-1</v>
      </c>
      <c r="AU111">
        <v>3</v>
      </c>
      <c r="AV111">
        <v>5</v>
      </c>
      <c r="AW111">
        <f t="shared" ref="AW111:AW118" si="56">AO111/$K$4</f>
        <v>0</v>
      </c>
    </row>
    <row r="112" spans="1:49" x14ac:dyDescent="0.35">
      <c r="B112" s="10" t="s">
        <v>147</v>
      </c>
      <c r="C112" s="10">
        <v>2</v>
      </c>
      <c r="D112" s="10">
        <v>0</v>
      </c>
      <c r="E112" s="10">
        <v>0</v>
      </c>
      <c r="F112" s="10">
        <v>0</v>
      </c>
      <c r="G112" s="10">
        <v>0</v>
      </c>
      <c r="H112" s="10">
        <v>1</v>
      </c>
      <c r="I112" s="10">
        <v>1</v>
      </c>
      <c r="J112" s="10" t="e">
        <v>#N/A</v>
      </c>
      <c r="K112" s="10" t="e">
        <v>#N/A</v>
      </c>
      <c r="L112" s="10" t="e">
        <v>#N/A</v>
      </c>
      <c r="M112" s="10" t="e">
        <v>#N/A</v>
      </c>
      <c r="N112" s="10" t="e">
        <v>#N/A</v>
      </c>
      <c r="O112" s="10" t="e">
        <v>#N/A</v>
      </c>
      <c r="P112" s="10" t="e">
        <v>#N/A</v>
      </c>
      <c r="Q112" s="10" t="e">
        <v>#N/A</v>
      </c>
      <c r="R112" s="10" t="e">
        <v>#N/A</v>
      </c>
      <c r="S112" s="10" t="e">
        <v>#N/A</v>
      </c>
      <c r="T112" s="10" t="e">
        <v>#N/A</v>
      </c>
      <c r="U112" s="10" t="e">
        <v>#N/A</v>
      </c>
      <c r="V112" s="10" t="e">
        <v>#N/A</v>
      </c>
      <c r="W112" s="10" t="e">
        <v>#N/A</v>
      </c>
      <c r="X112" s="10" t="e">
        <v>#N/A</v>
      </c>
      <c r="Y112" s="10" t="e">
        <v>#N/A</v>
      </c>
      <c r="Z112" s="10" t="e">
        <v>#N/A</v>
      </c>
      <c r="AA112" s="10" t="e">
        <v>#N/A</v>
      </c>
      <c r="AN112">
        <f t="shared" si="53"/>
        <v>0</v>
      </c>
      <c r="AO112">
        <f t="shared" si="30"/>
        <v>0</v>
      </c>
      <c r="AP112">
        <f t="shared" ref="AP112:AP118" si="57">COUNTIFS(D112:Z112,"0",E112:AA112,"1",$D$120:$Z$120,"&lt;=0,5")+COUNTIFS(D112:Z112,"1",E112:AA112,"0",$D$120:$Z$120,"&gt;0,5")</f>
        <v>0</v>
      </c>
      <c r="AQ112">
        <f t="shared" si="54"/>
        <v>1</v>
      </c>
      <c r="AR112">
        <f t="shared" si="55"/>
        <v>0</v>
      </c>
      <c r="AS112">
        <f t="shared" si="55"/>
        <v>1</v>
      </c>
      <c r="AT112">
        <f t="shared" ref="AT112:AT118" si="58">IF(AR112=0,-1,AO112/$K$4+$X$2*AR112-$X$3*AS112)</f>
        <v>-1</v>
      </c>
      <c r="AW112">
        <f t="shared" si="56"/>
        <v>0</v>
      </c>
    </row>
    <row r="113" spans="1:49" x14ac:dyDescent="0.35">
      <c r="B113" s="10" t="s">
        <v>147</v>
      </c>
      <c r="C113" s="10">
        <v>3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1</v>
      </c>
      <c r="J113" s="10" t="e">
        <v>#N/A</v>
      </c>
      <c r="K113" s="10" t="e">
        <v>#N/A</v>
      </c>
      <c r="L113" s="10" t="e">
        <v>#N/A</v>
      </c>
      <c r="M113" s="10" t="e">
        <v>#N/A</v>
      </c>
      <c r="N113" s="10" t="e">
        <v>#N/A</v>
      </c>
      <c r="O113" s="10" t="e">
        <v>#N/A</v>
      </c>
      <c r="P113" s="10" t="e">
        <v>#N/A</v>
      </c>
      <c r="Q113" s="10" t="e">
        <v>#N/A</v>
      </c>
      <c r="R113" s="10" t="e">
        <v>#N/A</v>
      </c>
      <c r="S113" s="10" t="e">
        <v>#N/A</v>
      </c>
      <c r="T113" s="10" t="e">
        <v>#N/A</v>
      </c>
      <c r="U113" s="10" t="e">
        <v>#N/A</v>
      </c>
      <c r="V113" s="10" t="e">
        <v>#N/A</v>
      </c>
      <c r="W113" s="10" t="e">
        <v>#N/A</v>
      </c>
      <c r="X113" s="10" t="e">
        <v>#N/A</v>
      </c>
      <c r="Y113" s="10" t="e">
        <v>#N/A</v>
      </c>
      <c r="Z113" s="10" t="e">
        <v>#N/A</v>
      </c>
      <c r="AA113" s="10" t="e">
        <v>#N/A</v>
      </c>
      <c r="AN113">
        <f t="shared" si="53"/>
        <v>0</v>
      </c>
      <c r="AO113">
        <f t="shared" si="30"/>
        <v>0</v>
      </c>
      <c r="AP113">
        <f t="shared" si="57"/>
        <v>0</v>
      </c>
      <c r="AQ113">
        <f t="shared" si="54"/>
        <v>1</v>
      </c>
      <c r="AR113">
        <f t="shared" si="55"/>
        <v>0</v>
      </c>
      <c r="AS113">
        <f t="shared" si="55"/>
        <v>1</v>
      </c>
      <c r="AT113">
        <f t="shared" si="58"/>
        <v>-1</v>
      </c>
      <c r="AW113">
        <f t="shared" si="56"/>
        <v>0</v>
      </c>
    </row>
    <row r="114" spans="1:49" x14ac:dyDescent="0.35">
      <c r="B114" s="10" t="s">
        <v>147</v>
      </c>
      <c r="C114" s="10">
        <v>4</v>
      </c>
      <c r="D114" s="10"/>
      <c r="E114" s="10">
        <v>1</v>
      </c>
      <c r="F114" s="10">
        <v>1</v>
      </c>
      <c r="G114" s="10">
        <v>1</v>
      </c>
      <c r="H114" s="10">
        <v>1</v>
      </c>
      <c r="I114" s="10">
        <v>1</v>
      </c>
      <c r="J114" s="10" t="e">
        <v>#N/A</v>
      </c>
      <c r="K114" s="10" t="e">
        <v>#N/A</v>
      </c>
      <c r="L114" s="10" t="e">
        <v>#N/A</v>
      </c>
      <c r="M114" s="10" t="e">
        <v>#N/A</v>
      </c>
      <c r="N114" s="10" t="e">
        <v>#N/A</v>
      </c>
      <c r="O114" s="10" t="e">
        <v>#N/A</v>
      </c>
      <c r="P114" s="10" t="e">
        <v>#N/A</v>
      </c>
      <c r="Q114" s="10" t="e">
        <v>#N/A</v>
      </c>
      <c r="R114" s="10" t="e">
        <v>#N/A</v>
      </c>
      <c r="S114" s="10" t="e">
        <v>#N/A</v>
      </c>
      <c r="T114" s="10" t="e">
        <v>#N/A</v>
      </c>
      <c r="U114" s="10" t="e">
        <v>#N/A</v>
      </c>
      <c r="V114" s="10" t="e">
        <v>#N/A</v>
      </c>
      <c r="W114" s="10" t="e">
        <v>#N/A</v>
      </c>
      <c r="X114" s="10" t="e">
        <v>#N/A</v>
      </c>
      <c r="Y114" s="10" t="e">
        <v>#N/A</v>
      </c>
      <c r="Z114" s="10" t="e">
        <v>#N/A</v>
      </c>
      <c r="AA114" s="10" t="e">
        <v>#N/A</v>
      </c>
      <c r="AN114">
        <f t="shared" si="53"/>
        <v>-1</v>
      </c>
      <c r="AO114">
        <v>0</v>
      </c>
      <c r="AP114">
        <f t="shared" si="57"/>
        <v>0</v>
      </c>
      <c r="AQ114">
        <f t="shared" si="54"/>
        <v>0</v>
      </c>
      <c r="AR114">
        <v>1</v>
      </c>
      <c r="AS114">
        <f t="shared" si="55"/>
        <v>0</v>
      </c>
      <c r="AT114">
        <f t="shared" si="58"/>
        <v>1</v>
      </c>
      <c r="AW114">
        <f t="shared" si="56"/>
        <v>0</v>
      </c>
    </row>
    <row r="115" spans="1:49" x14ac:dyDescent="0.35">
      <c r="B115" s="10" t="s">
        <v>147</v>
      </c>
      <c r="C115" s="10">
        <v>5</v>
      </c>
      <c r="D115" s="10">
        <v>0</v>
      </c>
      <c r="E115" s="10"/>
      <c r="F115" s="10">
        <v>1</v>
      </c>
      <c r="G115" s="10">
        <v>1</v>
      </c>
      <c r="H115" s="10">
        <v>1</v>
      </c>
      <c r="I115" s="10">
        <v>1</v>
      </c>
      <c r="J115" s="10" t="e">
        <v>#N/A</v>
      </c>
      <c r="K115" s="10" t="e">
        <v>#N/A</v>
      </c>
      <c r="L115" s="10" t="e">
        <v>#N/A</v>
      </c>
      <c r="M115" s="10" t="e">
        <v>#N/A</v>
      </c>
      <c r="N115" s="10" t="e">
        <v>#N/A</v>
      </c>
      <c r="O115" s="10" t="e">
        <v>#N/A</v>
      </c>
      <c r="P115" s="10" t="e">
        <v>#N/A</v>
      </c>
      <c r="Q115" s="10" t="e">
        <v>#N/A</v>
      </c>
      <c r="R115" s="10" t="e">
        <v>#N/A</v>
      </c>
      <c r="S115" s="10" t="e">
        <v>#N/A</v>
      </c>
      <c r="T115" s="10" t="e">
        <v>#N/A</v>
      </c>
      <c r="U115" s="10" t="e">
        <v>#N/A</v>
      </c>
      <c r="V115" s="10" t="e">
        <v>#N/A</v>
      </c>
      <c r="W115" s="10" t="e">
        <v>#N/A</v>
      </c>
      <c r="X115" s="10" t="e">
        <v>#N/A</v>
      </c>
      <c r="Y115" s="10" t="e">
        <v>#N/A</v>
      </c>
      <c r="Z115" s="10" t="e">
        <v>#N/A</v>
      </c>
      <c r="AA115" s="10" t="e">
        <v>#N/A</v>
      </c>
      <c r="AN115">
        <f t="shared" si="53"/>
        <v>-1</v>
      </c>
      <c r="AO115">
        <v>0</v>
      </c>
      <c r="AP115">
        <f t="shared" si="57"/>
        <v>0</v>
      </c>
      <c r="AQ115">
        <f t="shared" si="54"/>
        <v>0</v>
      </c>
      <c r="AR115">
        <v>1</v>
      </c>
      <c r="AS115">
        <f t="shared" si="55"/>
        <v>0</v>
      </c>
      <c r="AT115">
        <f t="shared" si="58"/>
        <v>1</v>
      </c>
      <c r="AW115">
        <f t="shared" si="56"/>
        <v>0</v>
      </c>
    </row>
    <row r="116" spans="1:49" x14ac:dyDescent="0.35">
      <c r="B116" s="10" t="s">
        <v>147</v>
      </c>
      <c r="C116" s="10">
        <v>6</v>
      </c>
      <c r="D116" s="10">
        <v>0</v>
      </c>
      <c r="E116" s="10">
        <v>0</v>
      </c>
      <c r="F116" s="10">
        <v>0</v>
      </c>
      <c r="G116" s="10">
        <v>1</v>
      </c>
      <c r="H116" s="10">
        <v>1</v>
      </c>
      <c r="I116" s="10">
        <v>1</v>
      </c>
      <c r="J116" s="10" t="e">
        <v>#N/A</v>
      </c>
      <c r="K116" s="10" t="e">
        <v>#N/A</v>
      </c>
      <c r="L116" s="10" t="e">
        <v>#N/A</v>
      </c>
      <c r="M116" s="10" t="e">
        <v>#N/A</v>
      </c>
      <c r="N116" s="10" t="e">
        <v>#N/A</v>
      </c>
      <c r="O116" s="10" t="e">
        <v>#N/A</v>
      </c>
      <c r="P116" s="10" t="e">
        <v>#N/A</v>
      </c>
      <c r="Q116" s="10" t="e">
        <v>#N/A</v>
      </c>
      <c r="R116" s="10" t="e">
        <v>#N/A</v>
      </c>
      <c r="S116" s="10" t="e">
        <v>#N/A</v>
      </c>
      <c r="T116" s="10" t="e">
        <v>#N/A</v>
      </c>
      <c r="U116" s="10" t="e">
        <v>#N/A</v>
      </c>
      <c r="V116" s="10" t="e">
        <v>#N/A</v>
      </c>
      <c r="W116" s="10" t="e">
        <v>#N/A</v>
      </c>
      <c r="X116" s="10" t="e">
        <v>#N/A</v>
      </c>
      <c r="Y116" s="10" t="e">
        <v>#N/A</v>
      </c>
      <c r="Z116" s="10" t="e">
        <v>#N/A</v>
      </c>
      <c r="AA116" s="10" t="e">
        <v>#N/A</v>
      </c>
      <c r="AN116">
        <f t="shared" si="53"/>
        <v>0</v>
      </c>
      <c r="AO116">
        <f t="shared" si="30"/>
        <v>0</v>
      </c>
      <c r="AP116">
        <f t="shared" si="57"/>
        <v>0</v>
      </c>
      <c r="AQ116">
        <f t="shared" si="54"/>
        <v>1</v>
      </c>
      <c r="AR116">
        <f t="shared" si="55"/>
        <v>0</v>
      </c>
      <c r="AS116">
        <f t="shared" si="55"/>
        <v>1</v>
      </c>
      <c r="AT116">
        <f t="shared" si="58"/>
        <v>-1</v>
      </c>
      <c r="AW116">
        <f t="shared" si="56"/>
        <v>0</v>
      </c>
    </row>
    <row r="117" spans="1:49" x14ac:dyDescent="0.35">
      <c r="B117" s="10" t="s">
        <v>147</v>
      </c>
      <c r="C117" s="10">
        <v>7</v>
      </c>
      <c r="D117" s="10">
        <v>0</v>
      </c>
      <c r="E117" s="10">
        <v>1</v>
      </c>
      <c r="F117" s="10">
        <v>1</v>
      </c>
      <c r="G117" s="10">
        <v>1</v>
      </c>
      <c r="H117" s="10">
        <v>1</v>
      </c>
      <c r="I117" s="10">
        <v>1</v>
      </c>
      <c r="J117" s="10" t="e">
        <v>#N/A</v>
      </c>
      <c r="K117" s="10" t="e">
        <v>#N/A</v>
      </c>
      <c r="L117" s="10" t="e">
        <v>#N/A</v>
      </c>
      <c r="M117" s="10" t="e">
        <v>#N/A</v>
      </c>
      <c r="N117" s="10" t="e">
        <v>#N/A</v>
      </c>
      <c r="O117" s="10" t="e">
        <v>#N/A</v>
      </c>
      <c r="P117" s="10" t="e">
        <v>#N/A</v>
      </c>
      <c r="Q117" s="10" t="e">
        <v>#N/A</v>
      </c>
      <c r="R117" s="10" t="e">
        <v>#N/A</v>
      </c>
      <c r="S117" s="10" t="e">
        <v>#N/A</v>
      </c>
      <c r="T117" s="10" t="e">
        <v>#N/A</v>
      </c>
      <c r="U117" s="10" t="e">
        <v>#N/A</v>
      </c>
      <c r="V117" s="10" t="e">
        <v>#N/A</v>
      </c>
      <c r="W117" s="10" t="e">
        <v>#N/A</v>
      </c>
      <c r="X117" s="10" t="e">
        <v>#N/A</v>
      </c>
      <c r="Y117" s="10" t="e">
        <v>#N/A</v>
      </c>
      <c r="Z117" s="10" t="e">
        <v>#N/A</v>
      </c>
      <c r="AA117" s="10" t="e">
        <v>#N/A</v>
      </c>
      <c r="AN117">
        <f>IF(ISNUMBER(AA117),COUNTIFS(D117:Z117,"0",E117:AA117,"1")+COUNTIFS(D117:Z117,"1",E117:AA117,"0"),COUNTIFS(D117:Z117,"0",E117:AA117,"1")+COUNTIFS(D117:Z117,"1",E117:AA117,"0")-1)</f>
        <v>0</v>
      </c>
      <c r="AO117">
        <f t="shared" si="30"/>
        <v>0</v>
      </c>
      <c r="AP117">
        <f t="shared" si="57"/>
        <v>1</v>
      </c>
      <c r="AQ117">
        <f t="shared" si="54"/>
        <v>0</v>
      </c>
      <c r="AR117">
        <f>AP117</f>
        <v>1</v>
      </c>
      <c r="AS117">
        <f t="shared" si="55"/>
        <v>0</v>
      </c>
      <c r="AT117">
        <f t="shared" si="58"/>
        <v>1</v>
      </c>
      <c r="AW117">
        <f t="shared" si="56"/>
        <v>0</v>
      </c>
    </row>
    <row r="118" spans="1:49" x14ac:dyDescent="0.35">
      <c r="B118" s="10" t="s">
        <v>147</v>
      </c>
      <c r="C118" s="10">
        <v>8</v>
      </c>
      <c r="D118" s="10">
        <v>0</v>
      </c>
      <c r="E118" s="10">
        <v>0</v>
      </c>
      <c r="F118" s="10">
        <v>0</v>
      </c>
      <c r="G118" s="10">
        <v>1</v>
      </c>
      <c r="H118" s="10">
        <v>1</v>
      </c>
      <c r="I118" s="10">
        <v>1</v>
      </c>
      <c r="J118" s="10" t="e">
        <v>#N/A</v>
      </c>
      <c r="K118" s="10" t="e">
        <v>#N/A</v>
      </c>
      <c r="L118" s="10" t="e">
        <v>#N/A</v>
      </c>
      <c r="M118" s="10" t="e">
        <v>#N/A</v>
      </c>
      <c r="N118" s="10" t="e">
        <v>#N/A</v>
      </c>
      <c r="O118" s="10" t="e">
        <v>#N/A</v>
      </c>
      <c r="P118" s="10" t="e">
        <v>#N/A</v>
      </c>
      <c r="Q118" s="10" t="e">
        <v>#N/A</v>
      </c>
      <c r="R118" s="10" t="e">
        <v>#N/A</v>
      </c>
      <c r="S118" s="10" t="e">
        <v>#N/A</v>
      </c>
      <c r="T118" s="10" t="e">
        <v>#N/A</v>
      </c>
      <c r="U118" s="10" t="e">
        <v>#N/A</v>
      </c>
      <c r="V118" s="10" t="e">
        <v>#N/A</v>
      </c>
      <c r="W118" s="10" t="e">
        <v>#N/A</v>
      </c>
      <c r="X118" s="10" t="e">
        <v>#N/A</v>
      </c>
      <c r="Y118" s="10" t="e">
        <v>#N/A</v>
      </c>
      <c r="Z118" s="10" t="e">
        <v>#N/A</v>
      </c>
      <c r="AA118" s="10" t="e">
        <v>#N/A</v>
      </c>
      <c r="AN118">
        <f t="shared" si="53"/>
        <v>0</v>
      </c>
      <c r="AO118">
        <f>AN118</f>
        <v>0</v>
      </c>
      <c r="AP118">
        <f t="shared" si="57"/>
        <v>0</v>
      </c>
      <c r="AQ118">
        <f t="shared" si="54"/>
        <v>1</v>
      </c>
      <c r="AR118">
        <f>AP118</f>
        <v>0</v>
      </c>
      <c r="AS118">
        <f t="shared" si="55"/>
        <v>1</v>
      </c>
      <c r="AT118">
        <f t="shared" si="58"/>
        <v>-1</v>
      </c>
      <c r="AW118">
        <f t="shared" si="56"/>
        <v>0</v>
      </c>
    </row>
    <row r="119" spans="1:49" x14ac:dyDescent="0.35">
      <c r="A119" s="10"/>
      <c r="B119" s="10"/>
      <c r="C119" s="10"/>
      <c r="D119" s="10">
        <f t="shared" ref="D119:I119" si="59">AVERAGE(D111:D118)</f>
        <v>0</v>
      </c>
      <c r="E119" s="10">
        <f t="shared" si="59"/>
        <v>0.2857142857142857</v>
      </c>
      <c r="F119" s="10">
        <f t="shared" si="59"/>
        <v>0.375</v>
      </c>
      <c r="G119" s="10">
        <f t="shared" si="59"/>
        <v>0.75</v>
      </c>
      <c r="H119" s="10">
        <f t="shared" si="59"/>
        <v>0.875</v>
      </c>
      <c r="I119" s="10">
        <f t="shared" si="59"/>
        <v>1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49" x14ac:dyDescent="0.35">
      <c r="A120" s="10"/>
      <c r="B120" s="10"/>
      <c r="C120" s="10" t="s">
        <v>115</v>
      </c>
      <c r="D120" s="10">
        <f>(SUM(D111:D118)+1)/12</f>
        <v>8.3333333333333329E-2</v>
      </c>
      <c r="E120" s="10">
        <f>(SUM(E111:E118)+4)/12</f>
        <v>0.5</v>
      </c>
      <c r="F120" s="10">
        <f>(SUM(F111:F118)+4)/12</f>
        <v>0.58333333333333337</v>
      </c>
      <c r="G120" s="10">
        <f>(SUM(G111:G118)+4)/12</f>
        <v>0.83333333333333337</v>
      </c>
      <c r="H120" s="10">
        <f>(SUM(H111:H118)+4)/12</f>
        <v>0.91666666666666663</v>
      </c>
      <c r="I120" s="10">
        <f>(SUM(I111:I118)+4)/12</f>
        <v>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49" x14ac:dyDescent="0.35">
      <c r="B121" s="10" t="s">
        <v>148</v>
      </c>
      <c r="C121" s="10">
        <v>1</v>
      </c>
      <c r="D121" s="10">
        <v>0</v>
      </c>
      <c r="E121" s="10">
        <v>0</v>
      </c>
      <c r="F121" s="10">
        <v>0</v>
      </c>
      <c r="G121" s="10">
        <v>0</v>
      </c>
      <c r="H121" s="10"/>
      <c r="I121" s="10">
        <v>0</v>
      </c>
      <c r="J121" s="10">
        <v>1</v>
      </c>
      <c r="K121" s="10">
        <v>1</v>
      </c>
      <c r="L121" s="10">
        <v>1</v>
      </c>
      <c r="M121" s="10" t="e">
        <v>#N/A</v>
      </c>
      <c r="N121" s="10" t="e">
        <v>#N/A</v>
      </c>
      <c r="O121" s="10" t="e">
        <v>#N/A</v>
      </c>
      <c r="P121" s="10" t="e">
        <v>#N/A</v>
      </c>
      <c r="Q121" s="10" t="e">
        <v>#N/A</v>
      </c>
      <c r="R121" s="10" t="e">
        <v>#N/A</v>
      </c>
      <c r="S121" s="10" t="e">
        <v>#N/A</v>
      </c>
      <c r="T121" s="10" t="e">
        <v>#N/A</v>
      </c>
      <c r="U121" s="10" t="e">
        <v>#N/A</v>
      </c>
      <c r="V121" s="10" t="e">
        <v>#N/A</v>
      </c>
      <c r="W121" s="10" t="e">
        <v>#N/A</v>
      </c>
      <c r="X121" s="10" t="e">
        <v>#N/A</v>
      </c>
      <c r="Y121" s="10" t="e">
        <v>#N/A</v>
      </c>
      <c r="Z121" s="10" t="e">
        <v>#N/A</v>
      </c>
      <c r="AA121" s="10" t="e">
        <v>#N/A</v>
      </c>
      <c r="AN121">
        <f>IF(ISNUMBER(AA121),COUNTIFS(D121:Z121,"0",E121:AA121,"1")+COUNTIFS(D121:Z121,"1",E121:AA121,"0"),COUNTIFS(D121:Z121,"0",E121:AA121,"1")+COUNTIFS(D121:Z121,"1",E121:AA121,"0")-1)</f>
        <v>0</v>
      </c>
      <c r="AO121">
        <f t="shared" si="30"/>
        <v>0</v>
      </c>
      <c r="AP121">
        <f>COUNTIFS(D121:Z121,"0",E121:AA121,"1",$D$132:$Z$132,"&lt;0,5")+COUNTIFS(D121:Z121,"1",E121:AA121,"0",$D$132:$Z$132,"&gt;0,5")</f>
        <v>1</v>
      </c>
      <c r="AQ121">
        <f>COUNTIFS(D121:Z121,"0",E121:AA121,"1",$D$132:$Z$132,"&gt;"&amp;$X$1)+COUNTIFS(D121:Z121,"1",E121:AA121,"0",$D$132:$Z$132,"&lt;"&amp;$Y$1)</f>
        <v>0</v>
      </c>
      <c r="AR121">
        <f>AP121</f>
        <v>1</v>
      </c>
      <c r="AS121">
        <f>AQ121</f>
        <v>0</v>
      </c>
      <c r="AT121">
        <f>IF(AR121=0,-1,AO121/$L$4+$X$2*AR121-$X$3*AS121)</f>
        <v>1</v>
      </c>
      <c r="AU121">
        <v>5</v>
      </c>
      <c r="AV121">
        <v>3</v>
      </c>
      <c r="AW121">
        <f>AO121/$L$4</f>
        <v>0</v>
      </c>
    </row>
    <row r="122" spans="1:49" x14ac:dyDescent="0.35">
      <c r="B122" s="10" t="s">
        <v>148</v>
      </c>
      <c r="C122" s="10">
        <v>2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 t="e">
        <v>#N/A</v>
      </c>
      <c r="N122" s="10" t="e">
        <v>#N/A</v>
      </c>
      <c r="O122" s="10" t="e">
        <v>#N/A</v>
      </c>
      <c r="P122" s="10" t="e">
        <v>#N/A</v>
      </c>
      <c r="Q122" s="10" t="e">
        <v>#N/A</v>
      </c>
      <c r="R122" s="10" t="e">
        <v>#N/A</v>
      </c>
      <c r="S122" s="10" t="e">
        <v>#N/A</v>
      </c>
      <c r="T122" s="10" t="e">
        <v>#N/A</v>
      </c>
      <c r="U122" s="10" t="e">
        <v>#N/A</v>
      </c>
      <c r="V122" s="10" t="e">
        <v>#N/A</v>
      </c>
      <c r="W122" s="10" t="e">
        <v>#N/A</v>
      </c>
      <c r="X122" s="10" t="e">
        <v>#N/A</v>
      </c>
      <c r="Y122" s="10" t="e">
        <v>#N/A</v>
      </c>
      <c r="Z122" s="10" t="e">
        <v>#N/A</v>
      </c>
      <c r="AA122" s="10" t="e">
        <v>#N/A</v>
      </c>
      <c r="AN122">
        <f>IF(ISNUMBER(AA122),COUNTIFS(D122:Z122,"0",E122:AA122,"1")+COUNTIFS(D122:Z122,"1",E122:AA122,"0"),COUNTIFS(D122:Z122,"0",E122:AA122,"1")+COUNTIFS(D122:Z122,"1",E122:AA122,"0")-1)</f>
        <v>0</v>
      </c>
      <c r="AO122">
        <f t="shared" si="30"/>
        <v>0</v>
      </c>
      <c r="AP122">
        <f>COUNTIFS(D122:Z122,"0",E122:AA122,"1",$D$132:$Z$132,"&lt;0,5")+COUNTIFS(D122:Z122,"1",E122:AA122,"0",$D$132:$Z$132,"&gt;0,5")</f>
        <v>1</v>
      </c>
      <c r="AQ122">
        <f>COUNTIFS(D122:Z122,"0",E122:AA122,"1",$D$132:$Z$132,"&gt;"&amp;$X$1)+COUNTIFS(D122:Z122,"1",E122:AA122,"0",$D$132:$Z$132,"&lt;"&amp;$Y$1)</f>
        <v>0</v>
      </c>
      <c r="AR122">
        <f>AP122</f>
        <v>1</v>
      </c>
      <c r="AS122">
        <f>AQ122</f>
        <v>0</v>
      </c>
      <c r="AT122">
        <f>IF(AR122=0,-1,AO122/$L$4+$X$2*AR122-$X$3*AS122)</f>
        <v>1</v>
      </c>
      <c r="AW122">
        <f>AO122/$L$4</f>
        <v>0</v>
      </c>
    </row>
    <row r="123" spans="1:49" x14ac:dyDescent="0.35">
      <c r="B123" s="5" t="s">
        <v>148</v>
      </c>
      <c r="C123" s="5">
        <v>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 t="e">
        <v>#N/A</v>
      </c>
      <c r="N123" s="10" t="e">
        <v>#N/A</v>
      </c>
      <c r="O123" s="10" t="e">
        <v>#N/A</v>
      </c>
      <c r="P123" s="10" t="e">
        <v>#N/A</v>
      </c>
      <c r="Q123" s="10" t="e">
        <v>#N/A</v>
      </c>
      <c r="R123" s="10" t="e">
        <v>#N/A</v>
      </c>
      <c r="S123" s="10" t="e">
        <v>#N/A</v>
      </c>
      <c r="T123" s="10" t="e">
        <v>#N/A</v>
      </c>
      <c r="U123" s="10" t="e">
        <v>#N/A</v>
      </c>
      <c r="V123" s="10" t="e">
        <v>#N/A</v>
      </c>
      <c r="W123" s="10" t="e">
        <v>#N/A</v>
      </c>
      <c r="X123" s="10" t="e">
        <v>#N/A</v>
      </c>
      <c r="Y123" s="10" t="e">
        <v>#N/A</v>
      </c>
      <c r="Z123" s="10" t="e">
        <v>#N/A</v>
      </c>
      <c r="AA123" s="10" t="e">
        <v>#N/A</v>
      </c>
    </row>
    <row r="124" spans="1:49" x14ac:dyDescent="0.35">
      <c r="B124" s="10" t="s">
        <v>148</v>
      </c>
      <c r="C124" s="10">
        <v>4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1</v>
      </c>
      <c r="L124" s="10">
        <v>1</v>
      </c>
      <c r="M124" s="10" t="e">
        <v>#N/A</v>
      </c>
      <c r="N124" s="10" t="e">
        <v>#N/A</v>
      </c>
      <c r="O124" s="10" t="e">
        <v>#N/A</v>
      </c>
      <c r="P124" s="10" t="e">
        <v>#N/A</v>
      </c>
      <c r="Q124" s="10" t="e">
        <v>#N/A</v>
      </c>
      <c r="R124" s="10" t="e">
        <v>#N/A</v>
      </c>
      <c r="S124" s="10" t="e">
        <v>#N/A</v>
      </c>
      <c r="T124" s="10" t="e">
        <v>#N/A</v>
      </c>
      <c r="U124" s="10" t="e">
        <v>#N/A</v>
      </c>
      <c r="V124" s="10" t="e">
        <v>#N/A</v>
      </c>
      <c r="W124" s="10" t="e">
        <v>#N/A</v>
      </c>
      <c r="X124" s="10" t="e">
        <v>#N/A</v>
      </c>
      <c r="Y124" s="10" t="e">
        <v>#N/A</v>
      </c>
      <c r="Z124" s="10" t="e">
        <v>#N/A</v>
      </c>
      <c r="AA124" s="10" t="e">
        <v>#N/A</v>
      </c>
      <c r="AN124">
        <f>IF(ISNUMBER(AA124),COUNTIFS(D124:Z124,"0",E124:AA124,"1")+COUNTIFS(D124:Z124,"1",E124:AA124,"0"),COUNTIFS(D124:Z124,"0",E124:AA124,"1")+COUNTIFS(D124:Z124,"1",E124:AA124,"0")-1)</f>
        <v>0</v>
      </c>
      <c r="AO124">
        <f t="shared" si="30"/>
        <v>0</v>
      </c>
      <c r="AP124">
        <f>COUNTIFS(D124:Z124,"0",E124:AA124,"1",$D$132:$Z$132,"&lt;0,5")+COUNTIFS(D124:Z124,"1",E124:AA124,"0",$D$132:$Z$132,"&gt;0,5")</f>
        <v>0</v>
      </c>
      <c r="AQ124">
        <f>COUNTIFS(D124:Z124,"0",E124:AA124,"1",$D$132:$Z$132,"&gt;"&amp;$X$1)+COUNTIFS(D124:Z124,"1",E124:AA124,"0",$D$132:$Z$132,"&lt;"&amp;$Y$1)</f>
        <v>1</v>
      </c>
      <c r="AR124">
        <f>AP124</f>
        <v>0</v>
      </c>
      <c r="AS124">
        <f>AQ124</f>
        <v>1</v>
      </c>
      <c r="AT124">
        <f>IF(AR124=0,-1,AO124/$L$4+$X$2*AR124-$X$3*AS124)</f>
        <v>-1</v>
      </c>
      <c r="AW124">
        <f>AO124/$L$4</f>
        <v>0</v>
      </c>
    </row>
    <row r="125" spans="1:49" x14ac:dyDescent="0.35">
      <c r="B125" s="5" t="s">
        <v>148</v>
      </c>
      <c r="C125" s="5">
        <v>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 t="e">
        <v>#N/A</v>
      </c>
      <c r="N125" s="10" t="e">
        <v>#N/A</v>
      </c>
      <c r="O125" s="10" t="e">
        <v>#N/A</v>
      </c>
      <c r="P125" s="10" t="e">
        <v>#N/A</v>
      </c>
      <c r="Q125" s="10" t="e">
        <v>#N/A</v>
      </c>
      <c r="R125" s="10" t="e">
        <v>#N/A</v>
      </c>
      <c r="S125" s="10" t="e">
        <v>#N/A</v>
      </c>
      <c r="T125" s="10" t="e">
        <v>#N/A</v>
      </c>
      <c r="U125" s="10" t="e">
        <v>#N/A</v>
      </c>
      <c r="V125" s="10" t="e">
        <v>#N/A</v>
      </c>
      <c r="W125" s="10" t="e">
        <v>#N/A</v>
      </c>
      <c r="X125" s="10" t="e">
        <v>#N/A</v>
      </c>
      <c r="Y125" s="10" t="e">
        <v>#N/A</v>
      </c>
      <c r="Z125" s="10" t="e">
        <v>#N/A</v>
      </c>
      <c r="AA125" s="10" t="e">
        <v>#N/A</v>
      </c>
    </row>
    <row r="126" spans="1:49" x14ac:dyDescent="0.35">
      <c r="B126" s="10" t="s">
        <v>148</v>
      </c>
      <c r="C126" s="10">
        <v>6</v>
      </c>
      <c r="D126" s="10">
        <v>1</v>
      </c>
      <c r="E126" s="10">
        <v>0</v>
      </c>
      <c r="F126" s="10">
        <v>0</v>
      </c>
      <c r="G126" s="10">
        <v>0</v>
      </c>
      <c r="H126" s="10">
        <v>1</v>
      </c>
      <c r="I126" s="10">
        <v>0</v>
      </c>
      <c r="J126" s="10">
        <v>1</v>
      </c>
      <c r="K126" s="10">
        <v>1</v>
      </c>
      <c r="L126" s="10">
        <v>1</v>
      </c>
      <c r="M126" s="10" t="e">
        <v>#N/A</v>
      </c>
      <c r="N126" s="10" t="e">
        <v>#N/A</v>
      </c>
      <c r="O126" s="10" t="e">
        <v>#N/A</v>
      </c>
      <c r="P126" s="10" t="e">
        <v>#N/A</v>
      </c>
      <c r="Q126" s="10" t="e">
        <v>#N/A</v>
      </c>
      <c r="R126" s="10" t="e">
        <v>#N/A</v>
      </c>
      <c r="S126" s="10" t="e">
        <v>#N/A</v>
      </c>
      <c r="T126" s="10" t="e">
        <v>#N/A</v>
      </c>
      <c r="U126" s="10" t="e">
        <v>#N/A</v>
      </c>
      <c r="V126" s="10" t="e">
        <v>#N/A</v>
      </c>
      <c r="W126" s="10" t="e">
        <v>#N/A</v>
      </c>
      <c r="X126" s="10" t="e">
        <v>#N/A</v>
      </c>
      <c r="Y126" s="10" t="e">
        <v>#N/A</v>
      </c>
      <c r="Z126" s="10" t="e">
        <v>#N/A</v>
      </c>
      <c r="AA126" s="10" t="e">
        <v>#N/A</v>
      </c>
      <c r="AN126">
        <f>IF(ISNUMBER(AA126),COUNTIFS(D126:Z126,"0",E126:AA126,"1")+COUNTIFS(D126:Z126,"1",E126:AA126,"0"),COUNTIFS(D126:Z126,"0",E126:AA126,"1")+COUNTIFS(D126:Z126,"1",E126:AA126,"0")-1)</f>
        <v>3</v>
      </c>
      <c r="AO126">
        <f t="shared" si="30"/>
        <v>3</v>
      </c>
      <c r="AP126">
        <f>COUNTIFS(D126:Z126,"0",E126:AA126,"1",$D$132:$Z$132,"&lt;0,5")+COUNTIFS(D126:Z126,"1",E126:AA126,"0",$D$132:$Z$132,"&gt;0,5")</f>
        <v>2</v>
      </c>
      <c r="AQ126">
        <f>COUNTIFS(D126:Z126,"0",E126:AA126,"1",$D$132:$Z$132,"&gt;"&amp;$X$1)+COUNTIFS(D126:Z126,"1",E126:AA126,"0",$D$132:$Z$132,"&lt;"&amp;$Y$1)</f>
        <v>2</v>
      </c>
      <c r="AR126">
        <f t="shared" ref="AR126:AS130" si="60">AP126</f>
        <v>2</v>
      </c>
      <c r="AS126">
        <f t="shared" si="60"/>
        <v>2</v>
      </c>
      <c r="AT126">
        <f>IF(AR126=0,-1,AO126/$L$4+$X$2*AR126-$X$3*AS126)</f>
        <v>1.3333333333333335</v>
      </c>
      <c r="AW126">
        <f>AO126/$L$4</f>
        <v>0.33333333333333331</v>
      </c>
    </row>
    <row r="127" spans="1:49" x14ac:dyDescent="0.35">
      <c r="B127" s="10" t="s">
        <v>148</v>
      </c>
      <c r="C127" s="10">
        <v>7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1</v>
      </c>
      <c r="K127" s="10">
        <v>1</v>
      </c>
      <c r="L127" s="10">
        <v>1</v>
      </c>
      <c r="M127" s="10" t="e">
        <v>#N/A</v>
      </c>
      <c r="N127" s="10" t="e">
        <v>#N/A</v>
      </c>
      <c r="O127" s="10" t="e">
        <v>#N/A</v>
      </c>
      <c r="P127" s="10" t="e">
        <v>#N/A</v>
      </c>
      <c r="Q127" s="10" t="e">
        <v>#N/A</v>
      </c>
      <c r="R127" s="10" t="e">
        <v>#N/A</v>
      </c>
      <c r="S127" s="10" t="e">
        <v>#N/A</v>
      </c>
      <c r="T127" s="10" t="e">
        <v>#N/A</v>
      </c>
      <c r="U127" s="10" t="e">
        <v>#N/A</v>
      </c>
      <c r="V127" s="10" t="e">
        <v>#N/A</v>
      </c>
      <c r="W127" s="10" t="e">
        <v>#N/A</v>
      </c>
      <c r="X127" s="10" t="e">
        <v>#N/A</v>
      </c>
      <c r="Y127" s="10" t="e">
        <v>#N/A</v>
      </c>
      <c r="Z127" s="10" t="e">
        <v>#N/A</v>
      </c>
      <c r="AA127" s="10" t="e">
        <v>#N/A</v>
      </c>
      <c r="AN127">
        <f>IF(ISNUMBER(AA127),COUNTIFS(D127:Z127,"0",E127:AA127,"1")+COUNTIFS(D127:Z127,"1",E127:AA127,"0"),COUNTIFS(D127:Z127,"0",E127:AA127,"1")+COUNTIFS(D127:Z127,"1",E127:AA127,"0")-1)</f>
        <v>0</v>
      </c>
      <c r="AO127">
        <f t="shared" si="30"/>
        <v>0</v>
      </c>
      <c r="AP127">
        <f>COUNTIFS(D127:Z127,"0",E127:AA127,"1",$D$132:$Z$132,"&lt;0,5")+COUNTIFS(D127:Z127,"1",E127:AA127,"0",$D$132:$Z$132,"&gt;0,5")</f>
        <v>1</v>
      </c>
      <c r="AQ127">
        <f>COUNTIFS(D127:Z127,"0",E127:AA127,"1",$D$132:$Z$132,"&gt;"&amp;$X$1)+COUNTIFS(D127:Z127,"1",E127:AA127,"0",$D$132:$Z$132,"&lt;"&amp;$Y$1)</f>
        <v>0</v>
      </c>
      <c r="AR127">
        <f t="shared" si="60"/>
        <v>1</v>
      </c>
      <c r="AS127">
        <f t="shared" si="60"/>
        <v>0</v>
      </c>
      <c r="AT127">
        <f>IF(AR127=0,-1,AO127/$L$4+$X$2*AR127-$X$3*AS127)</f>
        <v>1</v>
      </c>
      <c r="AW127">
        <f>AO127/$L$4</f>
        <v>0</v>
      </c>
    </row>
    <row r="128" spans="1:49" x14ac:dyDescent="0.35">
      <c r="B128" s="10" t="s">
        <v>148</v>
      </c>
      <c r="C128" s="10">
        <v>8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1</v>
      </c>
      <c r="M128" s="10" t="e">
        <v>#N/A</v>
      </c>
      <c r="N128" s="10" t="e">
        <v>#N/A</v>
      </c>
      <c r="O128" s="10" t="e">
        <v>#N/A</v>
      </c>
      <c r="P128" s="10" t="e">
        <v>#N/A</v>
      </c>
      <c r="Q128" s="10" t="e">
        <v>#N/A</v>
      </c>
      <c r="R128" s="10" t="e">
        <v>#N/A</v>
      </c>
      <c r="S128" s="10" t="e">
        <v>#N/A</v>
      </c>
      <c r="T128" s="10" t="e">
        <v>#N/A</v>
      </c>
      <c r="U128" s="10" t="e">
        <v>#N/A</v>
      </c>
      <c r="V128" s="10" t="e">
        <v>#N/A</v>
      </c>
      <c r="W128" s="10" t="e">
        <v>#N/A</v>
      </c>
      <c r="X128" s="10" t="e">
        <v>#N/A</v>
      </c>
      <c r="Y128" s="10" t="e">
        <v>#N/A</v>
      </c>
      <c r="Z128" s="10" t="e">
        <v>#N/A</v>
      </c>
      <c r="AA128" s="10" t="e">
        <v>#N/A</v>
      </c>
      <c r="AN128">
        <f>IF(ISNUMBER(AA128),COUNTIFS(D128:Z128,"0",E128:AA128,"1")+COUNTIFS(D128:Z128,"1",E128:AA128,"0"),COUNTIFS(D128:Z128,"0",E128:AA128,"1")+COUNTIFS(D128:Z128,"1",E128:AA128,"0")-1)</f>
        <v>0</v>
      </c>
      <c r="AO128">
        <f t="shared" si="30"/>
        <v>0</v>
      </c>
      <c r="AP128">
        <f>COUNTIFS(D128:Z128,"0",E128:AA128,"1",$D$132:$Z$132,"&lt;0,5")+COUNTIFS(D128:Z128,"1",E128:AA128,"0",$D$132:$Z$132,"&gt;0,5")</f>
        <v>0</v>
      </c>
      <c r="AQ128">
        <f>COUNTIFS(D128:Z128,"0",E128:AA128,"1",$D$132:$Z$132,"&gt;"&amp;$X$1)+COUNTIFS(D128:Z128,"1",E128:AA128,"0",$D$132:$Z$132,"&lt;"&amp;$Y$1)</f>
        <v>1</v>
      </c>
      <c r="AR128">
        <f t="shared" si="60"/>
        <v>0</v>
      </c>
      <c r="AS128">
        <f t="shared" si="60"/>
        <v>1</v>
      </c>
      <c r="AT128">
        <f>IF(AR128=0,-1,AO128/$L$4+$X$2*AR128-$X$3*AS128)</f>
        <v>-1</v>
      </c>
      <c r="AW128">
        <f>AO128/$L$4</f>
        <v>0</v>
      </c>
    </row>
    <row r="129" spans="1:49" x14ac:dyDescent="0.35">
      <c r="B129" s="10" t="s">
        <v>148</v>
      </c>
      <c r="C129" s="10">
        <v>9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1</v>
      </c>
      <c r="J129" s="10">
        <v>1</v>
      </c>
      <c r="K129" s="10">
        <v>1</v>
      </c>
      <c r="L129" s="10">
        <v>1</v>
      </c>
      <c r="M129" s="10" t="e">
        <v>#N/A</v>
      </c>
      <c r="N129" s="10" t="e">
        <v>#N/A</v>
      </c>
      <c r="O129" s="10" t="e">
        <v>#N/A</v>
      </c>
      <c r="P129" s="10" t="e">
        <v>#N/A</v>
      </c>
      <c r="Q129" s="10" t="e">
        <v>#N/A</v>
      </c>
      <c r="R129" s="10" t="e">
        <v>#N/A</v>
      </c>
      <c r="S129" s="10" t="e">
        <v>#N/A</v>
      </c>
      <c r="T129" s="10" t="e">
        <v>#N/A</v>
      </c>
      <c r="U129" s="10" t="e">
        <v>#N/A</v>
      </c>
      <c r="V129" s="10" t="e">
        <v>#N/A</v>
      </c>
      <c r="W129" s="10" t="e">
        <v>#N/A</v>
      </c>
      <c r="X129" s="10" t="e">
        <v>#N/A</v>
      </c>
      <c r="Y129" s="10" t="e">
        <v>#N/A</v>
      </c>
      <c r="Z129" s="10" t="e">
        <v>#N/A</v>
      </c>
      <c r="AA129" s="10" t="e">
        <v>#N/A</v>
      </c>
      <c r="AN129">
        <f>IF(ISNUMBER(AA129),COUNTIFS(D129:Z129,"0",E129:AA129,"1")+COUNTIFS(D129:Z129,"1",E129:AA129,"0"),COUNTIFS(D129:Z129,"0",E129:AA129,"1")+COUNTIFS(D129:Z129,"1",E129:AA129,"0")-1)</f>
        <v>0</v>
      </c>
      <c r="AO129">
        <f t="shared" si="30"/>
        <v>0</v>
      </c>
      <c r="AP129">
        <f>COUNTIFS(D129:Z129,"0",E129:AA129,"1",$D$132:$Z$132,"&lt;0,5")+COUNTIFS(D129:Z129,"1",E129:AA129,"0",$D$132:$Z$132,"&gt;0,5")</f>
        <v>1</v>
      </c>
      <c r="AQ129">
        <f>COUNTIFS(D129:Z129,"0",E129:AA129,"1",$D$132:$Z$132,"&gt;"&amp;$X$1)+COUNTIFS(D129:Z129,"1",E129:AA129,"0",$D$132:$Z$132,"&lt;"&amp;$Y$1)</f>
        <v>0</v>
      </c>
      <c r="AR129">
        <f t="shared" si="60"/>
        <v>1</v>
      </c>
      <c r="AS129">
        <f t="shared" si="60"/>
        <v>0</v>
      </c>
      <c r="AT129">
        <f>IF(AR129=0,-1,AO129/$L$4+$X$2*AR129-$X$3*AS129)</f>
        <v>1</v>
      </c>
      <c r="AW129">
        <f>AO129/$L$4</f>
        <v>0</v>
      </c>
    </row>
    <row r="130" spans="1:49" x14ac:dyDescent="0.35">
      <c r="B130" s="10" t="s">
        <v>148</v>
      </c>
      <c r="C130" s="10">
        <v>10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1</v>
      </c>
      <c r="L130" s="10">
        <v>1</v>
      </c>
      <c r="M130" s="10" t="e">
        <v>#N/A</v>
      </c>
      <c r="N130" s="10" t="e">
        <v>#N/A</v>
      </c>
      <c r="O130" s="10" t="e">
        <v>#N/A</v>
      </c>
      <c r="P130" s="10" t="e">
        <v>#N/A</v>
      </c>
      <c r="Q130" s="10" t="e">
        <v>#N/A</v>
      </c>
      <c r="R130" s="10" t="e">
        <v>#N/A</v>
      </c>
      <c r="S130" s="10" t="e">
        <v>#N/A</v>
      </c>
      <c r="T130" s="10" t="e">
        <v>#N/A</v>
      </c>
      <c r="U130" s="10" t="e">
        <v>#N/A</v>
      </c>
      <c r="V130" s="10" t="e">
        <v>#N/A</v>
      </c>
      <c r="W130" s="10" t="e">
        <v>#N/A</v>
      </c>
      <c r="X130" s="10" t="e">
        <v>#N/A</v>
      </c>
      <c r="Y130" s="10" t="e">
        <v>#N/A</v>
      </c>
      <c r="Z130" s="10" t="e">
        <v>#N/A</v>
      </c>
      <c r="AA130" s="10" t="e">
        <v>#N/A</v>
      </c>
      <c r="AN130">
        <f>IF(ISNUMBER(AA130),COUNTIFS(D130:Z130,"0",E130:AA130,"1")+COUNTIFS(D130:Z130,"1",E130:AA130,"0"),COUNTIFS(D130:Z130,"0",E130:AA130,"1")+COUNTIFS(D130:Z130,"1",E130:AA130,"0")-1)</f>
        <v>0</v>
      </c>
      <c r="AO130">
        <f t="shared" si="30"/>
        <v>0</v>
      </c>
      <c r="AP130">
        <f>COUNTIFS(D130:Z130,"0",E130:AA130,"1",$D$132:$Z$132,"&lt;0,5")+COUNTIFS(D130:Z130,"1",E130:AA130,"0",$D$132:$Z$132,"&gt;0,5")</f>
        <v>0</v>
      </c>
      <c r="AQ130">
        <f>COUNTIFS(D130:Z130,"0",E130:AA130,"1",$D$132:$Z$132,"&gt;"&amp;$X$1)+COUNTIFS(D130:Z130,"1",E130:AA130,"0",$D$132:$Z$132,"&lt;"&amp;$Y$1)</f>
        <v>1</v>
      </c>
      <c r="AR130">
        <f t="shared" si="60"/>
        <v>0</v>
      </c>
      <c r="AS130">
        <f t="shared" si="60"/>
        <v>1</v>
      </c>
      <c r="AT130">
        <f>IF(AR130=0,-1,AO130/$L$4+$X$2*AR130-$X$3*AS130)</f>
        <v>-1</v>
      </c>
      <c r="AW130">
        <f>AO130/$L$4</f>
        <v>0</v>
      </c>
    </row>
    <row r="131" spans="1:49" x14ac:dyDescent="0.35">
      <c r="A131" s="10"/>
      <c r="B131" s="10"/>
      <c r="C131" s="10"/>
      <c r="D131" s="10">
        <f>AVERAGE(D121:D130)</f>
        <v>0.125</v>
      </c>
      <c r="E131" s="10">
        <f t="shared" ref="E131:L131" si="61">AVERAGE(E121:E130)</f>
        <v>0</v>
      </c>
      <c r="F131" s="10">
        <f t="shared" si="61"/>
        <v>0</v>
      </c>
      <c r="G131" s="10">
        <f t="shared" si="61"/>
        <v>0</v>
      </c>
      <c r="H131" s="10">
        <f t="shared" si="61"/>
        <v>0.14285714285714285</v>
      </c>
      <c r="I131" s="10">
        <f t="shared" si="61"/>
        <v>0.25</v>
      </c>
      <c r="J131" s="10">
        <f t="shared" si="61"/>
        <v>0.625</v>
      </c>
      <c r="K131" s="10">
        <f t="shared" si="61"/>
        <v>0.875</v>
      </c>
      <c r="L131" s="10">
        <f t="shared" si="61"/>
        <v>1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49" x14ac:dyDescent="0.35">
      <c r="A132" s="10"/>
      <c r="B132" s="10"/>
      <c r="C132" s="10" t="s">
        <v>115</v>
      </c>
      <c r="D132" s="10">
        <f>(SUM(D121:D130)+1)/12</f>
        <v>0.16666666666666666</v>
      </c>
      <c r="E132" s="10">
        <f>(SUM(E121:E130)+2)/12</f>
        <v>0.16666666666666666</v>
      </c>
      <c r="F132" s="10">
        <f>(SUM(F121:F130)+2)/12</f>
        <v>0.16666666666666666</v>
      </c>
      <c r="G132" s="10">
        <f>(SUM(G121:G130)+2)/12</f>
        <v>0.16666666666666666</v>
      </c>
      <c r="H132" s="10">
        <f>(SUM(H121:H130)+2)/12</f>
        <v>0.25</v>
      </c>
      <c r="I132" s="10">
        <f>(SUM(I121:I130)+2)/12</f>
        <v>0.33333333333333331</v>
      </c>
      <c r="J132" s="10">
        <f>(SUM(J121:J130)+4)/12</f>
        <v>0.75</v>
      </c>
      <c r="K132" s="10">
        <f>(SUM(K121:K130)+4)/12</f>
        <v>0.91666666666666663</v>
      </c>
      <c r="L132" s="10">
        <f>(SUM(L121:L130)+4)/12</f>
        <v>1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49" x14ac:dyDescent="0.35">
      <c r="B133" s="5" t="s">
        <v>149</v>
      </c>
      <c r="C133" s="5">
        <v>1</v>
      </c>
      <c r="D133" s="10"/>
      <c r="E133" s="10"/>
      <c r="F133" s="10"/>
      <c r="G133" s="10"/>
      <c r="H133" s="10"/>
      <c r="I133" s="10"/>
      <c r="J133" s="10"/>
      <c r="K133" s="10" t="e">
        <v>#N/A</v>
      </c>
      <c r="L133" s="10" t="e">
        <v>#N/A</v>
      </c>
      <c r="M133" s="10" t="e">
        <v>#N/A</v>
      </c>
      <c r="N133" s="10" t="e">
        <v>#N/A</v>
      </c>
      <c r="O133" s="10" t="e">
        <v>#N/A</v>
      </c>
      <c r="P133" s="10" t="e">
        <v>#N/A</v>
      </c>
      <c r="Q133" s="10" t="e">
        <v>#N/A</v>
      </c>
      <c r="R133" s="10" t="e">
        <v>#N/A</v>
      </c>
      <c r="S133" s="10" t="e">
        <v>#N/A</v>
      </c>
      <c r="T133" s="10" t="e">
        <v>#N/A</v>
      </c>
      <c r="U133" s="10" t="e">
        <v>#N/A</v>
      </c>
      <c r="V133" s="10" t="e">
        <v>#N/A</v>
      </c>
      <c r="W133" s="10" t="e">
        <v>#N/A</v>
      </c>
      <c r="X133" s="10" t="e">
        <v>#N/A</v>
      </c>
      <c r="Y133" s="10" t="e">
        <v>#N/A</v>
      </c>
      <c r="Z133" s="10" t="e">
        <v>#N/A</v>
      </c>
      <c r="AA133" s="10" t="e">
        <v>#N/A</v>
      </c>
      <c r="AB133" s="10" t="e">
        <v>#N/A</v>
      </c>
      <c r="AU133">
        <v>4</v>
      </c>
      <c r="AV133">
        <v>3</v>
      </c>
    </row>
    <row r="134" spans="1:49" x14ac:dyDescent="0.35">
      <c r="B134" s="5" t="s">
        <v>149</v>
      </c>
      <c r="C134" s="5">
        <v>2</v>
      </c>
      <c r="D134" s="10"/>
      <c r="E134" s="10"/>
      <c r="F134" s="10"/>
      <c r="G134" s="10"/>
      <c r="H134" s="10"/>
      <c r="I134" s="10"/>
      <c r="J134" s="10"/>
      <c r="K134" s="10" t="e">
        <v>#N/A</v>
      </c>
      <c r="L134" s="10" t="e">
        <v>#N/A</v>
      </c>
      <c r="M134" s="10" t="e">
        <v>#N/A</v>
      </c>
      <c r="N134" s="10" t="e">
        <v>#N/A</v>
      </c>
      <c r="O134" s="10" t="e">
        <v>#N/A</v>
      </c>
      <c r="P134" s="10" t="e">
        <v>#N/A</v>
      </c>
      <c r="Q134" s="10" t="e">
        <v>#N/A</v>
      </c>
      <c r="R134" s="10" t="e">
        <v>#N/A</v>
      </c>
      <c r="S134" s="10" t="e">
        <v>#N/A</v>
      </c>
      <c r="T134" s="10" t="e">
        <v>#N/A</v>
      </c>
      <c r="U134" s="10" t="e">
        <v>#N/A</v>
      </c>
      <c r="V134" s="10" t="e">
        <v>#N/A</v>
      </c>
      <c r="W134" s="10" t="e">
        <v>#N/A</v>
      </c>
      <c r="X134" s="10" t="e">
        <v>#N/A</v>
      </c>
      <c r="Y134" s="10" t="e">
        <v>#N/A</v>
      </c>
      <c r="Z134" s="10" t="e">
        <v>#N/A</v>
      </c>
      <c r="AA134" s="10" t="e">
        <v>#N/A</v>
      </c>
      <c r="AB134" s="10" t="e">
        <v>#N/A</v>
      </c>
    </row>
    <row r="135" spans="1:49" x14ac:dyDescent="0.35">
      <c r="B135" s="10" t="s">
        <v>149</v>
      </c>
      <c r="C135" s="10">
        <v>3</v>
      </c>
      <c r="D135" s="10">
        <v>0</v>
      </c>
      <c r="E135" s="10">
        <v>0</v>
      </c>
      <c r="F135" s="10">
        <v>0</v>
      </c>
      <c r="G135" s="10">
        <v>0</v>
      </c>
      <c r="H135" s="10">
        <v>1</v>
      </c>
      <c r="I135" s="10">
        <v>1</v>
      </c>
      <c r="J135" s="10">
        <v>1</v>
      </c>
      <c r="K135" s="10" t="e">
        <v>#N/A</v>
      </c>
      <c r="L135" s="10" t="e">
        <v>#N/A</v>
      </c>
      <c r="M135" s="10" t="e">
        <v>#N/A</v>
      </c>
      <c r="N135" s="10" t="e">
        <v>#N/A</v>
      </c>
      <c r="O135" s="10" t="e">
        <v>#N/A</v>
      </c>
      <c r="P135" s="10" t="e">
        <v>#N/A</v>
      </c>
      <c r="Q135" s="10" t="e">
        <v>#N/A</v>
      </c>
      <c r="R135" s="10" t="e">
        <v>#N/A</v>
      </c>
      <c r="S135" s="10" t="e">
        <v>#N/A</v>
      </c>
      <c r="T135" s="10" t="e">
        <v>#N/A</v>
      </c>
      <c r="U135" s="10" t="e">
        <v>#N/A</v>
      </c>
      <c r="V135" s="10" t="e">
        <v>#N/A</v>
      </c>
      <c r="W135" s="10" t="e">
        <v>#N/A</v>
      </c>
      <c r="X135" s="10" t="e">
        <v>#N/A</v>
      </c>
      <c r="Y135" s="10" t="e">
        <v>#N/A</v>
      </c>
      <c r="Z135" s="10" t="e">
        <v>#N/A</v>
      </c>
      <c r="AA135" s="10" t="e">
        <v>#N/A</v>
      </c>
      <c r="AB135" s="10" t="e">
        <v>#N/A</v>
      </c>
      <c r="AN135">
        <f t="shared" ref="AN135:AN141" si="62">IF(ISNUMBER(AA135),COUNTIFS(D135:Z135,"0",E135:AA135,"1")+COUNTIFS(D135:Z135,"1",E135:AA135,"0"),COUNTIFS(D135:Z135,"0",E135:AA135,"1")+COUNTIFS(D135:Z135,"1",E135:AA135,"0")-1)</f>
        <v>0</v>
      </c>
      <c r="AO135">
        <f t="shared" si="30"/>
        <v>0</v>
      </c>
      <c r="AP135">
        <f>COUNTIFS(D135:Z135,"0",E135:AA135,"1",$D$143:$Z$143,"&lt;0,5")+COUNTIFS(D135:Z135,"1",E135:AA135,"0",$D$143:$Z$143,"&gt;0,5")</f>
        <v>1</v>
      </c>
      <c r="AQ135">
        <f t="shared" ref="AQ135:AQ141" si="63">COUNTIFS(D135:Z135,"0",E135:AA135,"1",$D$143:$Z$143,"&gt;"&amp;$X$1)+COUNTIFS(D135:Z135,"1",E135:AA135,"0",$D$143:$Z$143,"&lt;"&amp;$Y$1)</f>
        <v>0</v>
      </c>
      <c r="AR135">
        <f>AP135</f>
        <v>1</v>
      </c>
      <c r="AS135">
        <f>AQ135</f>
        <v>0</v>
      </c>
      <c r="AT135">
        <f t="shared" ref="AT135:AT141" si="64">IF(AR135=0,-1,AO135/$M$4+$X$2*AR135-$X$3*AS135)</f>
        <v>1</v>
      </c>
      <c r="AW135">
        <f>AO135/$M$4</f>
        <v>0</v>
      </c>
    </row>
    <row r="136" spans="1:49" x14ac:dyDescent="0.35">
      <c r="B136" s="10" t="s">
        <v>149</v>
      </c>
      <c r="C136" s="10">
        <v>4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1</v>
      </c>
      <c r="K136" s="10" t="e">
        <v>#N/A</v>
      </c>
      <c r="L136" s="10" t="e">
        <v>#N/A</v>
      </c>
      <c r="M136" s="10" t="e">
        <v>#N/A</v>
      </c>
      <c r="N136" s="10" t="e">
        <v>#N/A</v>
      </c>
      <c r="O136" s="10" t="e">
        <v>#N/A</v>
      </c>
      <c r="P136" s="10" t="e">
        <v>#N/A</v>
      </c>
      <c r="Q136" s="10" t="e">
        <v>#N/A</v>
      </c>
      <c r="R136" s="10" t="e">
        <v>#N/A</v>
      </c>
      <c r="S136" s="10" t="e">
        <v>#N/A</v>
      </c>
      <c r="T136" s="10" t="e">
        <v>#N/A</v>
      </c>
      <c r="U136" s="10" t="e">
        <v>#N/A</v>
      </c>
      <c r="V136" s="10" t="e">
        <v>#N/A</v>
      </c>
      <c r="W136" s="10" t="e">
        <v>#N/A</v>
      </c>
      <c r="X136" s="10" t="e">
        <v>#N/A</v>
      </c>
      <c r="Y136" s="10" t="e">
        <v>#N/A</v>
      </c>
      <c r="Z136" s="10" t="e">
        <v>#N/A</v>
      </c>
      <c r="AA136" s="10" t="e">
        <v>#N/A</v>
      </c>
      <c r="AB136" s="10" t="e">
        <v>#N/A</v>
      </c>
      <c r="AN136">
        <f t="shared" si="62"/>
        <v>0</v>
      </c>
      <c r="AO136">
        <f t="shared" si="30"/>
        <v>0</v>
      </c>
      <c r="AP136">
        <f t="shared" ref="AP136:AP141" si="65">COUNTIFS(D136:Z136,"0",E136:AA136,"1",$D$143:$Z$143,"&lt;0,5")+COUNTIFS(D136:Z136,"1",E136:AA136,"0",$D$143:$Z$143,"&gt;0,5")</f>
        <v>0</v>
      </c>
      <c r="AQ136">
        <f t="shared" si="63"/>
        <v>1</v>
      </c>
      <c r="AR136">
        <f t="shared" ref="AR136:AS141" si="66">AP136</f>
        <v>0</v>
      </c>
      <c r="AS136">
        <f t="shared" si="66"/>
        <v>1</v>
      </c>
      <c r="AT136">
        <f t="shared" si="64"/>
        <v>-1</v>
      </c>
      <c r="AW136">
        <f t="shared" ref="AW136:AW141" si="67">AO136/$M$4</f>
        <v>0</v>
      </c>
    </row>
    <row r="137" spans="1:49" x14ac:dyDescent="0.35">
      <c r="B137" s="10" t="s">
        <v>149</v>
      </c>
      <c r="C137" s="10">
        <v>5</v>
      </c>
      <c r="D137" s="10">
        <v>1</v>
      </c>
      <c r="E137" s="10">
        <v>0</v>
      </c>
      <c r="F137" s="10">
        <v>0</v>
      </c>
      <c r="G137" s="10">
        <v>0</v>
      </c>
      <c r="H137" s="10">
        <v>1</v>
      </c>
      <c r="I137" s="10">
        <v>1</v>
      </c>
      <c r="J137" s="10">
        <v>1</v>
      </c>
      <c r="K137" s="10" t="e">
        <v>#N/A</v>
      </c>
      <c r="L137" s="10" t="s">
        <v>151</v>
      </c>
      <c r="M137" s="10" t="e">
        <v>#N/A</v>
      </c>
      <c r="N137" s="10" t="e">
        <v>#N/A</v>
      </c>
      <c r="O137" s="10" t="e">
        <v>#N/A</v>
      </c>
      <c r="P137" s="10" t="e">
        <v>#N/A</v>
      </c>
      <c r="Q137" s="10" t="e">
        <v>#N/A</v>
      </c>
      <c r="R137" s="10" t="e">
        <v>#N/A</v>
      </c>
      <c r="S137" s="10" t="e">
        <v>#N/A</v>
      </c>
      <c r="T137" s="10" t="e">
        <v>#N/A</v>
      </c>
      <c r="U137" s="10" t="e">
        <v>#N/A</v>
      </c>
      <c r="V137" s="10" t="e">
        <v>#N/A</v>
      </c>
      <c r="W137" s="10" t="e">
        <v>#N/A</v>
      </c>
      <c r="X137" s="10" t="e">
        <v>#N/A</v>
      </c>
      <c r="Y137" s="10" t="e">
        <v>#N/A</v>
      </c>
      <c r="Z137" s="10" t="e">
        <v>#N/A</v>
      </c>
      <c r="AA137" s="10" t="e">
        <v>#N/A</v>
      </c>
      <c r="AB137" s="10" t="e">
        <v>#N/A</v>
      </c>
      <c r="AN137">
        <f t="shared" si="62"/>
        <v>1</v>
      </c>
      <c r="AO137">
        <f t="shared" si="30"/>
        <v>1</v>
      </c>
      <c r="AP137">
        <f t="shared" si="65"/>
        <v>1</v>
      </c>
      <c r="AQ137">
        <f t="shared" si="63"/>
        <v>1</v>
      </c>
      <c r="AR137">
        <f t="shared" si="66"/>
        <v>1</v>
      </c>
      <c r="AS137">
        <f t="shared" si="66"/>
        <v>1</v>
      </c>
      <c r="AT137">
        <f t="shared" si="64"/>
        <v>0.64285714285714279</v>
      </c>
      <c r="AW137">
        <f t="shared" si="67"/>
        <v>0.14285714285714285</v>
      </c>
    </row>
    <row r="138" spans="1:49" x14ac:dyDescent="0.35">
      <c r="B138" s="10" t="s">
        <v>149</v>
      </c>
      <c r="C138" s="10">
        <v>6</v>
      </c>
      <c r="D138" s="10">
        <v>1</v>
      </c>
      <c r="E138" s="10">
        <v>0</v>
      </c>
      <c r="F138" s="10">
        <v>0</v>
      </c>
      <c r="G138" s="10">
        <v>0</v>
      </c>
      <c r="H138" s="10">
        <v>0</v>
      </c>
      <c r="I138" s="10">
        <v>1</v>
      </c>
      <c r="J138" s="10">
        <v>1</v>
      </c>
      <c r="K138" s="10" t="e">
        <v>#N/A</v>
      </c>
      <c r="L138" s="10" t="e">
        <v>#N/A</v>
      </c>
      <c r="M138" s="10" t="e">
        <v>#N/A</v>
      </c>
      <c r="N138" s="10" t="e">
        <v>#N/A</v>
      </c>
      <c r="O138" s="10" t="e">
        <v>#N/A</v>
      </c>
      <c r="P138" s="10" t="e">
        <v>#N/A</v>
      </c>
      <c r="Q138" s="10" t="e">
        <v>#N/A</v>
      </c>
      <c r="R138" s="10" t="e">
        <v>#N/A</v>
      </c>
      <c r="S138" s="10" t="e">
        <v>#N/A</v>
      </c>
      <c r="T138" s="10" t="e">
        <v>#N/A</v>
      </c>
      <c r="U138" s="10" t="e">
        <v>#N/A</v>
      </c>
      <c r="V138" s="10" t="e">
        <v>#N/A</v>
      </c>
      <c r="W138" s="10" t="e">
        <v>#N/A</v>
      </c>
      <c r="X138" s="10" t="e">
        <v>#N/A</v>
      </c>
      <c r="Y138" s="10" t="e">
        <v>#N/A</v>
      </c>
      <c r="Z138" s="10" t="e">
        <v>#N/A</v>
      </c>
      <c r="AA138" s="10" t="e">
        <v>#N/A</v>
      </c>
      <c r="AB138" s="10" t="e">
        <v>#N/A</v>
      </c>
      <c r="AN138">
        <f t="shared" si="62"/>
        <v>1</v>
      </c>
      <c r="AO138">
        <f t="shared" si="30"/>
        <v>1</v>
      </c>
      <c r="AP138">
        <f t="shared" si="65"/>
        <v>0</v>
      </c>
      <c r="AQ138">
        <f t="shared" si="63"/>
        <v>2</v>
      </c>
      <c r="AR138">
        <f t="shared" si="66"/>
        <v>0</v>
      </c>
      <c r="AS138">
        <f t="shared" si="66"/>
        <v>2</v>
      </c>
      <c r="AT138">
        <f t="shared" si="64"/>
        <v>-1</v>
      </c>
      <c r="AW138">
        <f t="shared" si="67"/>
        <v>0.14285714285714285</v>
      </c>
    </row>
    <row r="139" spans="1:49" x14ac:dyDescent="0.35">
      <c r="B139" s="10" t="s">
        <v>149</v>
      </c>
      <c r="C139" s="10">
        <v>7</v>
      </c>
      <c r="D139" s="10">
        <v>0</v>
      </c>
      <c r="E139" s="10">
        <v>0</v>
      </c>
      <c r="F139" s="10">
        <v>0</v>
      </c>
      <c r="G139" s="10">
        <v>1</v>
      </c>
      <c r="H139" s="10">
        <v>1</v>
      </c>
      <c r="I139" s="10">
        <v>1</v>
      </c>
      <c r="J139" s="10">
        <v>1</v>
      </c>
      <c r="K139" s="10" t="e">
        <v>#N/A</v>
      </c>
      <c r="L139" s="10" t="e">
        <v>#N/A</v>
      </c>
      <c r="M139" s="10" t="e">
        <v>#N/A</v>
      </c>
      <c r="N139" s="10" t="e">
        <v>#N/A</v>
      </c>
      <c r="O139" s="10" t="e">
        <v>#N/A</v>
      </c>
      <c r="P139" s="10" t="e">
        <v>#N/A</v>
      </c>
      <c r="Q139" s="10" t="e">
        <v>#N/A</v>
      </c>
      <c r="R139" s="10" t="e">
        <v>#N/A</v>
      </c>
      <c r="S139" s="10" t="e">
        <v>#N/A</v>
      </c>
      <c r="T139" s="10" t="e">
        <v>#N/A</v>
      </c>
      <c r="U139" s="10" t="e">
        <v>#N/A</v>
      </c>
      <c r="V139" s="10" t="e">
        <v>#N/A</v>
      </c>
      <c r="W139" s="10" t="e">
        <v>#N/A</v>
      </c>
      <c r="X139" s="10" t="e">
        <v>#N/A</v>
      </c>
      <c r="Y139" s="10" t="e">
        <v>#N/A</v>
      </c>
      <c r="Z139" s="10" t="e">
        <v>#N/A</v>
      </c>
      <c r="AA139" s="10" t="e">
        <v>#N/A</v>
      </c>
      <c r="AB139" s="10" t="e">
        <v>#N/A</v>
      </c>
      <c r="AN139">
        <f t="shared" si="62"/>
        <v>0</v>
      </c>
      <c r="AO139">
        <f>AN139</f>
        <v>0</v>
      </c>
      <c r="AP139">
        <f t="shared" si="65"/>
        <v>1</v>
      </c>
      <c r="AQ139">
        <f t="shared" si="63"/>
        <v>0</v>
      </c>
      <c r="AR139">
        <f t="shared" si="66"/>
        <v>1</v>
      </c>
      <c r="AS139">
        <f t="shared" si="66"/>
        <v>0</v>
      </c>
      <c r="AT139">
        <f t="shared" si="64"/>
        <v>1</v>
      </c>
      <c r="AW139">
        <f t="shared" si="67"/>
        <v>0</v>
      </c>
    </row>
    <row r="140" spans="1:49" x14ac:dyDescent="0.35">
      <c r="B140" s="10" t="s">
        <v>149</v>
      </c>
      <c r="C140" s="10">
        <v>8</v>
      </c>
      <c r="D140" s="10"/>
      <c r="E140" s="10">
        <v>0</v>
      </c>
      <c r="F140" s="10">
        <v>0</v>
      </c>
      <c r="G140" s="10">
        <v>0</v>
      </c>
      <c r="H140" s="10">
        <v>1</v>
      </c>
      <c r="I140" s="10">
        <v>1</v>
      </c>
      <c r="J140" s="10">
        <v>1</v>
      </c>
      <c r="K140" s="10" t="e">
        <v>#N/A</v>
      </c>
      <c r="L140" s="10" t="e">
        <v>#N/A</v>
      </c>
      <c r="M140" s="10" t="e">
        <v>#N/A</v>
      </c>
      <c r="N140" s="10" t="e">
        <v>#N/A</v>
      </c>
      <c r="O140" s="10" t="e">
        <v>#N/A</v>
      </c>
      <c r="P140" s="10" t="e">
        <v>#N/A</v>
      </c>
      <c r="Q140" s="10" t="e">
        <v>#N/A</v>
      </c>
      <c r="R140" s="10" t="e">
        <v>#N/A</v>
      </c>
      <c r="S140" s="10" t="e">
        <v>#N/A</v>
      </c>
      <c r="T140" s="10" t="e">
        <v>#N/A</v>
      </c>
      <c r="U140" s="10" t="e">
        <v>#N/A</v>
      </c>
      <c r="V140" s="10" t="e">
        <v>#N/A</v>
      </c>
      <c r="W140" s="10" t="e">
        <v>#N/A</v>
      </c>
      <c r="X140" s="10" t="e">
        <v>#N/A</v>
      </c>
      <c r="Y140" s="10" t="e">
        <v>#N/A</v>
      </c>
      <c r="Z140" s="10" t="e">
        <v>#N/A</v>
      </c>
      <c r="AA140" s="10" t="e">
        <v>#N/A</v>
      </c>
      <c r="AB140" s="10" t="e">
        <v>#N/A</v>
      </c>
      <c r="AN140">
        <f t="shared" si="62"/>
        <v>0</v>
      </c>
      <c r="AO140">
        <f>AN140</f>
        <v>0</v>
      </c>
      <c r="AP140">
        <f t="shared" si="65"/>
        <v>1</v>
      </c>
      <c r="AQ140">
        <f t="shared" si="63"/>
        <v>0</v>
      </c>
      <c r="AR140">
        <f t="shared" si="66"/>
        <v>1</v>
      </c>
      <c r="AS140">
        <f t="shared" si="66"/>
        <v>0</v>
      </c>
      <c r="AT140">
        <f t="shared" si="64"/>
        <v>1</v>
      </c>
      <c r="AW140">
        <f t="shared" si="67"/>
        <v>0</v>
      </c>
    </row>
    <row r="141" spans="1:49" x14ac:dyDescent="0.35">
      <c r="B141" s="10" t="s">
        <v>149</v>
      </c>
      <c r="C141" s="10">
        <v>9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1</v>
      </c>
      <c r="J141" s="10">
        <v>1</v>
      </c>
      <c r="K141" s="10" t="e">
        <v>#N/A</v>
      </c>
      <c r="L141" s="10" t="e">
        <v>#N/A</v>
      </c>
      <c r="M141" s="10" t="e">
        <v>#N/A</v>
      </c>
      <c r="N141" s="10" t="e">
        <v>#N/A</v>
      </c>
      <c r="O141" s="10" t="e">
        <v>#N/A</v>
      </c>
      <c r="P141" s="10" t="e">
        <v>#N/A</v>
      </c>
      <c r="Q141" s="10" t="e">
        <v>#N/A</v>
      </c>
      <c r="R141" s="10" t="e">
        <v>#N/A</v>
      </c>
      <c r="S141" s="10" t="e">
        <v>#N/A</v>
      </c>
      <c r="T141" s="10" t="e">
        <v>#N/A</v>
      </c>
      <c r="U141" s="10" t="e">
        <v>#N/A</v>
      </c>
      <c r="V141" s="10" t="e">
        <v>#N/A</v>
      </c>
      <c r="W141" s="10" t="e">
        <v>#N/A</v>
      </c>
      <c r="X141" s="10" t="e">
        <v>#N/A</v>
      </c>
      <c r="Y141" s="10" t="e">
        <v>#N/A</v>
      </c>
      <c r="Z141" s="10" t="e">
        <v>#N/A</v>
      </c>
      <c r="AA141" s="10" t="e">
        <v>#N/A</v>
      </c>
      <c r="AB141" s="10" t="e">
        <v>#N/A</v>
      </c>
      <c r="AN141">
        <f t="shared" si="62"/>
        <v>0</v>
      </c>
      <c r="AO141">
        <f>AN141</f>
        <v>0</v>
      </c>
      <c r="AP141">
        <f t="shared" si="65"/>
        <v>0</v>
      </c>
      <c r="AQ141">
        <f t="shared" si="63"/>
        <v>1</v>
      </c>
      <c r="AR141">
        <f t="shared" si="66"/>
        <v>0</v>
      </c>
      <c r="AS141">
        <f t="shared" si="66"/>
        <v>1</v>
      </c>
      <c r="AT141">
        <f t="shared" si="64"/>
        <v>-1</v>
      </c>
      <c r="AW141">
        <f t="shared" si="67"/>
        <v>0</v>
      </c>
    </row>
    <row r="142" spans="1:49" x14ac:dyDescent="0.35">
      <c r="D142">
        <f>+AVERAGE(D133:D141)</f>
        <v>0.33333333333333331</v>
      </c>
      <c r="E142">
        <f t="shared" ref="E142:J142" si="68">+AVERAGE(E133:E141)</f>
        <v>0</v>
      </c>
      <c r="F142">
        <f t="shared" si="68"/>
        <v>0</v>
      </c>
      <c r="G142">
        <f t="shared" si="68"/>
        <v>0.14285714285714285</v>
      </c>
      <c r="H142">
        <f t="shared" si="68"/>
        <v>0.5714285714285714</v>
      </c>
      <c r="I142">
        <f t="shared" si="68"/>
        <v>0.8571428571428571</v>
      </c>
      <c r="J142">
        <f t="shared" si="68"/>
        <v>1</v>
      </c>
      <c r="AA142" s="10"/>
    </row>
    <row r="143" spans="1:49" x14ac:dyDescent="0.35">
      <c r="C143" t="s">
        <v>115</v>
      </c>
      <c r="D143">
        <f>(SUM(D133:D141)+1)/12</f>
        <v>0.25</v>
      </c>
      <c r="E143">
        <f>(SUM(E133:E141)+1)/12</f>
        <v>8.3333333333333329E-2</v>
      </c>
      <c r="F143">
        <f>(SUM(F133:F141)+3)/12</f>
        <v>0.25</v>
      </c>
      <c r="G143">
        <f>(SUM(G133:G141)+3)/12</f>
        <v>0.33333333333333331</v>
      </c>
      <c r="H143">
        <f>(SUM(H133:H141)+5)/12</f>
        <v>0.75</v>
      </c>
      <c r="I143">
        <f>(SUM(I133:I141)+5)/12</f>
        <v>0.91666666666666663</v>
      </c>
      <c r="J143">
        <f>(SUM(J133:J141)+5)/12</f>
        <v>1</v>
      </c>
    </row>
    <row r="144" spans="1:49" x14ac:dyDescent="0.35">
      <c r="B144" s="10" t="s">
        <v>152</v>
      </c>
      <c r="C144" s="10">
        <v>1</v>
      </c>
      <c r="D144" s="10">
        <v>0</v>
      </c>
      <c r="E144" s="10">
        <v>0</v>
      </c>
      <c r="F144" s="10">
        <v>0</v>
      </c>
      <c r="G144" s="10">
        <v>1</v>
      </c>
      <c r="H144" s="10">
        <v>1</v>
      </c>
      <c r="I144" s="10">
        <v>0</v>
      </c>
      <c r="J144" s="10">
        <v>0</v>
      </c>
      <c r="K144" s="10">
        <v>0</v>
      </c>
      <c r="L144" s="10">
        <v>0</v>
      </c>
      <c r="M144" s="10">
        <v>1</v>
      </c>
      <c r="N144" s="10">
        <v>0</v>
      </c>
      <c r="O144" s="10">
        <v>0</v>
      </c>
      <c r="P144" s="10">
        <v>1</v>
      </c>
      <c r="Q144" s="10">
        <v>1</v>
      </c>
      <c r="R144" s="10">
        <v>1</v>
      </c>
      <c r="S144" s="10">
        <v>0</v>
      </c>
      <c r="T144" s="10">
        <v>1</v>
      </c>
      <c r="U144" s="10">
        <v>1</v>
      </c>
      <c r="V144" s="10" t="e">
        <v>#N/A</v>
      </c>
      <c r="W144" s="10" t="e">
        <v>#N/A</v>
      </c>
      <c r="X144" s="10" t="e">
        <v>#N/A</v>
      </c>
      <c r="Y144" s="10" t="e">
        <v>#N/A</v>
      </c>
      <c r="Z144" s="10" t="e">
        <v>#N/A</v>
      </c>
      <c r="AA144" s="10" t="e">
        <v>#N/A</v>
      </c>
      <c r="AN144">
        <f>IF(ISNUMBER(AA144),COUNTIFS(D144:Z144,"0",E144:AA144,"1")+COUNTIFS(D144:Z144,"1",E144:AA144,"0"),COUNTIFS(D144:Z144,"0",E144:AA144,"1")+COUNTIFS(D144:Z144,"1",E144:AA144,"0")-1)</f>
        <v>6</v>
      </c>
      <c r="AO144">
        <f>AN144</f>
        <v>6</v>
      </c>
      <c r="AP144">
        <f>COUNTIFS(D144:Z144,"0",E144:AA144,"1",$D$153:$Z$153,"&lt;0,5")+COUNTIFS(D144:Z144,"1",E144:AA144,"0",$D$153:$Z$153,"&gt;0,5")</f>
        <v>4</v>
      </c>
      <c r="AQ144">
        <f>COUNTIFS(D144:Z144,"0",E144:AA144,"1",$D$153:$Z$153,"&gt;"&amp;$X$1)+COUNTIFS(D144:Z144,"1",E144:AA144,"0",$D$153:$Z$153,"&lt;"&amp;$Y$1)</f>
        <v>2</v>
      </c>
      <c r="AR144">
        <f>AP144</f>
        <v>4</v>
      </c>
      <c r="AS144">
        <f t="shared" ref="AR144:AS167" si="69">AQ144</f>
        <v>2</v>
      </c>
      <c r="AT144">
        <f>IF(AR144=0,-1,AO144/$N$4+$X$2*AR144-$X$3*AS144)</f>
        <v>3.333333333333333</v>
      </c>
      <c r="AU144">
        <v>3</v>
      </c>
      <c r="AV144">
        <v>4</v>
      </c>
      <c r="AW144">
        <f>AO144/$N$4</f>
        <v>0.33333333333333331</v>
      </c>
    </row>
    <row r="145" spans="2:49" x14ac:dyDescent="0.35">
      <c r="B145" s="10" t="s">
        <v>152</v>
      </c>
      <c r="C145" s="10">
        <v>2</v>
      </c>
      <c r="D145" s="10"/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1</v>
      </c>
      <c r="V145" s="10" t="e">
        <v>#N/A</v>
      </c>
      <c r="W145" s="10" t="e">
        <v>#N/A</v>
      </c>
      <c r="X145" s="10" t="e">
        <v>#N/A</v>
      </c>
      <c r="Y145" s="10" t="e">
        <v>#N/A</v>
      </c>
      <c r="Z145" s="10" t="e">
        <v>#N/A</v>
      </c>
      <c r="AA145" s="10" t="e">
        <v>#N/A</v>
      </c>
      <c r="AN145">
        <f>IF(ISNUMBER(AA145),COUNTIFS(D145:Z145,"0",E145:AA145,"1")+COUNTIFS(D145:Z145,"1",E145:AA145,"0"),COUNTIFS(D145:Z145,"0",E145:AA145,"1")+COUNTIFS(D145:Z145,"1",E145:AA145,"0")-1)</f>
        <v>0</v>
      </c>
      <c r="AO145">
        <f>AN145</f>
        <v>0</v>
      </c>
      <c r="AP145">
        <f>COUNTIFS(D145:Z145,"0",E145:AA145,"1",$D$153:$Z$153,"&lt;0,5")+COUNTIFS(D145:Z145,"1",E145:AA145,"0",$D$153:$Z$153,"&gt;0,5")</f>
        <v>0</v>
      </c>
      <c r="AQ145">
        <f>COUNTIFS(D145:Z145,"0",E145:AA145,"1",$D$153:$Z$153,"&gt;"&amp;$X$1)+COUNTIFS(D145:Z145,"1",E145:AA145,"0",$D$153:$Z$153,"&lt;"&amp;$Y$1)</f>
        <v>1</v>
      </c>
      <c r="AR145">
        <f>AP145</f>
        <v>0</v>
      </c>
      <c r="AS145">
        <f t="shared" si="69"/>
        <v>1</v>
      </c>
      <c r="AT145">
        <f>IF(AR145=0,-1,AO145/$N$4+$X$2*AR145-$X$3*AS145)</f>
        <v>-1</v>
      </c>
      <c r="AW145">
        <f t="shared" ref="AW145:AW151" si="70">AO145/$N$4</f>
        <v>0</v>
      </c>
    </row>
    <row r="146" spans="2:49" x14ac:dyDescent="0.35">
      <c r="B146" s="10" t="s">
        <v>152</v>
      </c>
      <c r="C146" s="10">
        <v>3</v>
      </c>
      <c r="D146" s="10"/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/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1</v>
      </c>
      <c r="T146" s="10">
        <v>1</v>
      </c>
      <c r="U146" s="10">
        <v>1</v>
      </c>
      <c r="V146" s="10" t="e">
        <v>#N/A</v>
      </c>
      <c r="W146" s="10" t="e">
        <v>#N/A</v>
      </c>
      <c r="X146" s="10" t="e">
        <v>#N/A</v>
      </c>
      <c r="Y146" s="10" t="e">
        <v>#N/A</v>
      </c>
      <c r="Z146" s="10" t="e">
        <v>#N/A</v>
      </c>
      <c r="AA146" s="10" t="e">
        <v>#N/A</v>
      </c>
      <c r="AN146">
        <f>IF(ISNUMBER(AA146),COUNTIFS(D146:Z146,"0",E146:AA146,"1")+COUNTIFS(D146:Z146,"1",E146:AA146,"0"),COUNTIFS(D146:Z146,"0",E146:AA146,"1")+COUNTIFS(D146:Z146,"1",E146:AA146,"0")-1)</f>
        <v>0</v>
      </c>
      <c r="AO146">
        <f>AN146</f>
        <v>0</v>
      </c>
      <c r="AP146">
        <f>COUNTIFS(D146:Z146,"0",E146:AA146,"1",$D$153:$Z$153,"&lt;0,5")+COUNTIFS(D146:Z146,"1",E146:AA146,"0",$D$153:$Z$153,"&gt;0,5")</f>
        <v>0</v>
      </c>
      <c r="AQ146">
        <f>COUNTIFS(D146:Z146,"0",E146:AA146,"1",$D$153:$Z$153,"&gt;"&amp;$X$1)+COUNTIFS(D146:Z146,"1",E146:AA146,"0",$D$153:$Z$153,"&lt;"&amp;$Y$1)</f>
        <v>1</v>
      </c>
      <c r="AR146">
        <f>AP146</f>
        <v>0</v>
      </c>
      <c r="AS146">
        <f t="shared" si="69"/>
        <v>1</v>
      </c>
      <c r="AT146">
        <f>IF(AR146=0,-1,AO146/$N$4+$X$2*AR146-$X$3*AS146)</f>
        <v>-1</v>
      </c>
      <c r="AW146">
        <f t="shared" si="70"/>
        <v>0</v>
      </c>
    </row>
    <row r="147" spans="2:49" x14ac:dyDescent="0.35">
      <c r="B147" s="10" t="s">
        <v>152</v>
      </c>
      <c r="C147" s="10">
        <v>4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10">
        <v>1</v>
      </c>
      <c r="V147" s="10" t="e">
        <v>#N/A</v>
      </c>
      <c r="W147" s="10" t="e">
        <v>#N/A</v>
      </c>
      <c r="X147" s="10" t="e">
        <v>#N/A</v>
      </c>
      <c r="Y147" s="10" t="e">
        <v>#N/A</v>
      </c>
      <c r="Z147" s="10" t="e">
        <v>#N/A</v>
      </c>
      <c r="AA147" s="10" t="e">
        <v>#N/A</v>
      </c>
      <c r="AN147">
        <f>IF(ISNUMBER(AA147),COUNTIFS(D147:Z147,"0",E147:AA147,"1")+COUNTIFS(D147:Z147,"1",E147:AA147,"0"),COUNTIFS(D147:Z147,"0",E147:AA147,"1")+COUNTIFS(D147:Z147,"1",E147:AA147,"0")-1)</f>
        <v>0</v>
      </c>
      <c r="AO147">
        <f>AN147</f>
        <v>0</v>
      </c>
      <c r="AP147">
        <f>COUNTIFS(D147:Z147,"0",E147:AA147,"1",$D$153:$Z$153,"&lt;0,5")+COUNTIFS(D147:Z147,"1",E147:AA147,"0",$D$153:$Z$153,"&gt;0,5")</f>
        <v>1</v>
      </c>
      <c r="AQ147">
        <f>COUNTIFS(D147:Z147,"0",E147:AA147,"1",$D$153:$Z$153,"&gt;"&amp;$X$1)+COUNTIFS(D147:Z147,"1",E147:AA147,"0",$D$153:$Z$153,"&lt;"&amp;$Y$1)</f>
        <v>0</v>
      </c>
      <c r="AR147">
        <f t="shared" si="69"/>
        <v>1</v>
      </c>
      <c r="AS147">
        <f t="shared" si="69"/>
        <v>0</v>
      </c>
      <c r="AT147">
        <f>IF(AR147=0,-1,AO147/$N$4+$X$2*AR147-$X$3*AS147)</f>
        <v>1</v>
      </c>
      <c r="AW147">
        <f t="shared" si="70"/>
        <v>0</v>
      </c>
    </row>
    <row r="148" spans="2:49" x14ac:dyDescent="0.35">
      <c r="B148" s="10" t="s">
        <v>152</v>
      </c>
      <c r="C148" s="10">
        <v>5</v>
      </c>
      <c r="D148" s="10">
        <v>0</v>
      </c>
      <c r="E148" s="10">
        <v>0</v>
      </c>
      <c r="F148" s="10">
        <v>0</v>
      </c>
      <c r="G148" s="10">
        <v>1</v>
      </c>
      <c r="H148" s="10">
        <v>1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1</v>
      </c>
      <c r="R148" s="10">
        <v>1</v>
      </c>
      <c r="S148" s="10">
        <v>0</v>
      </c>
      <c r="T148" s="10">
        <v>1</v>
      </c>
      <c r="U148" s="10">
        <v>1</v>
      </c>
      <c r="V148" s="10" t="e">
        <v>#N/A</v>
      </c>
      <c r="W148" s="10" t="e">
        <v>#N/A</v>
      </c>
      <c r="X148" s="10" t="e">
        <v>#N/A</v>
      </c>
      <c r="Y148" s="10" t="e">
        <v>#N/A</v>
      </c>
      <c r="Z148" s="10" t="e">
        <v>#N/A</v>
      </c>
      <c r="AA148" s="10" t="e">
        <v>#N/A</v>
      </c>
      <c r="AN148">
        <f>IF(ISNUMBER(AA148),COUNTIFS(D148:Z148,"0",E148:AA148,"1")+COUNTIFS(D148:Z148,"1",E148:AA148,"0"),COUNTIFS(D148:Z148,"0",E148:AA148,"1")+COUNTIFS(D148:Z148,"1",E148:AA148,"0")-1)</f>
        <v>4</v>
      </c>
      <c r="AO148">
        <f>AN148</f>
        <v>4</v>
      </c>
      <c r="AP148">
        <f>COUNTIFS(D148:Z148,"0",E148:AA148,"1",$D$153:$Z$153,"&lt;0,5")+COUNTIFS(D148:Z148,"1",E148:AA148,"0",$D$153:$Z$153,"&gt;0,5")</f>
        <v>2</v>
      </c>
      <c r="AQ148">
        <f>COUNTIFS(D148:Z148,"0",E148:AA148,"1",$D$153:$Z$153,"&gt;"&amp;$X$1)+COUNTIFS(D148:Z148,"1",E148:AA148,"0",$D$153:$Z$153,"&lt;"&amp;$Y$1)</f>
        <v>1</v>
      </c>
      <c r="AR148">
        <f t="shared" si="69"/>
        <v>2</v>
      </c>
      <c r="AS148">
        <f t="shared" si="69"/>
        <v>1</v>
      </c>
      <c r="AT148">
        <f>IF(AR148=0,-1,AO148/$N$4+$X$2*AR148-$X$3*AS148)</f>
        <v>1.7222222222222223</v>
      </c>
      <c r="AW148">
        <f t="shared" si="70"/>
        <v>0.22222222222222221</v>
      </c>
    </row>
    <row r="149" spans="2:49" x14ac:dyDescent="0.35">
      <c r="B149" s="5" t="s">
        <v>152</v>
      </c>
      <c r="C149" s="5">
        <v>6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 t="e">
        <v>#N/A</v>
      </c>
      <c r="W149" s="10" t="e">
        <v>#N/A</v>
      </c>
      <c r="X149" s="10" t="e">
        <v>#N/A</v>
      </c>
      <c r="Y149" s="10" t="e">
        <v>#N/A</v>
      </c>
      <c r="Z149" s="10" t="e">
        <v>#N/A</v>
      </c>
      <c r="AA149" s="10" t="e">
        <v>#N/A</v>
      </c>
    </row>
    <row r="150" spans="2:49" x14ac:dyDescent="0.35">
      <c r="B150" s="10" t="s">
        <v>152</v>
      </c>
      <c r="C150" s="10">
        <v>7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1</v>
      </c>
      <c r="T150" s="10">
        <v>1</v>
      </c>
      <c r="U150" s="10">
        <v>1</v>
      </c>
      <c r="V150" s="10" t="e">
        <v>#N/A</v>
      </c>
      <c r="W150" s="10" t="e">
        <v>#N/A</v>
      </c>
      <c r="X150" s="10" t="e">
        <v>#N/A</v>
      </c>
      <c r="Y150" s="10" t="e">
        <v>#N/A</v>
      </c>
      <c r="Z150" s="10" t="e">
        <v>#N/A</v>
      </c>
      <c r="AA150" s="10" t="e">
        <v>#N/A</v>
      </c>
      <c r="AN150">
        <f>IF(ISNUMBER(AA150),COUNTIFS(D150:Z150,"0",E150:AA150,"1")+COUNTIFS(D150:Z150,"1",E150:AA150,"0"),COUNTIFS(D150:Z150,"0",E150:AA150,"1")+COUNTIFS(D150:Z150,"1",E150:AA150,"0")-1)</f>
        <v>0</v>
      </c>
      <c r="AO150">
        <f>AN150</f>
        <v>0</v>
      </c>
      <c r="AP150">
        <f>COUNTIFS(D150:Z150,"0",E150:AA150,"1",$D$153:$Z$153,"&lt;0,5")+COUNTIFS(D150:Z150,"1",E150:AA150,"0",$D$153:$Z$153,"&gt;0,5")</f>
        <v>0</v>
      </c>
      <c r="AQ150">
        <f>COUNTIFS(D150:Z150,"0",E150:AA150,"1",$D$153:$Z$153,"&gt;"&amp;$X$1)+COUNTIFS(D150:Z150,"1",E150:AA150,"0",$D$153:$Z$153,"&lt;"&amp;$Y$1)</f>
        <v>1</v>
      </c>
      <c r="AR150">
        <f t="shared" si="69"/>
        <v>0</v>
      </c>
      <c r="AS150">
        <f t="shared" si="69"/>
        <v>1</v>
      </c>
      <c r="AT150">
        <f>IF(AR150=0,-1,AO150/$N$4+$X$2*AR150-$X$3*AS150)</f>
        <v>-1</v>
      </c>
      <c r="AW150">
        <f t="shared" si="70"/>
        <v>0</v>
      </c>
    </row>
    <row r="151" spans="2:49" x14ac:dyDescent="0.35">
      <c r="B151" s="10" t="s">
        <v>152</v>
      </c>
      <c r="C151" s="10">
        <v>8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1</v>
      </c>
      <c r="T151" s="10">
        <v>1</v>
      </c>
      <c r="U151" s="10">
        <v>1</v>
      </c>
      <c r="V151" s="10" t="e">
        <v>#N/A</v>
      </c>
      <c r="W151" s="10" t="e">
        <v>#N/A</v>
      </c>
      <c r="X151" s="10" t="e">
        <v>#N/A</v>
      </c>
      <c r="Y151" s="10" t="e">
        <v>#N/A</v>
      </c>
      <c r="Z151" s="10" t="e">
        <v>#N/A</v>
      </c>
      <c r="AA151" s="10" t="e">
        <v>#N/A</v>
      </c>
      <c r="AN151">
        <f>IF(ISNUMBER(AA151),COUNTIFS(D151:Z151,"0",E151:AA151,"1")+COUNTIFS(D151:Z151,"1",E151:AA151,"0"),COUNTIFS(D151:Z151,"0",E151:AA151,"1")+COUNTIFS(D151:Z151,"1",E151:AA151,"0")-1)</f>
        <v>0</v>
      </c>
      <c r="AO151">
        <f>AN151</f>
        <v>0</v>
      </c>
      <c r="AP151">
        <f>COUNTIFS(D151:Z151,"0",E151:AA151,"1",$D$153:$Z$153,"&lt;0,5")+COUNTIFS(D151:Z151,"1",E151:AA151,"0",$D$153:$Z$153,"&gt;0,5")</f>
        <v>0</v>
      </c>
      <c r="AQ151">
        <f>COUNTIFS(D151:Z151,"0",E151:AA151,"1",$D$153:$Z$153,"&gt;"&amp;$X$1)+COUNTIFS(D151:Z151,"1",E151:AA151,"0",$D$153:$Z$153,"&lt;"&amp;$Y$1)</f>
        <v>1</v>
      </c>
      <c r="AR151">
        <f t="shared" si="69"/>
        <v>0</v>
      </c>
      <c r="AS151">
        <f t="shared" si="69"/>
        <v>1</v>
      </c>
      <c r="AT151">
        <f>IF(AR151=0,-1,AO151/$N$4+$X$2*AR151-$X$3*AS151)</f>
        <v>-1</v>
      </c>
      <c r="AW151">
        <f t="shared" si="70"/>
        <v>0</v>
      </c>
    </row>
    <row r="152" spans="2:49" x14ac:dyDescent="0.35">
      <c r="B152" s="10"/>
      <c r="C152" s="10"/>
      <c r="D152">
        <f>+AVERAGE(D144:D151)</f>
        <v>0</v>
      </c>
      <c r="E152">
        <f t="shared" ref="E152:U152" si="71">+AVERAGE(E144:E151)</f>
        <v>0</v>
      </c>
      <c r="F152">
        <f t="shared" si="71"/>
        <v>0</v>
      </c>
      <c r="G152">
        <f t="shared" si="71"/>
        <v>0.2857142857142857</v>
      </c>
      <c r="H152">
        <f t="shared" si="71"/>
        <v>0.2857142857142857</v>
      </c>
      <c r="I152">
        <f t="shared" si="71"/>
        <v>0</v>
      </c>
      <c r="J152">
        <f t="shared" si="71"/>
        <v>0</v>
      </c>
      <c r="K152">
        <f t="shared" si="71"/>
        <v>0</v>
      </c>
      <c r="L152">
        <f t="shared" si="71"/>
        <v>0</v>
      </c>
      <c r="M152">
        <f t="shared" si="71"/>
        <v>0.14285714285714285</v>
      </c>
      <c r="N152">
        <f t="shared" si="71"/>
        <v>0</v>
      </c>
      <c r="O152">
        <f t="shared" si="71"/>
        <v>0</v>
      </c>
      <c r="P152">
        <f t="shared" si="71"/>
        <v>0.2857142857142857</v>
      </c>
      <c r="Q152">
        <f t="shared" si="71"/>
        <v>0.42857142857142855</v>
      </c>
      <c r="R152">
        <f t="shared" si="71"/>
        <v>0.42857142857142855</v>
      </c>
      <c r="S152">
        <f t="shared" si="71"/>
        <v>0.5714285714285714</v>
      </c>
      <c r="T152">
        <f t="shared" si="71"/>
        <v>0.8571428571428571</v>
      </c>
      <c r="U152">
        <f t="shared" si="71"/>
        <v>1</v>
      </c>
      <c r="V152" s="10"/>
      <c r="W152" s="10"/>
      <c r="X152" s="10"/>
      <c r="Y152" s="10"/>
      <c r="Z152" s="10"/>
      <c r="AA152" s="10"/>
    </row>
    <row r="153" spans="2:49" x14ac:dyDescent="0.35">
      <c r="B153" s="10"/>
      <c r="C153" s="10" t="s">
        <v>115</v>
      </c>
      <c r="D153">
        <f>(SUM(D144:D151)+1)/12</f>
        <v>8.3333333333333329E-2</v>
      </c>
      <c r="E153">
        <f>(SUM(E144:E151)+4)/12</f>
        <v>0.33333333333333331</v>
      </c>
      <c r="F153">
        <f t="shared" ref="F153:P153" si="72">(SUM(F144:F151)+4)/12</f>
        <v>0.33333333333333331</v>
      </c>
      <c r="G153">
        <f t="shared" si="72"/>
        <v>0.5</v>
      </c>
      <c r="H153">
        <f t="shared" si="72"/>
        <v>0.5</v>
      </c>
      <c r="I153">
        <f t="shared" si="72"/>
        <v>0.33333333333333331</v>
      </c>
      <c r="J153">
        <f t="shared" si="72"/>
        <v>0.33333333333333331</v>
      </c>
      <c r="K153">
        <f t="shared" si="72"/>
        <v>0.33333333333333331</v>
      </c>
      <c r="L153">
        <f t="shared" si="72"/>
        <v>0.33333333333333331</v>
      </c>
      <c r="M153">
        <f t="shared" si="72"/>
        <v>0.41666666666666669</v>
      </c>
      <c r="N153">
        <f t="shared" si="72"/>
        <v>0.33333333333333331</v>
      </c>
      <c r="O153">
        <f t="shared" si="72"/>
        <v>0.33333333333333331</v>
      </c>
      <c r="P153">
        <f t="shared" si="72"/>
        <v>0.5</v>
      </c>
      <c r="Q153">
        <f>(SUM(Q144:Q151)+5)/12</f>
        <v>0.66666666666666663</v>
      </c>
      <c r="R153">
        <f>(SUM(R144:R151)+5)/12</f>
        <v>0.66666666666666663</v>
      </c>
      <c r="S153">
        <f>(SUM(S144:S151)+5)/12</f>
        <v>0.75</v>
      </c>
      <c r="T153">
        <f>(SUM(T144:T151)+5)/12</f>
        <v>0.91666666666666663</v>
      </c>
      <c r="U153">
        <f>(SUM(U144:U151)+5)/12</f>
        <v>1</v>
      </c>
      <c r="V153" s="10"/>
      <c r="W153" s="10"/>
      <c r="X153" s="10"/>
      <c r="Y153" s="10"/>
      <c r="Z153" s="10"/>
      <c r="AA153" s="10"/>
    </row>
    <row r="154" spans="2:49" x14ac:dyDescent="0.35">
      <c r="B154" s="10" t="s">
        <v>153</v>
      </c>
      <c r="C154" s="10">
        <v>1</v>
      </c>
      <c r="D154" s="10">
        <v>0</v>
      </c>
      <c r="E154" s="10">
        <v>0</v>
      </c>
      <c r="F154" s="10">
        <v>0</v>
      </c>
      <c r="G154" s="10">
        <v>0</v>
      </c>
      <c r="H154" s="10">
        <v>1</v>
      </c>
      <c r="I154" s="10">
        <v>1</v>
      </c>
      <c r="J154" s="10">
        <v>1</v>
      </c>
      <c r="K154" s="10" t="e">
        <v>#N/A</v>
      </c>
      <c r="L154" s="10" t="e">
        <v>#N/A</v>
      </c>
      <c r="M154" s="10" t="e">
        <v>#N/A</v>
      </c>
      <c r="N154" s="10" t="e">
        <v>#N/A</v>
      </c>
      <c r="O154" s="10" t="e">
        <v>#N/A</v>
      </c>
      <c r="P154" s="10" t="e">
        <v>#N/A</v>
      </c>
      <c r="Q154" s="10" t="e">
        <v>#N/A</v>
      </c>
      <c r="R154" s="10" t="e">
        <v>#N/A</v>
      </c>
      <c r="S154" s="10" t="e">
        <v>#N/A</v>
      </c>
      <c r="T154" s="10" t="e">
        <v>#N/A</v>
      </c>
      <c r="U154" s="10" t="e">
        <v>#N/A</v>
      </c>
      <c r="V154" s="10" t="e">
        <v>#N/A</v>
      </c>
      <c r="W154" s="10" t="e">
        <v>#N/A</v>
      </c>
      <c r="X154" s="10" t="e">
        <v>#N/A</v>
      </c>
      <c r="Y154" s="10" t="e">
        <v>#N/A</v>
      </c>
      <c r="Z154" s="10" t="e">
        <v>#N/A</v>
      </c>
      <c r="AA154" s="10" t="e">
        <v>#N/A</v>
      </c>
      <c r="AN154">
        <f>IF(ISNUMBER(AA154),COUNTIFS(D154:Z154,"0",E154:AA154,"1")+COUNTIFS(D154:Z154,"1",E154:AA154,"0"),COUNTIFS(D154:Z154,"0",E154:AA154,"1")+COUNTIFS(D154:Z154,"1",E154:AA154,"0")-1)</f>
        <v>0</v>
      </c>
      <c r="AO154">
        <f>AN154</f>
        <v>0</v>
      </c>
      <c r="AP154">
        <f>COUNTIFS(D154:Z154,"0",E154:AA154,"1",$D$165:$Z$165,"&lt;0,5")+COUNTIFS(D154:Z154,"1",E154:AA154,"0",$D$165:$Z$165,"&gt;0,5")</f>
        <v>1</v>
      </c>
      <c r="AQ154">
        <f>COUNTIFS(D154:Z154,"0",E154:AA154,"1",$D$165:$Z$165,"&gt;"&amp;$X$1)+COUNTIFS(D154:Z154,"1",E154:AA154,"0",$D$165:$Z$165,"&lt;"&amp;$Y$1)</f>
        <v>0</v>
      </c>
      <c r="AR154">
        <f>AP154</f>
        <v>1</v>
      </c>
      <c r="AS154">
        <f t="shared" si="69"/>
        <v>0</v>
      </c>
      <c r="AT154">
        <f>IF(AR154=0,-1,AO154/$O$4+$X$2*AR154-$X$3*AS154)</f>
        <v>1</v>
      </c>
      <c r="AU154">
        <v>5</v>
      </c>
      <c r="AV154">
        <v>3</v>
      </c>
      <c r="AW154">
        <f>AO154/$O$4</f>
        <v>0</v>
      </c>
    </row>
    <row r="155" spans="2:49" x14ac:dyDescent="0.35">
      <c r="B155" s="10" t="s">
        <v>153</v>
      </c>
      <c r="C155" s="10">
        <v>2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1</v>
      </c>
      <c r="J155" s="10">
        <v>1</v>
      </c>
      <c r="K155" s="10" t="e">
        <v>#N/A</v>
      </c>
      <c r="L155" s="10" t="e">
        <v>#N/A</v>
      </c>
      <c r="M155" s="10" t="e">
        <v>#N/A</v>
      </c>
      <c r="N155" s="10" t="e">
        <v>#N/A</v>
      </c>
      <c r="O155" s="10" t="e">
        <v>#N/A</v>
      </c>
      <c r="P155" s="10" t="e">
        <v>#N/A</v>
      </c>
      <c r="Q155" s="10" t="e">
        <v>#N/A</v>
      </c>
      <c r="R155" s="10" t="e">
        <v>#N/A</v>
      </c>
      <c r="S155" s="10" t="e">
        <v>#N/A</v>
      </c>
      <c r="T155" s="10" t="e">
        <v>#N/A</v>
      </c>
      <c r="U155" s="10" t="e">
        <v>#N/A</v>
      </c>
      <c r="V155" s="10" t="e">
        <v>#N/A</v>
      </c>
      <c r="W155" s="10" t="e">
        <v>#N/A</v>
      </c>
      <c r="X155" s="10" t="e">
        <v>#N/A</v>
      </c>
      <c r="Y155" s="10" t="e">
        <v>#N/A</v>
      </c>
      <c r="Z155" s="10" t="e">
        <v>#N/A</v>
      </c>
      <c r="AA155" s="10" t="e">
        <v>#N/A</v>
      </c>
      <c r="AN155">
        <f>IF(ISNUMBER(AA155),COUNTIFS(D155:Z155,"0",E155:AA155,"1")+COUNTIFS(D155:Z155,"1",E155:AA155,"0"),COUNTIFS(D155:Z155,"0",E155:AA155,"1")+COUNTIFS(D155:Z155,"1",E155:AA155,"0")-1)</f>
        <v>0</v>
      </c>
      <c r="AO155">
        <f>AN155</f>
        <v>0</v>
      </c>
      <c r="AP155">
        <f>COUNTIFS(D155:Z155,"0",E155:AA155,"1",$D$165:$Z$165,"&lt;0,5")+COUNTIFS(D155:Z155,"1",E155:AA155,"0",$D$165:$Z$165,"&gt;0,5")</f>
        <v>0</v>
      </c>
      <c r="AQ155">
        <f>COUNTIFS(D155:Z155,"0",E155:AA155,"1",$D$165:$Z$165,"&gt;"&amp;$X$1)+COUNTIFS(D155:Z155,"1",E155:AA155,"0",$D$165:$Z$165,"&lt;"&amp;$Y$1)</f>
        <v>0</v>
      </c>
      <c r="AR155">
        <f t="shared" si="69"/>
        <v>0</v>
      </c>
      <c r="AS155">
        <f t="shared" si="69"/>
        <v>0</v>
      </c>
      <c r="AT155">
        <f>IF(AR155=0,-1,AO155/$O$4+$X$2*AR155-$X$3*AS155)</f>
        <v>-1</v>
      </c>
      <c r="AW155">
        <f t="shared" ref="AW155:AW163" si="73">AO155/$O$4</f>
        <v>0</v>
      </c>
    </row>
    <row r="156" spans="2:49" x14ac:dyDescent="0.35">
      <c r="B156" s="10" t="s">
        <v>153</v>
      </c>
      <c r="C156" s="10">
        <v>3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1</v>
      </c>
      <c r="J156" s="10">
        <v>1</v>
      </c>
      <c r="K156" s="10" t="e">
        <v>#N/A</v>
      </c>
      <c r="L156" s="10" t="e">
        <v>#N/A</v>
      </c>
      <c r="M156" s="10" t="e">
        <v>#N/A</v>
      </c>
      <c r="N156" s="10" t="e">
        <v>#N/A</v>
      </c>
      <c r="O156" s="10" t="e">
        <v>#N/A</v>
      </c>
      <c r="P156" s="10" t="e">
        <v>#N/A</v>
      </c>
      <c r="Q156" s="10" t="e">
        <v>#N/A</v>
      </c>
      <c r="R156" s="10" t="e">
        <v>#N/A</v>
      </c>
      <c r="S156" s="10" t="e">
        <v>#N/A</v>
      </c>
      <c r="T156" s="10" t="e">
        <v>#N/A</v>
      </c>
      <c r="U156" s="10" t="e">
        <v>#N/A</v>
      </c>
      <c r="V156" s="10" t="e">
        <v>#N/A</v>
      </c>
      <c r="W156" s="10" t="e">
        <v>#N/A</v>
      </c>
      <c r="X156" s="10" t="e">
        <v>#N/A</v>
      </c>
      <c r="Y156" s="10" t="e">
        <v>#N/A</v>
      </c>
      <c r="Z156" s="10" t="e">
        <v>#N/A</v>
      </c>
      <c r="AA156" s="10" t="e">
        <v>#N/A</v>
      </c>
      <c r="AN156">
        <f>IF(ISNUMBER(AA156),COUNTIFS(D156:Z156,"0",E156:AA156,"1")+COUNTIFS(D156:Z156,"1",E156:AA156,"0"),COUNTIFS(D156:Z156,"0",E156:AA156,"1")+COUNTIFS(D156:Z156,"1",E156:AA156,"0")-1)</f>
        <v>0</v>
      </c>
      <c r="AO156">
        <f>AN156</f>
        <v>0</v>
      </c>
      <c r="AP156">
        <f>COUNTIFS(D156:Z156,"0",E156:AA156,"1",$D$165:$Z$165,"&lt;0,5")+COUNTIFS(D156:Z156,"1",E156:AA156,"0",$D$165:$Z$165,"&gt;0,5")</f>
        <v>0</v>
      </c>
      <c r="AQ156">
        <f>COUNTIFS(D156:Z156,"0",E156:AA156,"1",$D$165:$Z$165,"&gt;"&amp;$X$1)+COUNTIFS(D156:Z156,"1",E156:AA156,"0",$D$165:$Z$165,"&lt;"&amp;$Y$1)</f>
        <v>0</v>
      </c>
      <c r="AR156">
        <f t="shared" si="69"/>
        <v>0</v>
      </c>
      <c r="AS156">
        <f t="shared" si="69"/>
        <v>0</v>
      </c>
      <c r="AT156">
        <f>IF(AR156=0,-1,AO156/$O$4+$X$2*AR156-$X$3*AS156)</f>
        <v>-1</v>
      </c>
      <c r="AW156">
        <f t="shared" si="73"/>
        <v>0</v>
      </c>
    </row>
    <row r="157" spans="2:49" x14ac:dyDescent="0.35">
      <c r="B157" s="10" t="s">
        <v>153</v>
      </c>
      <c r="C157" s="10">
        <v>4</v>
      </c>
      <c r="D157" s="10">
        <v>0</v>
      </c>
      <c r="E157" s="10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 t="e">
        <v>#N/A</v>
      </c>
      <c r="L157" s="10" t="e">
        <v>#N/A</v>
      </c>
      <c r="M157" s="10" t="e">
        <v>#N/A</v>
      </c>
      <c r="N157" s="10" t="e">
        <v>#N/A</v>
      </c>
      <c r="O157" s="10" t="e">
        <v>#N/A</v>
      </c>
      <c r="P157" s="10" t="e">
        <v>#N/A</v>
      </c>
      <c r="Q157" s="10" t="e">
        <v>#N/A</v>
      </c>
      <c r="R157" s="10" t="e">
        <v>#N/A</v>
      </c>
      <c r="S157" s="10" t="e">
        <v>#N/A</v>
      </c>
      <c r="T157" s="10" t="e">
        <v>#N/A</v>
      </c>
      <c r="U157" s="10" t="e">
        <v>#N/A</v>
      </c>
      <c r="V157" s="10" t="e">
        <v>#N/A</v>
      </c>
      <c r="W157" s="10" t="e">
        <v>#N/A</v>
      </c>
      <c r="X157" s="10" t="e">
        <v>#N/A</v>
      </c>
      <c r="Y157" s="10" t="e">
        <v>#N/A</v>
      </c>
      <c r="Z157" s="10" t="e">
        <v>#N/A</v>
      </c>
      <c r="AA157" s="10" t="e">
        <v>#N/A</v>
      </c>
      <c r="AN157">
        <f>IF(ISNUMBER(AA157),COUNTIFS(D157:Z157,"0",E157:AA157,"1")+COUNTIFS(D157:Z157,"1",E157:AA157,"0"),COUNTIFS(D157:Z157,"0",E157:AA157,"1")+COUNTIFS(D157:Z157,"1",E157:AA157,"0")-1)</f>
        <v>0</v>
      </c>
      <c r="AO157">
        <f>AN157</f>
        <v>0</v>
      </c>
      <c r="AP157">
        <f>COUNTIFS(D157:Z157,"0",E157:AA157,"1",$D$165:$Z$165,"&lt;0,5")+COUNTIFS(D157:Z157,"1",E157:AA157,"0",$D$165:$Z$165,"&gt;0,5")</f>
        <v>1</v>
      </c>
      <c r="AQ157">
        <f>COUNTIFS(D157:Z157,"0",E157:AA157,"1",$D$165:$Z$165,"&gt;"&amp;$X$1)+COUNTIFS(D157:Z157,"1",E157:AA157,"0",$D$165:$Z$165,"&lt;"&amp;$Y$1)</f>
        <v>0</v>
      </c>
      <c r="AR157">
        <f t="shared" si="69"/>
        <v>1</v>
      </c>
      <c r="AS157">
        <f t="shared" si="69"/>
        <v>0</v>
      </c>
      <c r="AT157">
        <f>IF(AR157=0,-1,AO157/$O$4+$X$2*AR157-$X$3*AS157)</f>
        <v>1</v>
      </c>
      <c r="AW157">
        <f t="shared" si="73"/>
        <v>0</v>
      </c>
    </row>
    <row r="158" spans="2:49" x14ac:dyDescent="0.35">
      <c r="B158" s="5" t="s">
        <v>153</v>
      </c>
      <c r="C158" s="5">
        <v>5</v>
      </c>
      <c r="D158" s="10"/>
      <c r="E158" s="10"/>
      <c r="F158" s="10"/>
      <c r="G158" s="10"/>
      <c r="H158" s="10"/>
      <c r="I158" s="10"/>
      <c r="J158" s="10"/>
      <c r="K158" s="10" t="e">
        <v>#N/A</v>
      </c>
      <c r="L158" s="10" t="e">
        <v>#N/A</v>
      </c>
      <c r="M158" s="10" t="e">
        <v>#N/A</v>
      </c>
      <c r="N158" s="10" t="e">
        <v>#N/A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2:49" x14ac:dyDescent="0.35">
      <c r="B159" s="10" t="s">
        <v>153</v>
      </c>
      <c r="C159" s="10">
        <v>6</v>
      </c>
      <c r="D159" s="10">
        <v>0</v>
      </c>
      <c r="E159" s="10">
        <v>0</v>
      </c>
      <c r="F159" s="10">
        <v>0</v>
      </c>
      <c r="G159" s="10">
        <v>1</v>
      </c>
      <c r="H159" s="10">
        <v>1</v>
      </c>
      <c r="I159" s="10">
        <v>0</v>
      </c>
      <c r="J159" s="10">
        <v>1</v>
      </c>
      <c r="K159" s="10" t="e">
        <v>#N/A</v>
      </c>
      <c r="L159" s="10" t="e">
        <v>#N/A</v>
      </c>
      <c r="M159" s="10" t="e">
        <v>#N/A</v>
      </c>
      <c r="N159" s="10" t="e">
        <v>#N/A</v>
      </c>
      <c r="O159" s="10" t="e">
        <v>#N/A</v>
      </c>
      <c r="P159" s="10" t="e">
        <v>#N/A</v>
      </c>
      <c r="Q159" s="10" t="e">
        <v>#N/A</v>
      </c>
      <c r="R159" s="10" t="e">
        <v>#N/A</v>
      </c>
      <c r="S159" s="10" t="e">
        <v>#N/A</v>
      </c>
      <c r="T159" s="10" t="e">
        <v>#N/A</v>
      </c>
      <c r="U159" s="10" t="e">
        <v>#N/A</v>
      </c>
      <c r="V159" s="10" t="e">
        <v>#N/A</v>
      </c>
      <c r="W159" s="10" t="e">
        <v>#N/A</v>
      </c>
      <c r="X159" s="10" t="e">
        <v>#N/A</v>
      </c>
      <c r="Y159" s="10" t="e">
        <v>#N/A</v>
      </c>
      <c r="Z159" s="10" t="e">
        <v>#N/A</v>
      </c>
      <c r="AA159" s="10" t="e">
        <v>#N/A</v>
      </c>
      <c r="AN159">
        <f>IF(ISNUMBER(AA159),COUNTIFS(D159:Z159,"0",E159:AA159,"1")+COUNTIFS(D159:Z159,"1",E159:AA159,"0"),COUNTIFS(D159:Z159,"0",E159:AA159,"1")+COUNTIFS(D159:Z159,"1",E159:AA159,"0")-1)</f>
        <v>2</v>
      </c>
      <c r="AO159">
        <f>AN159</f>
        <v>2</v>
      </c>
      <c r="AP159">
        <f>COUNTIFS(D159:Z159,"0",E159:AA159,"1",$D$165:$Z$165,"&lt;0,5")+COUNTIFS(D159:Z159,"1",E159:AA159,"0",$D$165:$Z$165,"&gt;0,5")</f>
        <v>1</v>
      </c>
      <c r="AQ159">
        <f>COUNTIFS(D159:Z159,"0",E159:AA159,"1",$D$165:$Z$165,"&gt;"&amp;$X$1)+COUNTIFS(D159:Z159,"1",E159:AA159,"0",$D$165:$Z$165,"&lt;"&amp;$Y$1)</f>
        <v>1</v>
      </c>
      <c r="AR159">
        <f>AP159</f>
        <v>1</v>
      </c>
      <c r="AS159">
        <f>AQ159</f>
        <v>1</v>
      </c>
      <c r="AT159">
        <f>IF(AR159=0,-1,AO159/$O$4+$X$2*AR159-$X$3*AS159)</f>
        <v>0.78571428571428559</v>
      </c>
      <c r="AW159">
        <f t="shared" si="73"/>
        <v>0.2857142857142857</v>
      </c>
    </row>
    <row r="160" spans="2:49" x14ac:dyDescent="0.35">
      <c r="B160" s="10" t="s">
        <v>153</v>
      </c>
      <c r="C160" s="10">
        <v>7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1</v>
      </c>
      <c r="J160" s="10">
        <v>1</v>
      </c>
      <c r="K160" s="10" t="e">
        <v>#N/A</v>
      </c>
      <c r="L160" s="10" t="e">
        <v>#N/A</v>
      </c>
      <c r="M160" s="10" t="e">
        <v>#N/A</v>
      </c>
      <c r="N160" s="10" t="e">
        <v>#N/A</v>
      </c>
      <c r="O160" s="10" t="e">
        <v>#N/A</v>
      </c>
      <c r="P160" s="10" t="e">
        <v>#N/A</v>
      </c>
      <c r="Q160" s="10" t="e">
        <v>#N/A</v>
      </c>
      <c r="R160" s="10" t="e">
        <v>#N/A</v>
      </c>
      <c r="S160" s="10" t="e">
        <v>#N/A</v>
      </c>
      <c r="T160" s="10" t="e">
        <v>#N/A</v>
      </c>
      <c r="U160" s="10" t="e">
        <v>#N/A</v>
      </c>
      <c r="V160" s="10" t="e">
        <v>#N/A</v>
      </c>
      <c r="W160" s="10" t="e">
        <v>#N/A</v>
      </c>
      <c r="X160" s="10" t="e">
        <v>#N/A</v>
      </c>
      <c r="Y160" s="10" t="e">
        <v>#N/A</v>
      </c>
      <c r="Z160" s="10" t="e">
        <v>#N/A</v>
      </c>
      <c r="AA160" s="10" t="e">
        <v>#N/A</v>
      </c>
      <c r="AN160">
        <f>IF(ISNUMBER(AA160),COUNTIFS(D160:Z160,"0",E160:AA160,"1")+COUNTIFS(D160:Z160,"1",E160:AA160,"0"),COUNTIFS(D160:Z160,"0",E160:AA160,"1")+COUNTIFS(D160:Z160,"1",E160:AA160,"0")-1)</f>
        <v>0</v>
      </c>
      <c r="AO160">
        <f>AN160</f>
        <v>0</v>
      </c>
      <c r="AP160">
        <f>COUNTIFS(D160:Z160,"0",E160:AA160,"1",$D$165:$Z$165,"&lt;0,5")+COUNTIFS(D160:Z160,"1",E160:AA160,"0",$D$165:$Z$165,"&gt;0,5")</f>
        <v>0</v>
      </c>
      <c r="AQ160">
        <f>COUNTIFS(D160:Z160,"0",E160:AA160,"1",$D$165:$Z$165,"&gt;"&amp;$X$1)+COUNTIFS(D160:Z160,"1",E160:AA160,"0",$D$165:$Z$165,"&lt;"&amp;$Y$1)</f>
        <v>0</v>
      </c>
      <c r="AR160">
        <f t="shared" si="69"/>
        <v>0</v>
      </c>
      <c r="AS160">
        <f t="shared" si="69"/>
        <v>0</v>
      </c>
      <c r="AT160">
        <f>IF(AR160=0,-1,AO160/$O$4+$X$2*AR160-$X$3*AS160)</f>
        <v>-1</v>
      </c>
      <c r="AW160">
        <f t="shared" si="73"/>
        <v>0</v>
      </c>
    </row>
    <row r="161" spans="2:49" x14ac:dyDescent="0.35">
      <c r="B161" s="10" t="s">
        <v>153</v>
      </c>
      <c r="C161" s="10">
        <v>8</v>
      </c>
      <c r="D161" s="10">
        <v>0</v>
      </c>
      <c r="E161" s="10">
        <v>0</v>
      </c>
      <c r="F161" s="10">
        <v>1</v>
      </c>
      <c r="G161" s="10">
        <v>0</v>
      </c>
      <c r="H161" s="10">
        <v>0</v>
      </c>
      <c r="I161" s="10">
        <v>1</v>
      </c>
      <c r="J161" s="10">
        <v>1</v>
      </c>
      <c r="K161" s="10" t="e">
        <v>#N/A</v>
      </c>
      <c r="L161" s="10" t="e">
        <v>#N/A</v>
      </c>
      <c r="M161" s="10" t="e">
        <v>#N/A</v>
      </c>
      <c r="N161" s="10" t="e">
        <v>#N/A</v>
      </c>
      <c r="O161" s="10" t="e">
        <v>#N/A</v>
      </c>
      <c r="P161" s="10" t="e">
        <v>#N/A</v>
      </c>
      <c r="Q161" s="10" t="e">
        <v>#N/A</v>
      </c>
      <c r="R161" s="10" t="e">
        <v>#N/A</v>
      </c>
      <c r="S161" s="10" t="e">
        <v>#N/A</v>
      </c>
      <c r="T161" s="10" t="e">
        <v>#N/A</v>
      </c>
      <c r="U161" s="10" t="e">
        <v>#N/A</v>
      </c>
      <c r="V161" s="10" t="e">
        <v>#N/A</v>
      </c>
      <c r="W161" s="10" t="e">
        <v>#N/A</v>
      </c>
      <c r="X161" s="10" t="e">
        <v>#N/A</v>
      </c>
      <c r="Y161" s="10" t="e">
        <v>#N/A</v>
      </c>
      <c r="Z161" s="10" t="e">
        <v>#N/A</v>
      </c>
      <c r="AA161" s="10" t="e">
        <v>#N/A</v>
      </c>
      <c r="AN161">
        <f>IF(ISNUMBER(AA161),COUNTIFS(D161:Z161,"0",E161:AA161,"1")+COUNTIFS(D161:Z161,"1",E161:AA161,"0"),COUNTIFS(D161:Z161,"0",E161:AA161,"1")+COUNTIFS(D161:Z161,"1",E161:AA161,"0")-1)</f>
        <v>2</v>
      </c>
      <c r="AO161">
        <f>AN161</f>
        <v>2</v>
      </c>
      <c r="AP161">
        <f>COUNTIFS(D161:Z161,"0",E161:AA161,"1",$D$165:$Z$165,"&lt;0,5")+COUNTIFS(D161:Z161,"1",E161:AA161,"0",$D$165:$Z$165,"&gt;0,5")</f>
        <v>1</v>
      </c>
      <c r="AQ161">
        <f>COUNTIFS(D161:Z161,"0",E161:AA161,"1",$D$165:$Z$165,"&gt;"&amp;$X$1)+COUNTIFS(D161:Z161,"1",E161:AA161,"0",$D$165:$Z$165,"&lt;"&amp;$Y$1)</f>
        <v>1</v>
      </c>
      <c r="AR161">
        <f t="shared" si="69"/>
        <v>1</v>
      </c>
      <c r="AS161">
        <f t="shared" si="69"/>
        <v>1</v>
      </c>
      <c r="AT161">
        <f>IF(AR161=0,-1,AO161/$O$4+$X$2*AR161-$X$3*AS161)</f>
        <v>0.78571428571428559</v>
      </c>
      <c r="AW161">
        <f t="shared" si="73"/>
        <v>0.2857142857142857</v>
      </c>
    </row>
    <row r="162" spans="2:49" x14ac:dyDescent="0.35">
      <c r="B162" s="10" t="s">
        <v>153</v>
      </c>
      <c r="C162" s="10">
        <v>9</v>
      </c>
      <c r="D162" s="10">
        <v>0</v>
      </c>
      <c r="E162" s="10">
        <v>0</v>
      </c>
      <c r="F162" s="10">
        <v>0</v>
      </c>
      <c r="G162" s="10">
        <v>1</v>
      </c>
      <c r="H162" s="10">
        <v>1</v>
      </c>
      <c r="I162" s="10">
        <v>1</v>
      </c>
      <c r="J162" s="10">
        <v>1</v>
      </c>
      <c r="K162" s="10" t="e">
        <v>#N/A</v>
      </c>
      <c r="L162" s="10" t="e">
        <v>#N/A</v>
      </c>
      <c r="M162" s="10" t="e">
        <v>#N/A</v>
      </c>
      <c r="N162" s="10" t="e">
        <v>#N/A</v>
      </c>
      <c r="O162" s="10" t="e">
        <v>#N/A</v>
      </c>
      <c r="P162" s="10" t="e">
        <v>#N/A</v>
      </c>
      <c r="Q162" s="10" t="e">
        <v>#N/A</v>
      </c>
      <c r="R162" s="10" t="e">
        <v>#N/A</v>
      </c>
      <c r="S162" s="10" t="e">
        <v>#N/A</v>
      </c>
      <c r="T162" s="10" t="e">
        <v>#N/A</v>
      </c>
      <c r="U162" s="10" t="e">
        <v>#N/A</v>
      </c>
      <c r="V162" s="10" t="e">
        <v>#N/A</v>
      </c>
      <c r="W162" s="10" t="e">
        <v>#N/A</v>
      </c>
      <c r="X162" s="10" t="e">
        <v>#N/A</v>
      </c>
      <c r="Y162" s="10" t="e">
        <v>#N/A</v>
      </c>
      <c r="Z162" s="10" t="e">
        <v>#N/A</v>
      </c>
      <c r="AA162" s="10" t="e">
        <v>#N/A</v>
      </c>
      <c r="AN162">
        <f>IF(ISNUMBER(AA162),COUNTIFS(D162:Z162,"0",E162:AA162,"1")+COUNTIFS(D162:Z162,"1",E162:AA162,"0"),COUNTIFS(D162:Z162,"0",E162:AA162,"1")+COUNTIFS(D162:Z162,"1",E162:AA162,"0")-1)</f>
        <v>0</v>
      </c>
      <c r="AO162">
        <f>AN162</f>
        <v>0</v>
      </c>
      <c r="AP162">
        <f>COUNTIFS(D162:Z162,"0",E162:AA162,"1",$D$165:$Z$165,"&lt;0,5")+COUNTIFS(D162:Z162,"1",E162:AA162,"0",$D$165:$Z$165,"&gt;0,5")</f>
        <v>1</v>
      </c>
      <c r="AQ162">
        <f>COUNTIFS(D162:Z162,"0",E162:AA162,"1",$D$165:$Z$165,"&gt;"&amp;$X$1)+COUNTIFS(D162:Z162,"1",E162:AA162,"0",$D$165:$Z$165,"&lt;"&amp;$Y$1)</f>
        <v>0</v>
      </c>
      <c r="AR162">
        <f t="shared" si="69"/>
        <v>1</v>
      </c>
      <c r="AS162">
        <f t="shared" si="69"/>
        <v>0</v>
      </c>
      <c r="AT162">
        <f>IF(AR162=0,-1,AO162/$O$4+$X$2*AR162-$X$3*AS162)</f>
        <v>1</v>
      </c>
      <c r="AW162">
        <f t="shared" si="73"/>
        <v>0</v>
      </c>
    </row>
    <row r="163" spans="2:49" s="11" customFormat="1" x14ac:dyDescent="0.35">
      <c r="B163" s="12" t="s">
        <v>153</v>
      </c>
      <c r="C163" s="12">
        <v>10</v>
      </c>
      <c r="D163" s="12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 t="e">
        <v>#N/A</v>
      </c>
      <c r="L163" s="12" t="e">
        <v>#N/A</v>
      </c>
      <c r="M163" s="12" t="e">
        <v>#N/A</v>
      </c>
      <c r="N163" s="12" t="e">
        <v>#N/A</v>
      </c>
      <c r="O163" s="12" t="e">
        <v>#N/A</v>
      </c>
      <c r="P163" s="12" t="e">
        <v>#N/A</v>
      </c>
      <c r="Q163" s="12" t="e">
        <v>#N/A</v>
      </c>
      <c r="R163" s="12" t="e">
        <v>#N/A</v>
      </c>
      <c r="S163" s="12" t="e">
        <v>#N/A</v>
      </c>
      <c r="T163" s="12" t="e">
        <v>#N/A</v>
      </c>
      <c r="U163" s="12" t="e">
        <v>#N/A</v>
      </c>
      <c r="V163" s="12" t="e">
        <v>#N/A</v>
      </c>
      <c r="W163" s="12" t="e">
        <v>#N/A</v>
      </c>
      <c r="X163" s="12" t="e">
        <v>#N/A</v>
      </c>
      <c r="Y163" s="12" t="e">
        <v>#N/A</v>
      </c>
      <c r="Z163" s="12" t="e">
        <v>#N/A</v>
      </c>
      <c r="AA163" s="12" t="e">
        <v>#N/A</v>
      </c>
      <c r="AN163" s="11">
        <f>IF(ISNUMBER(AA163),COUNTIFS(D163:Z163,"0",E163:AA163,"1")+COUNTIFS(D163:Z163,"1",E163:AA163,"0"),COUNTIFS(D163:Z163,"0",E163:AA163,"1")+COUNTIFS(D163:Z163,"1",E163:AA163,"0")-1)</f>
        <v>-1</v>
      </c>
      <c r="AO163" s="11">
        <v>0</v>
      </c>
      <c r="AP163" s="11">
        <f>COUNTIFS(D163:Z163,"0",E163:AA163,"1",$D$165:$Z$165,"&lt;0,5")+COUNTIFS(D163:Z163,"1",E163:AA163,"0",$D$165:$Z$165,"&gt;0,5")</f>
        <v>0</v>
      </c>
      <c r="AQ163" s="11">
        <f>COUNTIFS(D163:Z163,"0",E163:AA163,"1",$D$165:$Z$165,"&gt;"&amp;$X$1)+COUNTIFS(D163:Z163,"1",E163:AA163,"0",$D$165:$Z$165,"&lt;"&amp;$Y$1)</f>
        <v>0</v>
      </c>
      <c r="AR163" s="11">
        <f t="shared" si="69"/>
        <v>0</v>
      </c>
      <c r="AS163" s="11">
        <f t="shared" si="69"/>
        <v>0</v>
      </c>
      <c r="AT163" s="11">
        <f>IF(AR163=0,-1,AO163/$O$4+$X$2*AR163-$X$3*AS163)</f>
        <v>-1</v>
      </c>
      <c r="AW163" s="11">
        <f t="shared" si="73"/>
        <v>0</v>
      </c>
    </row>
    <row r="164" spans="2:49" x14ac:dyDescent="0.35">
      <c r="B164" s="10"/>
      <c r="C164" s="10"/>
      <c r="D164">
        <f>+AVERAGE(D154:D163)</f>
        <v>0</v>
      </c>
      <c r="E164">
        <f t="shared" ref="E164:AA164" si="74">+AVERAGE(E154:E163)</f>
        <v>0.1111111111111111</v>
      </c>
      <c r="F164">
        <f t="shared" si="74"/>
        <v>0.22222222222222221</v>
      </c>
      <c r="G164">
        <f t="shared" si="74"/>
        <v>0.33333333333333331</v>
      </c>
      <c r="H164">
        <f t="shared" si="74"/>
        <v>0.44444444444444442</v>
      </c>
      <c r="I164">
        <f t="shared" si="74"/>
        <v>0.77777777777777779</v>
      </c>
      <c r="J164">
        <f t="shared" si="74"/>
        <v>0.88888888888888884</v>
      </c>
      <c r="K164" t="e">
        <f t="shared" si="74"/>
        <v>#N/A</v>
      </c>
      <c r="L164" t="e">
        <f t="shared" si="74"/>
        <v>#N/A</v>
      </c>
      <c r="M164" t="e">
        <f t="shared" si="74"/>
        <v>#N/A</v>
      </c>
      <c r="N164" t="e">
        <f t="shared" si="74"/>
        <v>#N/A</v>
      </c>
      <c r="O164" t="e">
        <f t="shared" si="74"/>
        <v>#N/A</v>
      </c>
      <c r="P164" t="e">
        <f t="shared" si="74"/>
        <v>#N/A</v>
      </c>
      <c r="Q164" t="e">
        <f t="shared" si="74"/>
        <v>#N/A</v>
      </c>
      <c r="R164" t="e">
        <f t="shared" si="74"/>
        <v>#N/A</v>
      </c>
      <c r="S164" t="e">
        <f t="shared" si="74"/>
        <v>#N/A</v>
      </c>
      <c r="T164" t="e">
        <f t="shared" si="74"/>
        <v>#N/A</v>
      </c>
      <c r="U164" t="e">
        <f t="shared" si="74"/>
        <v>#N/A</v>
      </c>
      <c r="V164" t="e">
        <f t="shared" si="74"/>
        <v>#N/A</v>
      </c>
      <c r="W164" t="e">
        <f t="shared" si="74"/>
        <v>#N/A</v>
      </c>
      <c r="X164" t="e">
        <f t="shared" si="74"/>
        <v>#N/A</v>
      </c>
      <c r="Y164" t="e">
        <f t="shared" si="74"/>
        <v>#N/A</v>
      </c>
      <c r="Z164" t="e">
        <f t="shared" si="74"/>
        <v>#N/A</v>
      </c>
      <c r="AA164" t="e">
        <f t="shared" si="74"/>
        <v>#N/A</v>
      </c>
    </row>
    <row r="165" spans="2:49" x14ac:dyDescent="0.35">
      <c r="B165" s="10"/>
      <c r="C165" s="10" t="s">
        <v>115</v>
      </c>
      <c r="D165">
        <f>(SUM(D154:D163)+1)/12</f>
        <v>8.3333333333333329E-2</v>
      </c>
      <c r="E165">
        <f>(SUM(E154:E163)+2)/12</f>
        <v>0.25</v>
      </c>
      <c r="F165">
        <f>(SUM(F154:F163)+2)/12</f>
        <v>0.33333333333333331</v>
      </c>
      <c r="G165">
        <f>(SUM(G154:G163)+2)/12</f>
        <v>0.41666666666666669</v>
      </c>
      <c r="H165">
        <f>(SUM(H154:H163)+2)/12</f>
        <v>0.5</v>
      </c>
      <c r="I165">
        <f>(SUM(I154:I163)+3)/12</f>
        <v>0.83333333333333337</v>
      </c>
      <c r="J165">
        <f t="shared" ref="J165:AA165" si="75">(SUM(J154:J163)+3)/12</f>
        <v>0.91666666666666663</v>
      </c>
      <c r="K165" t="e">
        <f t="shared" si="75"/>
        <v>#N/A</v>
      </c>
      <c r="L165" t="e">
        <f t="shared" si="75"/>
        <v>#N/A</v>
      </c>
      <c r="M165" t="e">
        <f t="shared" si="75"/>
        <v>#N/A</v>
      </c>
      <c r="N165" t="e">
        <f t="shared" si="75"/>
        <v>#N/A</v>
      </c>
      <c r="O165" t="e">
        <f t="shared" si="75"/>
        <v>#N/A</v>
      </c>
      <c r="P165" t="e">
        <f t="shared" si="75"/>
        <v>#N/A</v>
      </c>
      <c r="Q165" t="e">
        <f t="shared" si="75"/>
        <v>#N/A</v>
      </c>
      <c r="R165" t="e">
        <f t="shared" si="75"/>
        <v>#N/A</v>
      </c>
      <c r="S165" t="e">
        <f t="shared" si="75"/>
        <v>#N/A</v>
      </c>
      <c r="T165" t="e">
        <f>(SUM(T154:T163)+4)/12</f>
        <v>#N/A</v>
      </c>
      <c r="U165" t="e">
        <f t="shared" si="75"/>
        <v>#N/A</v>
      </c>
      <c r="V165" t="e">
        <f t="shared" si="75"/>
        <v>#N/A</v>
      </c>
      <c r="W165" t="e">
        <f t="shared" si="75"/>
        <v>#N/A</v>
      </c>
      <c r="X165" t="e">
        <f t="shared" si="75"/>
        <v>#N/A</v>
      </c>
      <c r="Y165" t="e">
        <f t="shared" si="75"/>
        <v>#N/A</v>
      </c>
      <c r="Z165" t="e">
        <f t="shared" si="75"/>
        <v>#N/A</v>
      </c>
      <c r="AA165" t="e">
        <f t="shared" si="75"/>
        <v>#N/A</v>
      </c>
    </row>
    <row r="166" spans="2:49" x14ac:dyDescent="0.35">
      <c r="B166" s="5" t="s">
        <v>154</v>
      </c>
      <c r="C166" s="5">
        <v>1</v>
      </c>
      <c r="D166" s="10"/>
      <c r="E166" s="10"/>
      <c r="F166" s="10"/>
      <c r="G166" s="10"/>
      <c r="H166" s="10"/>
      <c r="I166" s="10"/>
      <c r="J166" s="10"/>
      <c r="K166" s="10" t="e">
        <v>#N/A</v>
      </c>
      <c r="L166" s="10" t="e">
        <v>#N/A</v>
      </c>
      <c r="M166" s="10" t="e">
        <v>#N/A</v>
      </c>
      <c r="N166" s="10" t="e">
        <v>#N/A</v>
      </c>
      <c r="O166" s="10" t="e">
        <v>#N/A</v>
      </c>
      <c r="P166" s="10" t="e">
        <v>#N/A</v>
      </c>
      <c r="Q166" s="10" t="e">
        <v>#N/A</v>
      </c>
      <c r="R166" s="10" t="e">
        <v>#N/A</v>
      </c>
      <c r="S166" s="10" t="e">
        <v>#N/A</v>
      </c>
      <c r="T166" s="10" t="e">
        <v>#N/A</v>
      </c>
      <c r="U166" s="10" t="e">
        <v>#N/A</v>
      </c>
      <c r="V166" s="10" t="e">
        <v>#N/A</v>
      </c>
      <c r="W166" s="10" t="e">
        <v>#N/A</v>
      </c>
      <c r="X166" s="10" t="e">
        <v>#N/A</v>
      </c>
      <c r="Y166" s="10" t="e">
        <v>#N/A</v>
      </c>
      <c r="Z166" s="10" t="e">
        <v>#N/A</v>
      </c>
      <c r="AA166" s="10" t="e">
        <v>#N/A</v>
      </c>
      <c r="AU166">
        <v>4</v>
      </c>
      <c r="AV166">
        <v>1</v>
      </c>
    </row>
    <row r="167" spans="2:49" s="14" customFormat="1" ht="14" customHeight="1" x14ac:dyDescent="0.35">
      <c r="B167" s="15" t="s">
        <v>154</v>
      </c>
      <c r="C167" s="15">
        <v>2</v>
      </c>
      <c r="D167" s="15"/>
      <c r="E167" s="15"/>
      <c r="F167" s="15"/>
      <c r="G167" s="15"/>
      <c r="H167" s="15">
        <v>0</v>
      </c>
      <c r="I167" s="15">
        <v>0</v>
      </c>
      <c r="J167" s="15">
        <v>1</v>
      </c>
      <c r="K167" s="15" t="e">
        <v>#N/A</v>
      </c>
      <c r="L167" s="15" t="e">
        <v>#N/A</v>
      </c>
      <c r="M167" s="15" t="e">
        <v>#N/A</v>
      </c>
      <c r="N167" s="15" t="e">
        <v>#N/A</v>
      </c>
      <c r="O167" s="15" t="e">
        <v>#N/A</v>
      </c>
      <c r="P167" s="15" t="e">
        <v>#N/A</v>
      </c>
      <c r="Q167" s="15" t="e">
        <v>#N/A</v>
      </c>
      <c r="R167" s="15" t="e">
        <v>#N/A</v>
      </c>
      <c r="S167" s="15" t="e">
        <v>#N/A</v>
      </c>
      <c r="T167" s="15" t="e">
        <v>#N/A</v>
      </c>
      <c r="U167" s="15" t="e">
        <v>#N/A</v>
      </c>
      <c r="V167" s="15" t="e">
        <v>#N/A</v>
      </c>
      <c r="W167" s="15" t="e">
        <v>#N/A</v>
      </c>
      <c r="X167" s="15" t="e">
        <v>#N/A</v>
      </c>
      <c r="Y167" s="15" t="e">
        <v>#N/A</v>
      </c>
      <c r="Z167" s="15" t="e">
        <v>#N/A</v>
      </c>
      <c r="AA167" s="15" t="e">
        <v>#N/A</v>
      </c>
      <c r="AN167" s="14">
        <f>IF(ISNUMBER(AA167),COUNTIFS(D167:Z167,"0",E167:AA167,"1")+COUNTIFS(D167:Z167,"1",E167:AA167,"0"),COUNTIFS(D167:Z167,"0",E167:AA167,"1")+COUNTIFS(D167:Z167,"1",E167:AA167,"0")-1)</f>
        <v>0</v>
      </c>
      <c r="AO167" s="14">
        <f>AN167</f>
        <v>0</v>
      </c>
      <c r="AP167" s="14">
        <f>COUNTIFS(D167:Z167,"0",E167:AA167,"1",$D$176:$Z$176,"&lt;0,5")+COUNTIFS(D167:Z167,"1",E167:AA167,"0",$D$176:$Z$176,"&gt;0,5")</f>
        <v>0</v>
      </c>
      <c r="AQ167" s="14">
        <f>COUNTIFS(D167:Z167,"0",E167:AA167,"1",$D$176:$Z$176,"&gt;"&amp;$X$1)+COUNTIFS(D167:Z167,"1",E167:AA167,"0",$D$176:$Z$176,"&lt;"&amp;$Y$1)</f>
        <v>1</v>
      </c>
      <c r="AR167" s="14">
        <f>AP167</f>
        <v>0</v>
      </c>
      <c r="AS167" s="14">
        <f t="shared" si="69"/>
        <v>1</v>
      </c>
      <c r="AT167" s="14">
        <f>IF(AR167=0,-1,AO167/$P$4+$X$2*AR167-$X$3*AS167)</f>
        <v>-1</v>
      </c>
      <c r="AW167" s="14">
        <f t="shared" ref="AW167:AW174" si="76">AO167/$P$4</f>
        <v>0</v>
      </c>
    </row>
    <row r="168" spans="2:49" x14ac:dyDescent="0.35">
      <c r="B168" s="10" t="s">
        <v>154</v>
      </c>
      <c r="C168" s="10">
        <v>3</v>
      </c>
      <c r="D168" s="10">
        <v>0</v>
      </c>
      <c r="E168" s="10">
        <v>0</v>
      </c>
      <c r="F168" s="10">
        <v>0</v>
      </c>
      <c r="G168" s="10">
        <v>0</v>
      </c>
      <c r="H168" s="10">
        <v>1</v>
      </c>
      <c r="I168" s="10">
        <v>0</v>
      </c>
      <c r="J168" s="10">
        <v>1</v>
      </c>
      <c r="K168" s="10" t="e">
        <v>#N/A</v>
      </c>
      <c r="L168" s="10" t="e">
        <v>#N/A</v>
      </c>
      <c r="M168" s="10" t="e">
        <v>#N/A</v>
      </c>
      <c r="N168" s="10" t="e">
        <v>#N/A</v>
      </c>
      <c r="O168" s="10" t="e">
        <v>#N/A</v>
      </c>
      <c r="P168" s="10" t="e">
        <v>#N/A</v>
      </c>
      <c r="Q168" s="10" t="e">
        <v>#N/A</v>
      </c>
      <c r="R168" s="10" t="e">
        <v>#N/A</v>
      </c>
      <c r="S168" s="10" t="e">
        <v>#N/A</v>
      </c>
      <c r="T168" s="10" t="e">
        <v>#N/A</v>
      </c>
      <c r="U168" s="10" t="e">
        <v>#N/A</v>
      </c>
      <c r="V168" s="10" t="e">
        <v>#N/A</v>
      </c>
      <c r="W168" s="10" t="e">
        <v>#N/A</v>
      </c>
      <c r="X168" s="10" t="e">
        <v>#N/A</v>
      </c>
      <c r="Y168" s="10" t="e">
        <v>#N/A</v>
      </c>
      <c r="Z168" s="10" t="e">
        <v>#N/A</v>
      </c>
      <c r="AA168" s="10" t="e">
        <v>#N/A</v>
      </c>
      <c r="AN168">
        <f>IF(ISNUMBER(AA168),COUNTIFS(D168:Z168,"0",E168:AA168,"1")+COUNTIFS(D168:Z168,"1",E168:AA168,"0"),COUNTIFS(D168:Z168,"0",E168:AA168,"1")+COUNTIFS(D168:Z168,"1",E168:AA168,"0")-1)</f>
        <v>2</v>
      </c>
      <c r="AO168">
        <f>AN168</f>
        <v>2</v>
      </c>
      <c r="AP168">
        <f>COUNTIFS(D168:Z168,"0",E168:AA168,"1",$D$176:$Z$176,"&lt;0,5")+COUNTIFS(D168:Z168,"1",E168:AA168,"0",$D$176:$Z$176,"&gt;0,5")</f>
        <v>1</v>
      </c>
      <c r="AQ168">
        <f>COUNTIFS(D168:Z168,"0",E168:AA168,"1",$D$176:$Z$176,"&gt;"&amp;$X$1)+COUNTIFS(D168:Z168,"1",E168:AA168,"0",$D$176:$Z$176,"&lt;"&amp;$Y$1)</f>
        <v>2</v>
      </c>
      <c r="AR168">
        <f>AP168</f>
        <v>1</v>
      </c>
      <c r="AS168">
        <f>AQ168</f>
        <v>2</v>
      </c>
      <c r="AT168">
        <f>IF(AR168=0,-1,AO168/$P$4+$X$2*AR168-$X$3*AS168)</f>
        <v>0.28571428571428559</v>
      </c>
      <c r="AW168">
        <f t="shared" si="76"/>
        <v>0.2857142857142857</v>
      </c>
    </row>
    <row r="169" spans="2:49" x14ac:dyDescent="0.35">
      <c r="B169" s="10" t="s">
        <v>154</v>
      </c>
      <c r="C169" s="10">
        <v>4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1</v>
      </c>
      <c r="J169" s="10">
        <v>1</v>
      </c>
      <c r="K169" s="10" t="e">
        <v>#N/A</v>
      </c>
      <c r="L169" s="10" t="e">
        <v>#N/A</v>
      </c>
      <c r="M169" s="10" t="e">
        <v>#N/A</v>
      </c>
      <c r="N169" s="10" t="e">
        <v>#N/A</v>
      </c>
      <c r="O169" s="10" t="e">
        <v>#N/A</v>
      </c>
      <c r="P169" s="10" t="e">
        <v>#N/A</v>
      </c>
      <c r="Q169" s="10" t="e">
        <v>#N/A</v>
      </c>
      <c r="R169" s="10" t="e">
        <v>#N/A</v>
      </c>
      <c r="S169" s="10" t="e">
        <v>#N/A</v>
      </c>
      <c r="T169" s="10" t="e">
        <v>#N/A</v>
      </c>
      <c r="U169" s="10" t="e">
        <v>#N/A</v>
      </c>
      <c r="V169" s="10" t="e">
        <v>#N/A</v>
      </c>
      <c r="W169" s="10" t="e">
        <v>#N/A</v>
      </c>
      <c r="X169" s="10" t="e">
        <v>#N/A</v>
      </c>
      <c r="Y169" s="10" t="e">
        <v>#N/A</v>
      </c>
      <c r="Z169" s="10" t="e">
        <v>#N/A</v>
      </c>
      <c r="AA169" s="10" t="e">
        <v>#N/A</v>
      </c>
      <c r="AN169">
        <f>IF(ISNUMBER(AA169),COUNTIFS(D169:Z169,"0",E169:AA169,"1")+COUNTIFS(D169:Z169,"1",E169:AA169,"0"),COUNTIFS(D169:Z169,"0",E169:AA169,"1")+COUNTIFS(D169:Z169,"1",E169:AA169,"0")-1)</f>
        <v>0</v>
      </c>
      <c r="AO169">
        <f>AN169</f>
        <v>0</v>
      </c>
      <c r="AP169">
        <f>COUNTIFS(D169:Z169,"0",E169:AA169,"1",$D$176:$Z$176,"&lt;0,5")+COUNTIFS(D169:Z169,"1",E169:AA169,"0",$D$176:$Z$176,"&gt;0,5")</f>
        <v>1</v>
      </c>
      <c r="AQ169">
        <f>COUNTIFS(D169:Z169,"0",E169:AA169,"1",$D$176:$Z$176,"&gt;"&amp;$X$1)+COUNTIFS(D169:Z169,"1",E169:AA169,"0",$D$176:$Z$176,"&lt;"&amp;$Y$1)</f>
        <v>0</v>
      </c>
      <c r="AR169">
        <f>AP169</f>
        <v>1</v>
      </c>
      <c r="AS169">
        <f>AQ169</f>
        <v>0</v>
      </c>
      <c r="AT169">
        <f>IF(AR169=0,-1,AO169/$P$4+$X$2*AR169-$X$3*AS169)</f>
        <v>1</v>
      </c>
      <c r="AW169">
        <f t="shared" si="76"/>
        <v>0</v>
      </c>
    </row>
    <row r="170" spans="2:49" x14ac:dyDescent="0.35">
      <c r="B170" s="5" t="s">
        <v>154</v>
      </c>
      <c r="C170" s="5">
        <v>5</v>
      </c>
      <c r="D170" s="10"/>
      <c r="E170" s="10"/>
      <c r="F170" s="10"/>
      <c r="G170" s="10"/>
      <c r="H170" s="10"/>
      <c r="I170" s="10"/>
      <c r="J170" s="10"/>
      <c r="K170" s="10" t="e">
        <v>#N/A</v>
      </c>
      <c r="L170" s="10" t="e">
        <v>#N/A</v>
      </c>
      <c r="M170" s="10" t="e">
        <v>#N/A</v>
      </c>
      <c r="N170" s="10" t="e">
        <v>#N/A</v>
      </c>
      <c r="O170" s="10" t="e">
        <v>#N/A</v>
      </c>
      <c r="P170" s="10" t="e">
        <v>#N/A</v>
      </c>
      <c r="Q170" s="10" t="e">
        <v>#N/A</v>
      </c>
      <c r="R170" s="10" t="e">
        <v>#N/A</v>
      </c>
      <c r="S170" s="10" t="e">
        <v>#N/A</v>
      </c>
      <c r="T170" s="10" t="e">
        <v>#N/A</v>
      </c>
      <c r="U170" s="10" t="e">
        <v>#N/A</v>
      </c>
      <c r="V170" s="10" t="e">
        <v>#N/A</v>
      </c>
      <c r="W170" s="10" t="e">
        <v>#N/A</v>
      </c>
      <c r="X170" s="10" t="e">
        <v>#N/A</v>
      </c>
      <c r="Y170" s="10" t="e">
        <v>#N/A</v>
      </c>
      <c r="Z170" s="10" t="e">
        <v>#N/A</v>
      </c>
      <c r="AA170" s="10" t="e">
        <v>#N/A</v>
      </c>
    </row>
    <row r="171" spans="2:49" x14ac:dyDescent="0.35">
      <c r="B171" s="5" t="s">
        <v>154</v>
      </c>
      <c r="C171" s="5">
        <v>6</v>
      </c>
      <c r="D171" s="10"/>
      <c r="E171" s="10"/>
      <c r="F171" s="10"/>
      <c r="G171" s="10"/>
      <c r="H171" s="10"/>
      <c r="I171" s="10"/>
      <c r="J171" s="10"/>
      <c r="K171" s="10" t="e">
        <v>#N/A</v>
      </c>
      <c r="L171" s="10" t="e">
        <v>#N/A</v>
      </c>
      <c r="M171" s="10" t="e">
        <v>#N/A</v>
      </c>
      <c r="N171" s="10" t="e">
        <v>#N/A</v>
      </c>
      <c r="O171" s="10" t="e">
        <v>#N/A</v>
      </c>
      <c r="P171" s="10" t="e">
        <v>#N/A</v>
      </c>
      <c r="Q171" s="10" t="e">
        <v>#N/A</v>
      </c>
      <c r="R171" s="10" t="e">
        <v>#N/A</v>
      </c>
      <c r="S171" s="10" t="e">
        <v>#N/A</v>
      </c>
      <c r="T171" s="10" t="e">
        <v>#N/A</v>
      </c>
      <c r="U171" s="10" t="e">
        <v>#N/A</v>
      </c>
      <c r="V171" s="10" t="e">
        <v>#N/A</v>
      </c>
      <c r="W171" s="10" t="e">
        <v>#N/A</v>
      </c>
      <c r="X171" s="10" t="e">
        <v>#N/A</v>
      </c>
      <c r="Y171" s="10" t="e">
        <v>#N/A</v>
      </c>
      <c r="Z171" s="10" t="e">
        <v>#N/A</v>
      </c>
      <c r="AA171" s="10" t="e">
        <v>#N/A</v>
      </c>
    </row>
    <row r="172" spans="2:49" x14ac:dyDescent="0.35">
      <c r="B172" s="10" t="s">
        <v>154</v>
      </c>
      <c r="C172" s="10">
        <v>7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/>
      <c r="J172" s="10">
        <v>1</v>
      </c>
      <c r="K172" s="10" t="e">
        <v>#N/A</v>
      </c>
      <c r="L172" s="10" t="e">
        <v>#N/A</v>
      </c>
      <c r="M172" s="10" t="e">
        <v>#N/A</v>
      </c>
      <c r="N172" s="10" t="e">
        <v>#N/A</v>
      </c>
      <c r="O172" s="10" t="e">
        <v>#N/A</v>
      </c>
      <c r="P172" s="10" t="e">
        <v>#N/A</v>
      </c>
      <c r="Q172" s="10" t="e">
        <v>#N/A</v>
      </c>
      <c r="R172" s="10" t="e">
        <v>#N/A</v>
      </c>
      <c r="S172" s="10" t="e">
        <v>#N/A</v>
      </c>
      <c r="T172" s="10" t="e">
        <v>#N/A</v>
      </c>
      <c r="U172" s="10" t="e">
        <v>#N/A</v>
      </c>
      <c r="V172" s="10" t="e">
        <v>#N/A</v>
      </c>
      <c r="W172" s="10" t="e">
        <v>#N/A</v>
      </c>
      <c r="X172" s="10" t="e">
        <v>#N/A</v>
      </c>
      <c r="Y172" s="10" t="e">
        <v>#N/A</v>
      </c>
      <c r="Z172" s="10" t="e">
        <v>#N/A</v>
      </c>
      <c r="AA172" s="10" t="e">
        <v>#N/A</v>
      </c>
      <c r="AN172">
        <f>IF(ISNUMBER(AA172),COUNTIFS(D172:Z172,"0",E172:AA172,"1")+COUNTIFS(D172:Z172,"1",E172:AA172,"0"),COUNTIFS(D172:Z172,"0",E172:AA172,"1")+COUNTIFS(D172:Z172,"1",E172:AA172,"0")-1)</f>
        <v>-1</v>
      </c>
      <c r="AO172">
        <v>0</v>
      </c>
      <c r="AP172">
        <f>COUNTIFS(D172:Z172,"0",E172:AA172,"1",$D$176:$Z$176,"&lt;0,5")+COUNTIFS(D172:Z172,"1",E172:AA172,"0",$D$176:$Z$176,"&gt;0,5")</f>
        <v>0</v>
      </c>
      <c r="AQ172">
        <f>COUNTIFS(D172:Z172,"0",E172:AA172,"1",$D$176:$Z$176,"&gt;"&amp;$X$1)+COUNTIFS(D172:Z172,"1",E172:AA172,"0",$D$176:$Z$176,"&lt;"&amp;$Y$1)</f>
        <v>0</v>
      </c>
      <c r="AR172">
        <f>AP172</f>
        <v>0</v>
      </c>
      <c r="AS172">
        <v>1</v>
      </c>
      <c r="AT172">
        <f>IF(AR172=0,-1,AO172/$P$4+$X$2*AR172-$X$3*AS172)</f>
        <v>-1</v>
      </c>
      <c r="AW172">
        <f t="shared" si="76"/>
        <v>0</v>
      </c>
    </row>
    <row r="173" spans="2:49" x14ac:dyDescent="0.35">
      <c r="B173" s="10" t="s">
        <v>154</v>
      </c>
      <c r="C173" s="10">
        <v>8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1</v>
      </c>
      <c r="J173" s="10">
        <v>1</v>
      </c>
      <c r="K173" s="10" t="e">
        <v>#N/A</v>
      </c>
      <c r="L173" s="10" t="e">
        <v>#N/A</v>
      </c>
      <c r="M173" s="10" t="e">
        <v>#N/A</v>
      </c>
      <c r="N173" s="10" t="e">
        <v>#N/A</v>
      </c>
      <c r="O173" s="10" t="e">
        <v>#N/A</v>
      </c>
      <c r="P173" s="10" t="e">
        <v>#N/A</v>
      </c>
      <c r="Q173" s="10" t="e">
        <v>#N/A</v>
      </c>
      <c r="R173" s="10" t="e">
        <v>#N/A</v>
      </c>
      <c r="S173" s="10" t="e">
        <v>#N/A</v>
      </c>
      <c r="T173" s="10" t="e">
        <v>#N/A</v>
      </c>
      <c r="U173" s="10" t="e">
        <v>#N/A</v>
      </c>
      <c r="V173" s="10" t="e">
        <v>#N/A</v>
      </c>
      <c r="W173" s="10" t="e">
        <v>#N/A</v>
      </c>
      <c r="X173" s="10" t="e">
        <v>#N/A</v>
      </c>
      <c r="Y173" s="10" t="e">
        <v>#N/A</v>
      </c>
      <c r="Z173" s="10" t="e">
        <v>#N/A</v>
      </c>
      <c r="AA173" s="10" t="e">
        <v>#N/A</v>
      </c>
      <c r="AN173">
        <f>IF(ISNUMBER(AA173),COUNTIFS(D173:Z173,"0",E173:AA173,"1")+COUNTIFS(D173:Z173,"1",E173:AA173,"0"),COUNTIFS(D173:Z173,"0",E173:AA173,"1")+COUNTIFS(D173:Z173,"1",E173:AA173,"0")-1)</f>
        <v>0</v>
      </c>
      <c r="AO173">
        <f>AN173</f>
        <v>0</v>
      </c>
      <c r="AP173">
        <f>COUNTIFS(D173:Z173,"0",E173:AA173,"1",$D$176:$Z$176,"&lt;0,5")+COUNTIFS(D173:Z173,"1",E173:AA173,"0",$D$176:$Z$176,"&gt;0,5")</f>
        <v>1</v>
      </c>
      <c r="AQ173">
        <f>COUNTIFS(D173:Z173,"0",E173:AA173,"1",$D$176:$Z$176,"&gt;"&amp;$X$1)+COUNTIFS(D173:Z173,"1",E173:AA173,"0",$D$176:$Z$176,"&lt;"&amp;$Y$1)</f>
        <v>0</v>
      </c>
      <c r="AR173">
        <f>AP173</f>
        <v>1</v>
      </c>
      <c r="AS173">
        <f>AQ173</f>
        <v>0</v>
      </c>
      <c r="AT173">
        <f>IF(AR173=0,-1,AO173/$P$4+$X$2*AR173-$X$3*AS173)</f>
        <v>1</v>
      </c>
      <c r="AW173">
        <f t="shared" si="76"/>
        <v>0</v>
      </c>
    </row>
    <row r="174" spans="2:49" x14ac:dyDescent="0.35">
      <c r="B174" s="10" t="s">
        <v>154</v>
      </c>
      <c r="C174" s="10">
        <v>9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1</v>
      </c>
      <c r="J174" s="10">
        <v>1</v>
      </c>
      <c r="K174" s="10" t="e">
        <v>#N/A</v>
      </c>
      <c r="L174" s="10" t="e">
        <v>#N/A</v>
      </c>
      <c r="M174" s="10" t="e">
        <v>#N/A</v>
      </c>
      <c r="N174" s="10" t="e">
        <v>#N/A</v>
      </c>
      <c r="O174" s="10" t="e">
        <v>#N/A</v>
      </c>
      <c r="P174" s="10" t="e">
        <v>#N/A</v>
      </c>
      <c r="Q174" s="10" t="e">
        <v>#N/A</v>
      </c>
      <c r="R174" s="10" t="e">
        <v>#N/A</v>
      </c>
      <c r="S174" s="10" t="e">
        <v>#N/A</v>
      </c>
      <c r="T174" s="10" t="e">
        <v>#N/A</v>
      </c>
      <c r="U174" s="10" t="e">
        <v>#N/A</v>
      </c>
      <c r="V174" s="10" t="e">
        <v>#N/A</v>
      </c>
      <c r="W174" s="10" t="e">
        <v>#N/A</v>
      </c>
      <c r="X174" s="10" t="e">
        <v>#N/A</v>
      </c>
      <c r="Y174" s="10" t="e">
        <v>#N/A</v>
      </c>
      <c r="Z174" s="10" t="e">
        <v>#N/A</v>
      </c>
      <c r="AA174" s="10" t="e">
        <v>#N/A</v>
      </c>
      <c r="AN174">
        <f>IF(ISNUMBER(AA174),COUNTIFS(D174:Z174,"0",E174:AA174,"1")+COUNTIFS(D174:Z174,"1",E174:AA174,"0"),COUNTIFS(D174:Z174,"0",E174:AA174,"1")+COUNTIFS(D174:Z174,"1",E174:AA174,"0")-1)</f>
        <v>0</v>
      </c>
      <c r="AO174">
        <f>AN174</f>
        <v>0</v>
      </c>
      <c r="AP174">
        <f>COUNTIFS(D174:Z174,"0",E174:AA174,"1",$D$176:$Z$176,"&lt;0,5")+COUNTIFS(D174:Z174,"1",E174:AA174,"0",$D$176:$Z$176,"&gt;0,5")</f>
        <v>1</v>
      </c>
      <c r="AQ174">
        <f>COUNTIFS(D174:Z174,"0",E174:AA174,"1",$D$176:$Z$176,"&gt;"&amp;$X$1)+COUNTIFS(D174:Z174,"1",E174:AA174,"0",$D$176:$Z$176,"&lt;"&amp;$Y$1)</f>
        <v>0</v>
      </c>
      <c r="AR174">
        <f>AP174</f>
        <v>1</v>
      </c>
      <c r="AS174">
        <f>AQ174</f>
        <v>0</v>
      </c>
      <c r="AT174">
        <f>IF(AR174=0,-1,AO174/$P$4+$X$2*AR174-$X$3*AS174)</f>
        <v>1</v>
      </c>
      <c r="AW174">
        <f t="shared" si="76"/>
        <v>0</v>
      </c>
    </row>
    <row r="175" spans="2:49" x14ac:dyDescent="0.35">
      <c r="B175" s="10"/>
      <c r="C175" s="10"/>
      <c r="D175">
        <f>+AVERAGE(D166:D174)</f>
        <v>0</v>
      </c>
      <c r="E175">
        <f t="shared" ref="E175:J175" si="77">+AVERAGE(E166:E174)</f>
        <v>0</v>
      </c>
      <c r="F175">
        <f t="shared" si="77"/>
        <v>0</v>
      </c>
      <c r="G175">
        <f t="shared" si="77"/>
        <v>0</v>
      </c>
      <c r="H175">
        <f t="shared" si="77"/>
        <v>0.16666666666666666</v>
      </c>
      <c r="I175">
        <f>AVERAGE(I166:I174)</f>
        <v>0.6</v>
      </c>
      <c r="J175">
        <f t="shared" si="77"/>
        <v>1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2:49" x14ac:dyDescent="0.35">
      <c r="B176" s="10"/>
      <c r="C176" s="10" t="s">
        <v>115</v>
      </c>
      <c r="D176">
        <f>(SUM(D166:D174)+1)/12</f>
        <v>8.3333333333333329E-2</v>
      </c>
      <c r="E176">
        <f>(SUM(E166:E174)+3)/12</f>
        <v>0.25</v>
      </c>
      <c r="F176">
        <f>(SUM(F166:F174)+3)/12</f>
        <v>0.25</v>
      </c>
      <c r="G176">
        <f>(SUM(G166:G174)+3)/12</f>
        <v>0.25</v>
      </c>
      <c r="H176">
        <f>(SUM(H166:H174)+3)/12</f>
        <v>0.33333333333333331</v>
      </c>
      <c r="I176">
        <f>(SUM(I166:I174)+6)/12</f>
        <v>0.75</v>
      </c>
      <c r="J176">
        <f>(SUM(J166:J174)+6)/12</f>
        <v>1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2:49" x14ac:dyDescent="0.35">
      <c r="B177" s="5" t="s">
        <v>155</v>
      </c>
      <c r="C177" s="5">
        <v>1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U177">
        <v>2</v>
      </c>
      <c r="AV177">
        <v>1</v>
      </c>
    </row>
    <row r="178" spans="2:49" x14ac:dyDescent="0.35">
      <c r="B178" s="10" t="s">
        <v>155</v>
      </c>
      <c r="C178" s="10">
        <v>2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1</v>
      </c>
      <c r="K178" s="10">
        <v>1</v>
      </c>
      <c r="L178" s="10">
        <v>0</v>
      </c>
      <c r="M178" s="10">
        <v>0</v>
      </c>
      <c r="N178" s="10">
        <v>0</v>
      </c>
      <c r="O178" s="10">
        <v>0</v>
      </c>
      <c r="P178" s="10">
        <v>1</v>
      </c>
      <c r="Q178" s="10">
        <v>1</v>
      </c>
      <c r="R178" s="10">
        <v>1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N178">
        <f>IF(ISNUMBER(AA178),COUNTIFS(D178:Z178,"0",E178:AA178,"1")+COUNTIFS(D178:Z178,"1",E178:AA178,"0"),COUNTIFS(D178:Z178,"0",E178:AA178,"1")+COUNTIFS(D178:Z178,"1",E178:AA178,"0")-1)</f>
        <v>4</v>
      </c>
      <c r="AO178">
        <f>AN178</f>
        <v>4</v>
      </c>
      <c r="AP178">
        <f>COUNTIFS(D178:Z178,"0",E178:AA178,"1",$D$186:$Z$186,"&lt;0,5")+COUNTIFS(D178:Z178,"1",E178:AA178,"0",$D$186:$Z$186,"&gt;0,5")</f>
        <v>2</v>
      </c>
      <c r="AQ178">
        <f>COUNTIFS(D178:Z178,"0",E178:AA178,"1",$D$186:$Z$186,"&gt;"&amp;$X$1)+COUNTIFS(D178:Z178,"1",E178:AA178,"0",$D$186:$Z$186,"&lt;"&amp;$Y$1)</f>
        <v>2</v>
      </c>
      <c r="AR178">
        <f>AP178</f>
        <v>2</v>
      </c>
      <c r="AS178">
        <f>AQ178</f>
        <v>2</v>
      </c>
      <c r="AT178">
        <f>IF(AR178=0,-1,AO178/$Q$4+$X$2*AR178-$X$3*AS178)</f>
        <v>1.1666666666666665</v>
      </c>
      <c r="AW178">
        <f>AO178/$Q$4</f>
        <v>0.16666666666666666</v>
      </c>
    </row>
    <row r="179" spans="2:49" x14ac:dyDescent="0.35">
      <c r="B179" s="5" t="s">
        <v>155</v>
      </c>
      <c r="C179" s="5">
        <v>3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2:49" x14ac:dyDescent="0.35">
      <c r="B180" s="5" t="s">
        <v>155</v>
      </c>
      <c r="C180" s="5">
        <v>4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2:49" x14ac:dyDescent="0.35">
      <c r="B181" s="10" t="s">
        <v>155</v>
      </c>
      <c r="C181" s="10">
        <v>5</v>
      </c>
      <c r="D181" s="10">
        <v>0</v>
      </c>
      <c r="E181" s="10">
        <v>0</v>
      </c>
      <c r="F181" s="10">
        <v>1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1</v>
      </c>
      <c r="Q181" s="10">
        <v>1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N181">
        <f>IF(ISNUMBER(AA181),COUNTIFS(D181:Z181,"0",E181:AA181,"1")+COUNTIFS(D181:Z181,"1",E181:AA181,"0"),COUNTIFS(D181:Z181,"0",E181:AA181,"1")+COUNTIFS(D181:Z181,"1",E181:AA181,"0")-1)</f>
        <v>4</v>
      </c>
      <c r="AO181">
        <f>AN181</f>
        <v>4</v>
      </c>
      <c r="AP181">
        <f>COUNTIFS(D181:Z181,"0",E181:AA181,"1",$D$186:$Z$186,"&lt;0,5")+COUNTIFS(D181:Z181,"1",E181:AA181,"0",$D$186:$Z$186,"&gt;0,5")</f>
        <v>2</v>
      </c>
      <c r="AQ181">
        <f>COUNTIFS(D181:Z181,"0",E181:AA181,"1",$D$186:$Z$186,"&gt;"&amp;$X$1)+COUNTIFS(D181:Z181,"1",E181:AA181,"0",$D$186:$Z$186,"&lt;"&amp;$Y$1)</f>
        <v>1</v>
      </c>
      <c r="AR181">
        <f>AP181</f>
        <v>2</v>
      </c>
      <c r="AS181">
        <f t="shared" ref="AR181:AS184" si="78">AQ181</f>
        <v>1</v>
      </c>
      <c r="AT181">
        <f>IF(AR181=0,-1,AO181/$Q$4+$X$2*AR181-$X$3*AS181)</f>
        <v>1.6666666666666665</v>
      </c>
      <c r="AW181">
        <f>AO181/$Q$4</f>
        <v>0.16666666666666666</v>
      </c>
    </row>
    <row r="182" spans="2:49" s="14" customFormat="1" x14ac:dyDescent="0.35">
      <c r="B182" s="15" t="s">
        <v>155</v>
      </c>
      <c r="C182" s="15">
        <v>6</v>
      </c>
      <c r="D182" s="15"/>
      <c r="E182" s="15"/>
      <c r="F182" s="15"/>
      <c r="G182" s="15">
        <v>0</v>
      </c>
      <c r="H182" s="15">
        <v>1</v>
      </c>
      <c r="I182" s="15">
        <v>1</v>
      </c>
      <c r="J182" s="15"/>
      <c r="K182" s="15"/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/>
      <c r="R182" s="15"/>
      <c r="S182" s="15"/>
      <c r="T182" s="15"/>
      <c r="U182" s="15">
        <v>1</v>
      </c>
      <c r="V182" s="15"/>
      <c r="W182" s="15"/>
      <c r="X182" s="15"/>
      <c r="Y182" s="15"/>
      <c r="Z182" s="15"/>
      <c r="AA182" s="15"/>
      <c r="AN182" s="14">
        <f>IF(ISNUMBER(AA182),COUNTIFS(D182:Z182,"0",E182:AA182,"1")+COUNTIFS(D182:Z182,"1",E182:AA182,"0"),COUNTIFS(D182:Z182,"0",E182:AA182,"1")+COUNTIFS(D182:Z182,"1",E182:AA182,"0")-1)</f>
        <v>0</v>
      </c>
      <c r="AO182" s="14">
        <v>3</v>
      </c>
      <c r="AP182" s="14">
        <f>COUNTIFS(D182:Z182,"0",E182:AA182,"1",$D$186:$Z$186,"&lt;0,5")+COUNTIFS(D182:Z182,"1",E182:AA182,"0",$D$186:$Z$186,"&gt;0,5")</f>
        <v>1</v>
      </c>
      <c r="AQ182" s="14">
        <f>COUNTIFS(D182:Z182,"0",E182:AA182,"1",$D$186:$Z$186,"&gt;"&amp;$X$1)+COUNTIFS(D182:Z182,"1",E182:AA182,"0",$D$186:$Z$186,"&lt;"&amp;$Y$1)</f>
        <v>0</v>
      </c>
      <c r="AR182" s="14">
        <v>2</v>
      </c>
      <c r="AS182" s="14">
        <v>1</v>
      </c>
      <c r="AT182" s="14">
        <f>IF(AR182=0,-1,AO182/$Q$4+$X$2*AR182-$X$3*AS182)</f>
        <v>1.625</v>
      </c>
      <c r="AW182" s="14">
        <f>AO182/$Q$4</f>
        <v>0.125</v>
      </c>
    </row>
    <row r="183" spans="2:49" x14ac:dyDescent="0.35">
      <c r="B183" s="10" t="s">
        <v>155</v>
      </c>
      <c r="C183" s="10">
        <v>7</v>
      </c>
      <c r="D183" s="10"/>
      <c r="E183" s="10">
        <v>1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/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N183">
        <f>IF(ISNUMBER(AA183),COUNTIFS(D183:Z183,"0",E183:AA183,"1")+COUNTIFS(D183:Z183,"1",E183:AA183,"0"),COUNTIFS(D183:Z183,"0",E183:AA183,"1")+COUNTIFS(D183:Z183,"1",E183:AA183,"0")-1)</f>
        <v>1</v>
      </c>
      <c r="AO183">
        <f>AN183</f>
        <v>1</v>
      </c>
      <c r="AP183">
        <f>COUNTIFS(D183:Z183,"0",E183:AA183,"1",$D$186:$Z$186,"&lt;0,5")+COUNTIFS(D183:Z183,"1",E183:AA183,"0",$D$186:$Z$186,"&gt;0,5")</f>
        <v>0</v>
      </c>
      <c r="AQ183">
        <f>COUNTIFS(D183:Z183,"0",E183:AA183,"1",$D$186:$Z$186,"&gt;"&amp;$X$1)+COUNTIFS(D183:Z183,"1",E183:AA183,"0",$D$186:$Z$186,"&lt;"&amp;$Y$1)</f>
        <v>1</v>
      </c>
      <c r="AR183">
        <f t="shared" si="78"/>
        <v>0</v>
      </c>
      <c r="AS183">
        <f t="shared" si="78"/>
        <v>1</v>
      </c>
      <c r="AT183">
        <f>IF(AR183=0,-1,AO183/$Q$4+$X$2*AR183-$X$3*AS183)</f>
        <v>-1</v>
      </c>
      <c r="AW183">
        <f>AO183/$Q$4</f>
        <v>4.1666666666666664E-2</v>
      </c>
    </row>
    <row r="184" spans="2:49" s="14" customFormat="1" x14ac:dyDescent="0.35">
      <c r="B184" s="15" t="s">
        <v>155</v>
      </c>
      <c r="C184" s="15">
        <v>8</v>
      </c>
      <c r="D184" s="15">
        <v>0</v>
      </c>
      <c r="E184" s="15">
        <v>0</v>
      </c>
      <c r="F184" s="15"/>
      <c r="G184" s="15"/>
      <c r="H184" s="15"/>
      <c r="I184" s="15"/>
      <c r="J184" s="15"/>
      <c r="K184" s="15"/>
      <c r="L184" s="15"/>
      <c r="M184" s="15">
        <v>0</v>
      </c>
      <c r="N184" s="15"/>
      <c r="O184" s="15"/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N184" s="14">
        <f>IF(ISNUMBER(AA184),COUNTIFS(D184:Z184,"0",E184:AA184,"1")+COUNTIFS(D184:Z184,"1",E184:AA184,"0"),COUNTIFS(D184:Z184,"0",E184:AA184,"1")+COUNTIFS(D184:Z184,"1",E184:AA184,"0")-1)</f>
        <v>0</v>
      </c>
      <c r="AO184" s="14">
        <f>AN184</f>
        <v>0</v>
      </c>
      <c r="AP184" s="14">
        <f>COUNTIFS(D184:Z184,"0",E184:AA184,"1",$D$186:$Z$186,"&lt;0,5")+COUNTIFS(D184:Z184,"1",E184:AA184,"0",$D$186:$Z$186,"&gt;0,5")</f>
        <v>0</v>
      </c>
      <c r="AQ184" s="14">
        <f>COUNTIFS(D184:Z184,"0",E184:AA184,"1",$D$186:$Z$186,"&gt;"&amp;$X$1)+COUNTIFS(D184:Z184,"1",E184:AA184,"0",$D$186:$Z$186,"&lt;"&amp;$Y$1)</f>
        <v>0</v>
      </c>
      <c r="AR184" s="14">
        <f>AP184</f>
        <v>0</v>
      </c>
      <c r="AS184" s="14">
        <f t="shared" si="78"/>
        <v>0</v>
      </c>
      <c r="AT184" s="14">
        <f>IF(AR184=0,-1,AO184/$Q$4+$X$2*AR184-$X$3*AS184)</f>
        <v>-1</v>
      </c>
      <c r="AW184" s="14">
        <f>AO184/$Q$4</f>
        <v>0</v>
      </c>
    </row>
    <row r="185" spans="2:49" x14ac:dyDescent="0.35">
      <c r="B185" s="10"/>
      <c r="C185" s="10"/>
      <c r="D185">
        <f>+AVERAGE(D177:D184)</f>
        <v>0</v>
      </c>
      <c r="E185">
        <f t="shared" ref="E185:AA185" si="79">+AVERAGE(E177:E184)</f>
        <v>0.25</v>
      </c>
      <c r="F185">
        <f t="shared" si="79"/>
        <v>0.33333333333333331</v>
      </c>
      <c r="G185">
        <f t="shared" si="79"/>
        <v>0</v>
      </c>
      <c r="H185">
        <f t="shared" si="79"/>
        <v>0.25</v>
      </c>
      <c r="I185">
        <f t="shared" si="79"/>
        <v>0.25</v>
      </c>
      <c r="J185">
        <f t="shared" si="79"/>
        <v>0.33333333333333331</v>
      </c>
      <c r="K185">
        <f t="shared" si="79"/>
        <v>0.33333333333333331</v>
      </c>
      <c r="L185">
        <f t="shared" si="79"/>
        <v>0</v>
      </c>
      <c r="M185">
        <f t="shared" si="79"/>
        <v>0</v>
      </c>
      <c r="N185">
        <f t="shared" si="79"/>
        <v>0</v>
      </c>
      <c r="O185">
        <f t="shared" si="79"/>
        <v>0</v>
      </c>
      <c r="P185">
        <f t="shared" si="79"/>
        <v>0.5</v>
      </c>
      <c r="Q185">
        <f t="shared" si="79"/>
        <v>0.5</v>
      </c>
      <c r="R185">
        <f t="shared" si="79"/>
        <v>0.25</v>
      </c>
      <c r="S185">
        <f t="shared" si="79"/>
        <v>0</v>
      </c>
      <c r="T185">
        <f t="shared" si="79"/>
        <v>0</v>
      </c>
      <c r="U185">
        <f t="shared" si="79"/>
        <v>0.2</v>
      </c>
      <c r="V185">
        <f t="shared" si="79"/>
        <v>0</v>
      </c>
      <c r="W185">
        <f t="shared" si="79"/>
        <v>0</v>
      </c>
      <c r="X185">
        <f t="shared" si="79"/>
        <v>0</v>
      </c>
      <c r="Y185">
        <f t="shared" si="79"/>
        <v>0</v>
      </c>
      <c r="Z185">
        <f t="shared" si="79"/>
        <v>0</v>
      </c>
      <c r="AA185">
        <f t="shared" si="79"/>
        <v>0</v>
      </c>
    </row>
    <row r="186" spans="2:49" x14ac:dyDescent="0.35">
      <c r="B186" s="10"/>
      <c r="C186" s="10" t="s">
        <v>115</v>
      </c>
      <c r="D186">
        <f>(SUM(D177:D184)+1)/12</f>
        <v>8.3333333333333329E-2</v>
      </c>
      <c r="E186">
        <f>(SUM(E177:E184)+4)/12</f>
        <v>0.41666666666666669</v>
      </c>
      <c r="F186">
        <f t="shared" ref="F186:AA186" si="80">(SUM(F177:F184)+4)/12</f>
        <v>0.41666666666666669</v>
      </c>
      <c r="G186">
        <f t="shared" si="80"/>
        <v>0.33333333333333331</v>
      </c>
      <c r="H186">
        <f t="shared" si="80"/>
        <v>0.41666666666666669</v>
      </c>
      <c r="I186">
        <f t="shared" si="80"/>
        <v>0.41666666666666669</v>
      </c>
      <c r="J186">
        <f t="shared" si="80"/>
        <v>0.41666666666666669</v>
      </c>
      <c r="K186">
        <f t="shared" si="80"/>
        <v>0.41666666666666669</v>
      </c>
      <c r="L186">
        <f t="shared" si="80"/>
        <v>0.33333333333333331</v>
      </c>
      <c r="M186">
        <f t="shared" si="80"/>
        <v>0.33333333333333331</v>
      </c>
      <c r="N186">
        <f t="shared" si="80"/>
        <v>0.33333333333333331</v>
      </c>
      <c r="O186">
        <f t="shared" si="80"/>
        <v>0.33333333333333331</v>
      </c>
      <c r="P186">
        <f t="shared" si="80"/>
        <v>0.5</v>
      </c>
      <c r="Q186">
        <f t="shared" si="80"/>
        <v>0.5</v>
      </c>
      <c r="R186">
        <f t="shared" si="80"/>
        <v>0.41666666666666669</v>
      </c>
      <c r="S186">
        <f t="shared" si="80"/>
        <v>0.33333333333333331</v>
      </c>
      <c r="T186">
        <f t="shared" si="80"/>
        <v>0.33333333333333331</v>
      </c>
      <c r="U186">
        <f t="shared" si="80"/>
        <v>0.41666666666666669</v>
      </c>
      <c r="V186">
        <f t="shared" si="80"/>
        <v>0.33333333333333331</v>
      </c>
      <c r="W186">
        <f t="shared" si="80"/>
        <v>0.33333333333333331</v>
      </c>
      <c r="X186">
        <f t="shared" si="80"/>
        <v>0.33333333333333331</v>
      </c>
      <c r="Y186">
        <f t="shared" si="80"/>
        <v>0.33333333333333331</v>
      </c>
      <c r="Z186">
        <f t="shared" si="80"/>
        <v>0.33333333333333331</v>
      </c>
      <c r="AA186">
        <f t="shared" si="80"/>
        <v>0.33333333333333331</v>
      </c>
    </row>
    <row r="187" spans="2:49" x14ac:dyDescent="0.35">
      <c r="B187" s="10" t="s">
        <v>156</v>
      </c>
      <c r="C187" s="10">
        <v>1</v>
      </c>
      <c r="D187" s="10">
        <v>0</v>
      </c>
      <c r="E187" s="10">
        <v>1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1</v>
      </c>
      <c r="M187" s="10">
        <v>1</v>
      </c>
      <c r="N187" s="10">
        <v>1</v>
      </c>
      <c r="O187" s="10">
        <v>1</v>
      </c>
      <c r="P187" s="10">
        <v>1</v>
      </c>
      <c r="Q187" s="10">
        <v>1</v>
      </c>
      <c r="R187" s="10">
        <v>1</v>
      </c>
      <c r="S187" s="10">
        <v>1</v>
      </c>
      <c r="T187" s="10">
        <v>1</v>
      </c>
      <c r="U187" s="10">
        <v>1</v>
      </c>
      <c r="V187" s="10">
        <v>1</v>
      </c>
      <c r="W187" s="10">
        <v>1</v>
      </c>
      <c r="X187" s="10">
        <v>1</v>
      </c>
      <c r="Y187" s="10" t="e">
        <v>#N/A</v>
      </c>
      <c r="Z187" s="10" t="e">
        <v>#N/A</v>
      </c>
      <c r="AA187" s="10" t="e">
        <v>#N/A</v>
      </c>
      <c r="AN187">
        <f>IF(ISNUMBER(AA187),COUNTIFS(D187:Z187,"0",E187:AA187,"1")+COUNTIFS(D187:Z187,"1",E187:AA187,"0"),COUNTIFS(D187:Z187,"0",E187:AA187,"1")+COUNTIFS(D187:Z187,"1",E187:AA187,"0")-1)</f>
        <v>2</v>
      </c>
      <c r="AO187">
        <f>AN187</f>
        <v>2</v>
      </c>
      <c r="AP187">
        <f>COUNTIFS(D187:Z187,"0",E187:AA187,"1",$D$198:$Z$198,"&lt;0,5")+COUNTIFS(D187:Z187,"1",E187:AA187,"0",$D$198:$Z$198,"&gt;0,5")</f>
        <v>2</v>
      </c>
      <c r="AQ187">
        <f>COUNTIFS(D187:Z187,"0",E187:AA187,"1",$D$198:$Z$198,"&gt;"&amp;$X$1)+COUNTIFS(D187:Z187,"1",E187:AA187,"0",$D$198:$Z$198,"&lt;"&amp;$Y$1)</f>
        <v>1</v>
      </c>
      <c r="AR187">
        <f>AP187</f>
        <v>2</v>
      </c>
      <c r="AS187">
        <f t="shared" ref="AS187:AS196" si="81">AQ187</f>
        <v>1</v>
      </c>
      <c r="AT187">
        <f>IF(AR187=0,-1,AO187/$R$4+$X$2*AR187-$X$3*AS187)</f>
        <v>1.5952380952380953</v>
      </c>
      <c r="AU187">
        <v>7</v>
      </c>
      <c r="AV187">
        <v>2</v>
      </c>
      <c r="AW187">
        <f>AO187/$R$4</f>
        <v>9.5238095238095233E-2</v>
      </c>
    </row>
    <row r="188" spans="2:49" x14ac:dyDescent="0.35">
      <c r="B188" s="10" t="s">
        <v>156</v>
      </c>
      <c r="C188" s="10">
        <v>2</v>
      </c>
      <c r="D188" s="10">
        <v>0</v>
      </c>
      <c r="E188" s="10">
        <v>0</v>
      </c>
      <c r="F188" s="10">
        <v>0</v>
      </c>
      <c r="G188" s="10">
        <v>0</v>
      </c>
      <c r="H188" s="10">
        <v>1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1</v>
      </c>
      <c r="S188" s="10">
        <v>1</v>
      </c>
      <c r="T188" s="10">
        <v>1</v>
      </c>
      <c r="U188" s="10">
        <v>1</v>
      </c>
      <c r="V188" s="10">
        <v>1</v>
      </c>
      <c r="W188" s="10">
        <v>1</v>
      </c>
      <c r="X188" s="10">
        <v>1</v>
      </c>
      <c r="Y188" s="10" t="e">
        <v>#N/A</v>
      </c>
      <c r="Z188" s="10" t="e">
        <v>#N/A</v>
      </c>
      <c r="AA188" s="10" t="e">
        <v>#N/A</v>
      </c>
      <c r="AN188">
        <f>IF(ISNUMBER(AA188),COUNTIFS(D188:Z188,"0",E188:AA188,"1")+COUNTIFS(D188:Z188,"1",E188:AA188,"0"),COUNTIFS(D188:Z188,"0",E188:AA188,"1")+COUNTIFS(D188:Z188,"1",E188:AA188,"0")-1)</f>
        <v>2</v>
      </c>
      <c r="AO188">
        <f>AN188</f>
        <v>2</v>
      </c>
      <c r="AP188">
        <f>COUNTIFS(D188:Z188,"0",E188:AA188,"1",$D$198:$Z$198,"&lt;0,5")+COUNTIFS(D188:Z188,"1",E188:AA188,"0",$D$198:$Z$198,"&gt;0,5")</f>
        <v>1</v>
      </c>
      <c r="AQ188">
        <f>COUNTIFS(D188:Z188,"0",E188:AA188,"1",$D$198:$Z$198,"&gt;"&amp;$X$1)+COUNTIFS(D188:Z188,"1",E188:AA188,"0",$D$198:$Z$198,"&lt;"&amp;$Y$1)</f>
        <v>1</v>
      </c>
      <c r="AR188">
        <f>AP188</f>
        <v>1</v>
      </c>
      <c r="AS188">
        <f t="shared" si="81"/>
        <v>1</v>
      </c>
      <c r="AT188">
        <f>IF(AR188=0,-1,AO188/$R$4+$X$2*AR188-$X$3*AS188)</f>
        <v>0.59523809523809534</v>
      </c>
      <c r="AW188">
        <f t="shared" ref="AW188:AW196" si="82">AO188/$R$4</f>
        <v>9.5238095238095233E-2</v>
      </c>
    </row>
    <row r="189" spans="2:49" x14ac:dyDescent="0.35">
      <c r="B189" s="10" t="s">
        <v>156</v>
      </c>
      <c r="C189" s="10">
        <v>3</v>
      </c>
      <c r="D189" s="10"/>
      <c r="E189" s="10"/>
      <c r="F189" s="10"/>
      <c r="G189" s="10"/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1</v>
      </c>
      <c r="T189" s="10">
        <v>1</v>
      </c>
      <c r="U189" s="10">
        <v>1</v>
      </c>
      <c r="V189" s="10">
        <v>1</v>
      </c>
      <c r="W189" s="10">
        <v>1</v>
      </c>
      <c r="X189" s="10">
        <v>1</v>
      </c>
      <c r="Y189" s="10" t="e">
        <v>#N/A</v>
      </c>
      <c r="Z189" s="10" t="e">
        <v>#N/A</v>
      </c>
      <c r="AA189" s="10" t="e">
        <v>#N/A</v>
      </c>
      <c r="AN189">
        <f>IF(ISNUMBER(AA189),COUNTIFS(D189:Z189,"0",E189:AA189,"1")+COUNTIFS(D189:Z189,"1",E189:AA189,"0"),COUNTIFS(D189:Z189,"0",E189:AA189,"1")+COUNTIFS(D189:Z189,"1",E189:AA189,"0")-1)</f>
        <v>0</v>
      </c>
      <c r="AO189">
        <f>AN189</f>
        <v>0</v>
      </c>
      <c r="AP189">
        <f>COUNTIFS(D189:Z189,"0",E189:AA189,"1",$D$198:$Z$198,"&lt;0,5")+COUNTIFS(D189:Z189,"1",E189:AA189,"0",$D$198:$Z$198,"&gt;0,5")</f>
        <v>0</v>
      </c>
      <c r="AQ189">
        <f>COUNTIFS(D189:Z189,"0",E189:AA189,"1",$D$198:$Z$198,"&gt;"&amp;$X$1)+COUNTIFS(D189:Z189,"1",E189:AA189,"0",$D$198:$Z$198,"&lt;"&amp;$Y$1)</f>
        <v>1</v>
      </c>
      <c r="AR189">
        <f>AP189</f>
        <v>0</v>
      </c>
      <c r="AS189">
        <f t="shared" si="81"/>
        <v>1</v>
      </c>
      <c r="AT189">
        <f>IF(AR189=0,-1,AO189/$R$4+$X$2*AR189-$X$3*AS189)</f>
        <v>-1</v>
      </c>
      <c r="AW189">
        <f t="shared" si="82"/>
        <v>0</v>
      </c>
    </row>
    <row r="190" spans="2:49" x14ac:dyDescent="0.35">
      <c r="B190" s="5" t="s">
        <v>156</v>
      </c>
      <c r="C190" s="5">
        <v>4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2:49" x14ac:dyDescent="0.35">
      <c r="B191" s="10" t="s">
        <v>156</v>
      </c>
      <c r="C191" s="10">
        <v>5</v>
      </c>
      <c r="D191" s="10">
        <v>0</v>
      </c>
      <c r="E191" s="10">
        <v>0</v>
      </c>
      <c r="F191" s="10">
        <v>1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1</v>
      </c>
      <c r="P191" s="10">
        <v>1</v>
      </c>
      <c r="Q191" s="10">
        <v>0</v>
      </c>
      <c r="R191" s="10">
        <v>1</v>
      </c>
      <c r="S191" s="10">
        <v>0</v>
      </c>
      <c r="T191" s="10">
        <v>0</v>
      </c>
      <c r="U191" s="10">
        <v>0</v>
      </c>
      <c r="V191" s="10">
        <v>1</v>
      </c>
      <c r="W191" s="10">
        <v>0</v>
      </c>
      <c r="X191" s="10">
        <v>1</v>
      </c>
      <c r="Y191" s="10" t="e">
        <v>#N/A</v>
      </c>
      <c r="Z191" s="10" t="e">
        <v>#N/A</v>
      </c>
      <c r="AA191" s="10" t="e">
        <v>#N/A</v>
      </c>
      <c r="AN191">
        <f t="shared" ref="AN191:AN196" si="83">IF(ISNUMBER(AA191),COUNTIFS(D191:Z191,"0",E191:AA191,"1")+COUNTIFS(D191:Z191,"1",E191:AA191,"0"),COUNTIFS(D191:Z191,"0",E191:AA191,"1")+COUNTIFS(D191:Z191,"1",E191:AA191,"0")-1)</f>
        <v>8</v>
      </c>
      <c r="AO191">
        <f t="shared" ref="AO191:AO196" si="84">AN191</f>
        <v>8</v>
      </c>
      <c r="AP191">
        <f t="shared" ref="AP191:AP196" si="85">COUNTIFS(D191:Z191,"0",E191:AA191,"1",$D$198:$Z$198,"&lt;0,5")+COUNTIFS(D191:Z191,"1",E191:AA191,"0",$D$198:$Z$198,"&gt;0,5")</f>
        <v>4</v>
      </c>
      <c r="AQ191">
        <f t="shared" ref="AQ191:AQ196" si="86">COUNTIFS(D191:Z191,"0",E191:AA191,"1",$D$198:$Z$198,"&gt;"&amp;$X$1)+COUNTIFS(D191:Z191,"1",E191:AA191,"0",$D$198:$Z$198,"&lt;"&amp;$Y$1)</f>
        <v>3</v>
      </c>
      <c r="AR191">
        <f t="shared" ref="AR191:AR196" si="87">AP191</f>
        <v>4</v>
      </c>
      <c r="AS191">
        <f t="shared" si="81"/>
        <v>3</v>
      </c>
      <c r="AT191">
        <f t="shared" ref="AT191:AT196" si="88">IF(AR191=0,-1,AO191/$R$4+$X$2*AR191-$X$3*AS191)</f>
        <v>2.8809523809523814</v>
      </c>
      <c r="AW191">
        <f t="shared" si="82"/>
        <v>0.38095238095238093</v>
      </c>
    </row>
    <row r="192" spans="2:49" x14ac:dyDescent="0.35">
      <c r="B192" s="10" t="s">
        <v>156</v>
      </c>
      <c r="C192" s="10">
        <v>6</v>
      </c>
      <c r="D192" s="10">
        <v>0</v>
      </c>
      <c r="E192" s="10">
        <v>0</v>
      </c>
      <c r="F192" s="10">
        <v>0</v>
      </c>
      <c r="G192" s="10">
        <v>1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1</v>
      </c>
      <c r="Q192" s="10">
        <v>1</v>
      </c>
      <c r="R192" s="10">
        <v>1</v>
      </c>
      <c r="S192" s="10">
        <v>1</v>
      </c>
      <c r="T192" s="10">
        <v>1</v>
      </c>
      <c r="U192" s="10">
        <v>1</v>
      </c>
      <c r="V192" s="10">
        <v>1</v>
      </c>
      <c r="W192" s="10">
        <v>1</v>
      </c>
      <c r="X192" s="10">
        <v>1</v>
      </c>
      <c r="Y192" s="10" t="e">
        <v>#N/A</v>
      </c>
      <c r="Z192" s="10" t="e">
        <v>#N/A</v>
      </c>
      <c r="AA192" s="10" t="e">
        <v>#N/A</v>
      </c>
      <c r="AN192">
        <f t="shared" si="83"/>
        <v>2</v>
      </c>
      <c r="AO192">
        <f t="shared" si="84"/>
        <v>2</v>
      </c>
      <c r="AP192">
        <f t="shared" si="85"/>
        <v>2</v>
      </c>
      <c r="AQ192">
        <f t="shared" si="86"/>
        <v>1</v>
      </c>
      <c r="AR192">
        <f t="shared" si="87"/>
        <v>2</v>
      </c>
      <c r="AS192">
        <f t="shared" si="81"/>
        <v>1</v>
      </c>
      <c r="AT192">
        <f t="shared" si="88"/>
        <v>1.5952380952380953</v>
      </c>
      <c r="AW192">
        <f t="shared" si="82"/>
        <v>9.5238095238095233E-2</v>
      </c>
    </row>
    <row r="193" spans="2:49" x14ac:dyDescent="0.35">
      <c r="B193" s="10" t="s">
        <v>156</v>
      </c>
      <c r="C193" s="10">
        <v>7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1</v>
      </c>
      <c r="U193" s="10">
        <v>0</v>
      </c>
      <c r="V193" s="10">
        <v>0</v>
      </c>
      <c r="W193" s="10">
        <v>1</v>
      </c>
      <c r="X193" s="10">
        <v>1</v>
      </c>
      <c r="Y193" s="10" t="e">
        <v>#N/A</v>
      </c>
      <c r="Z193" s="10" t="e">
        <v>#N/A</v>
      </c>
      <c r="AA193" s="10" t="e">
        <v>#N/A</v>
      </c>
      <c r="AN193">
        <f t="shared" si="83"/>
        <v>2</v>
      </c>
      <c r="AO193">
        <f t="shared" si="84"/>
        <v>2</v>
      </c>
      <c r="AP193">
        <f t="shared" si="85"/>
        <v>1</v>
      </c>
      <c r="AQ193">
        <f t="shared" si="86"/>
        <v>2</v>
      </c>
      <c r="AR193">
        <f t="shared" si="87"/>
        <v>1</v>
      </c>
      <c r="AS193">
        <f t="shared" si="81"/>
        <v>2</v>
      </c>
      <c r="AT193">
        <f t="shared" si="88"/>
        <v>9.5238095238095344E-2</v>
      </c>
      <c r="AW193">
        <f t="shared" si="82"/>
        <v>9.5238095238095233E-2</v>
      </c>
    </row>
    <row r="194" spans="2:49" x14ac:dyDescent="0.35">
      <c r="B194" s="10" t="s">
        <v>156</v>
      </c>
      <c r="C194" s="10">
        <v>8</v>
      </c>
      <c r="D194" s="10">
        <v>1</v>
      </c>
      <c r="E194" s="10">
        <v>1</v>
      </c>
      <c r="F194" s="10">
        <v>0</v>
      </c>
      <c r="G194" s="10">
        <v>0</v>
      </c>
      <c r="H194" s="10">
        <v>0</v>
      </c>
      <c r="I194" s="10">
        <v>1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1</v>
      </c>
      <c r="S194" s="10">
        <v>1</v>
      </c>
      <c r="T194" s="10">
        <v>1</v>
      </c>
      <c r="U194" s="10">
        <v>1</v>
      </c>
      <c r="V194" s="10">
        <v>1</v>
      </c>
      <c r="W194" s="10">
        <v>1</v>
      </c>
      <c r="X194" s="10">
        <v>1</v>
      </c>
      <c r="Y194" s="10" t="e">
        <v>#N/A</v>
      </c>
      <c r="Z194" s="10" t="e">
        <v>#N/A</v>
      </c>
      <c r="AA194" s="10" t="e">
        <v>#N/A</v>
      </c>
      <c r="AN194">
        <f t="shared" si="83"/>
        <v>3</v>
      </c>
      <c r="AO194">
        <f t="shared" si="84"/>
        <v>3</v>
      </c>
      <c r="AP194">
        <f t="shared" si="85"/>
        <v>1</v>
      </c>
      <c r="AQ194">
        <f t="shared" si="86"/>
        <v>2</v>
      </c>
      <c r="AR194">
        <f t="shared" si="87"/>
        <v>1</v>
      </c>
      <c r="AS194">
        <f t="shared" si="81"/>
        <v>2</v>
      </c>
      <c r="AT194">
        <f t="shared" si="88"/>
        <v>0.14285714285714279</v>
      </c>
      <c r="AW194">
        <f t="shared" si="82"/>
        <v>0.14285714285714285</v>
      </c>
    </row>
    <row r="195" spans="2:49" x14ac:dyDescent="0.35">
      <c r="B195" s="10" t="s">
        <v>156</v>
      </c>
      <c r="C195" s="10">
        <v>9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1</v>
      </c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 s="10">
        <v>1</v>
      </c>
      <c r="W195" s="10">
        <v>1</v>
      </c>
      <c r="X195" s="10">
        <v>1</v>
      </c>
      <c r="Y195" s="10" t="e">
        <v>#N/A</v>
      </c>
      <c r="Z195" s="10" t="e">
        <v>#N/A</v>
      </c>
      <c r="AA195" s="10" t="e">
        <v>#N/A</v>
      </c>
      <c r="AN195">
        <f t="shared" si="83"/>
        <v>0</v>
      </c>
      <c r="AO195">
        <f t="shared" si="84"/>
        <v>0</v>
      </c>
      <c r="AP195">
        <f t="shared" si="85"/>
        <v>1</v>
      </c>
      <c r="AQ195">
        <f t="shared" si="86"/>
        <v>0</v>
      </c>
      <c r="AR195">
        <f t="shared" si="87"/>
        <v>1</v>
      </c>
      <c r="AS195">
        <f t="shared" si="81"/>
        <v>0</v>
      </c>
      <c r="AT195">
        <f t="shared" si="88"/>
        <v>1</v>
      </c>
      <c r="AW195">
        <f t="shared" si="82"/>
        <v>0</v>
      </c>
    </row>
    <row r="196" spans="2:49" x14ac:dyDescent="0.35">
      <c r="B196" s="10" t="s">
        <v>156</v>
      </c>
      <c r="C196" s="10">
        <v>10</v>
      </c>
      <c r="D196" s="10">
        <v>1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1</v>
      </c>
      <c r="R196" s="10">
        <v>1</v>
      </c>
      <c r="S196" s="10">
        <v>1</v>
      </c>
      <c r="T196" s="10">
        <v>1</v>
      </c>
      <c r="U196" s="10">
        <v>1</v>
      </c>
      <c r="V196" s="10">
        <v>1</v>
      </c>
      <c r="W196" s="10">
        <v>1</v>
      </c>
      <c r="X196" s="10">
        <v>1</v>
      </c>
      <c r="Y196" s="10" t="e">
        <v>#N/A</v>
      </c>
      <c r="Z196" s="10" t="e">
        <v>#N/A</v>
      </c>
      <c r="AA196" s="10" t="e">
        <v>#N/A</v>
      </c>
      <c r="AN196">
        <f t="shared" si="83"/>
        <v>1</v>
      </c>
      <c r="AO196">
        <f t="shared" si="84"/>
        <v>1</v>
      </c>
      <c r="AP196">
        <f t="shared" si="85"/>
        <v>0</v>
      </c>
      <c r="AQ196">
        <f t="shared" si="86"/>
        <v>1</v>
      </c>
      <c r="AR196">
        <f t="shared" si="87"/>
        <v>0</v>
      </c>
      <c r="AS196">
        <f t="shared" si="81"/>
        <v>1</v>
      </c>
      <c r="AT196">
        <f t="shared" si="88"/>
        <v>-1</v>
      </c>
      <c r="AW196">
        <f t="shared" si="82"/>
        <v>4.7619047619047616E-2</v>
      </c>
    </row>
    <row r="197" spans="2:49" x14ac:dyDescent="0.35">
      <c r="B197" s="10"/>
      <c r="C197" s="10"/>
      <c r="D197">
        <f>+AVERAGE(D187:D196)</f>
        <v>0.25</v>
      </c>
      <c r="E197">
        <f t="shared" ref="E197:X197" si="89">+AVERAGE(E187:E196)</f>
        <v>0.25</v>
      </c>
      <c r="F197">
        <f t="shared" si="89"/>
        <v>0.125</v>
      </c>
      <c r="G197">
        <f t="shared" si="89"/>
        <v>0.125</v>
      </c>
      <c r="H197">
        <f t="shared" si="89"/>
        <v>0.1111111111111111</v>
      </c>
      <c r="I197">
        <f t="shared" si="89"/>
        <v>0.1111111111111111</v>
      </c>
      <c r="J197">
        <f t="shared" si="89"/>
        <v>0</v>
      </c>
      <c r="K197">
        <f t="shared" si="89"/>
        <v>0</v>
      </c>
      <c r="L197">
        <f t="shared" si="89"/>
        <v>0.1111111111111111</v>
      </c>
      <c r="M197">
        <f t="shared" si="89"/>
        <v>0.1111111111111111</v>
      </c>
      <c r="N197">
        <f t="shared" si="89"/>
        <v>0.1111111111111111</v>
      </c>
      <c r="O197">
        <f t="shared" si="89"/>
        <v>0.22222222222222221</v>
      </c>
      <c r="P197">
        <f t="shared" si="89"/>
        <v>0.44444444444444442</v>
      </c>
      <c r="Q197">
        <f t="shared" si="89"/>
        <v>0.44444444444444442</v>
      </c>
      <c r="R197">
        <f t="shared" si="89"/>
        <v>0.77777777777777779</v>
      </c>
      <c r="S197">
        <f t="shared" si="89"/>
        <v>0.77777777777777779</v>
      </c>
      <c r="T197">
        <f t="shared" si="89"/>
        <v>0.88888888888888884</v>
      </c>
      <c r="U197">
        <f t="shared" si="89"/>
        <v>0.77777777777777779</v>
      </c>
      <c r="V197">
        <f t="shared" si="89"/>
        <v>0.88888888888888884</v>
      </c>
      <c r="W197">
        <f t="shared" si="89"/>
        <v>0.88888888888888884</v>
      </c>
      <c r="X197">
        <f t="shared" si="89"/>
        <v>1</v>
      </c>
      <c r="Y197" s="10"/>
      <c r="Z197" s="10"/>
      <c r="AA197" s="10"/>
    </row>
    <row r="198" spans="2:49" x14ac:dyDescent="0.35">
      <c r="B198" s="10"/>
      <c r="C198" s="10" t="s">
        <v>115</v>
      </c>
      <c r="D198">
        <f>(SUM(D187:D196)+1)/12</f>
        <v>0.25</v>
      </c>
      <c r="E198">
        <f t="shared" ref="E198:J198" si="90">(SUM(E187:E196)+1)/12</f>
        <v>0.25</v>
      </c>
      <c r="F198">
        <f t="shared" si="90"/>
        <v>0.16666666666666666</v>
      </c>
      <c r="G198">
        <f t="shared" si="90"/>
        <v>0.16666666666666666</v>
      </c>
      <c r="H198">
        <f t="shared" si="90"/>
        <v>0.16666666666666666</v>
      </c>
      <c r="I198">
        <f t="shared" si="90"/>
        <v>0.16666666666666666</v>
      </c>
      <c r="J198">
        <f t="shared" si="90"/>
        <v>8.3333333333333329E-2</v>
      </c>
      <c r="K198">
        <f>(SUM(K187:K196)+2)/12</f>
        <v>0.16666666666666666</v>
      </c>
      <c r="L198">
        <f t="shared" ref="L198:Q198" si="91">(SUM(L187:L196)+2)/12</f>
        <v>0.25</v>
      </c>
      <c r="M198">
        <f t="shared" si="91"/>
        <v>0.25</v>
      </c>
      <c r="N198">
        <f t="shared" si="91"/>
        <v>0.25</v>
      </c>
      <c r="O198">
        <f t="shared" si="91"/>
        <v>0.33333333333333331</v>
      </c>
      <c r="P198">
        <f t="shared" si="91"/>
        <v>0.5</v>
      </c>
      <c r="Q198">
        <f t="shared" si="91"/>
        <v>0.5</v>
      </c>
      <c r="R198">
        <f>(SUM(R187:R196)+3)/12</f>
        <v>0.83333333333333337</v>
      </c>
      <c r="S198">
        <f t="shared" ref="S198:X198" si="92">(SUM(S187:S196)+3)/12</f>
        <v>0.83333333333333337</v>
      </c>
      <c r="T198">
        <f t="shared" si="92"/>
        <v>0.91666666666666663</v>
      </c>
      <c r="U198">
        <f t="shared" si="92"/>
        <v>0.83333333333333337</v>
      </c>
      <c r="V198">
        <f t="shared" si="92"/>
        <v>0.91666666666666663</v>
      </c>
      <c r="W198">
        <f t="shared" si="92"/>
        <v>0.91666666666666663</v>
      </c>
      <c r="X198">
        <f t="shared" si="92"/>
        <v>1</v>
      </c>
      <c r="Y198" s="10"/>
      <c r="Z198" s="10"/>
      <c r="AA198" s="10"/>
    </row>
    <row r="199" spans="2:49" x14ac:dyDescent="0.35">
      <c r="B199" s="10" t="s">
        <v>157</v>
      </c>
      <c r="C199" s="10">
        <v>1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1</v>
      </c>
      <c r="O199" s="10">
        <v>1</v>
      </c>
      <c r="P199" s="10">
        <v>1</v>
      </c>
      <c r="Q199" s="10">
        <v>1</v>
      </c>
      <c r="R199" s="10">
        <v>1</v>
      </c>
      <c r="S199" s="10">
        <v>1</v>
      </c>
      <c r="T199" s="10" t="e">
        <v>#N/A</v>
      </c>
      <c r="U199" s="10" t="e">
        <v>#N/A</v>
      </c>
      <c r="V199" s="10" t="e">
        <v>#N/A</v>
      </c>
      <c r="W199" s="10" t="e">
        <v>#N/A</v>
      </c>
      <c r="X199" s="10" t="e">
        <v>#N/A</v>
      </c>
      <c r="Y199" s="10" t="e">
        <v>#N/A</v>
      </c>
      <c r="Z199" s="10" t="e">
        <v>#N/A</v>
      </c>
      <c r="AA199" s="10" t="e">
        <v>#N/A</v>
      </c>
      <c r="AN199">
        <f t="shared" ref="AN199:AN205" si="93">IF(ISNUMBER(AA199),COUNTIFS(D199:Z199,"0",E199:AA199,"1")+COUNTIFS(D199:Z199,"1",E199:AA199,"0"),COUNTIFS(D199:Z199,"0",E199:AA199,"1")+COUNTIFS(D199:Z199,"1",E199:AA199,"0")-1)</f>
        <v>0</v>
      </c>
      <c r="AO199">
        <f t="shared" ref="AO199:AO205" si="94">AN199</f>
        <v>0</v>
      </c>
      <c r="AP199">
        <f t="shared" ref="AP199:AP205" si="95">COUNTIFS(D199:Z199,"0",E199:AA199,"1",$D$209:$Z$209,"&lt;0,5")+COUNTIFS(D199:Z199,"1",E199:AA199,"0",$D$209:$Z$209,"&gt;0,5")</f>
        <v>1</v>
      </c>
      <c r="AQ199">
        <f t="shared" ref="AQ199:AQ205" si="96">COUNTIFS(D199:Z199,"0",E199:AA199,"1",$D$209:$Z$209,"&gt;"&amp;$X$1)+COUNTIFS(D199:Z199,"1",E199:AA199,"0",$D$209:$Z$209,"&lt;"&amp;$Y$1)</f>
        <v>0</v>
      </c>
      <c r="AR199">
        <f t="shared" ref="AR199:AS207" si="97">AP199</f>
        <v>1</v>
      </c>
      <c r="AS199">
        <f t="shared" si="97"/>
        <v>0</v>
      </c>
      <c r="AT199">
        <f t="shared" ref="AT199:AT205" si="98">IF(AR199=0,-1,AO199/$S$4+$X$2*AR199-$X$3*AS199)</f>
        <v>1</v>
      </c>
      <c r="AU199">
        <v>4</v>
      </c>
      <c r="AV199">
        <v>4</v>
      </c>
      <c r="AW199">
        <f>AO199/$S$4</f>
        <v>0</v>
      </c>
    </row>
    <row r="200" spans="2:49" x14ac:dyDescent="0.35">
      <c r="B200" s="10" t="s">
        <v>157</v>
      </c>
      <c r="C200" s="10">
        <v>2</v>
      </c>
      <c r="D200" s="10">
        <v>1</v>
      </c>
      <c r="E200" s="10">
        <v>1</v>
      </c>
      <c r="F200" s="10">
        <v>1</v>
      </c>
      <c r="G200" s="10">
        <v>1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1</v>
      </c>
      <c r="Q200" s="10">
        <v>1</v>
      </c>
      <c r="R200" s="10">
        <v>1</v>
      </c>
      <c r="S200" s="10">
        <v>1</v>
      </c>
      <c r="T200" s="10" t="e">
        <v>#N/A</v>
      </c>
      <c r="U200" s="10" t="e">
        <v>#N/A</v>
      </c>
      <c r="V200" s="10" t="e">
        <v>#N/A</v>
      </c>
      <c r="W200" s="10" t="e">
        <v>#N/A</v>
      </c>
      <c r="X200" s="10" t="e">
        <v>#N/A</v>
      </c>
      <c r="Y200" s="10" t="e">
        <v>#N/A</v>
      </c>
      <c r="Z200" s="10" t="e">
        <v>#N/A</v>
      </c>
      <c r="AA200" s="10" t="e">
        <v>#N/A</v>
      </c>
      <c r="AN200">
        <f t="shared" si="93"/>
        <v>1</v>
      </c>
      <c r="AO200">
        <f t="shared" si="94"/>
        <v>1</v>
      </c>
      <c r="AP200">
        <f t="shared" si="95"/>
        <v>0</v>
      </c>
      <c r="AQ200">
        <f t="shared" si="96"/>
        <v>2</v>
      </c>
      <c r="AR200">
        <f t="shared" si="97"/>
        <v>0</v>
      </c>
      <c r="AS200">
        <f t="shared" si="97"/>
        <v>2</v>
      </c>
      <c r="AT200">
        <f t="shared" si="98"/>
        <v>-1</v>
      </c>
      <c r="AW200">
        <f t="shared" ref="AW200:AW207" si="99">AO200/$S$4</f>
        <v>6.25E-2</v>
      </c>
    </row>
    <row r="201" spans="2:49" x14ac:dyDescent="0.35">
      <c r="B201" s="10" t="s">
        <v>157</v>
      </c>
      <c r="C201" s="10">
        <v>3</v>
      </c>
      <c r="D201" s="10">
        <v>0</v>
      </c>
      <c r="E201" s="10">
        <v>1</v>
      </c>
      <c r="F201" s="10">
        <v>1</v>
      </c>
      <c r="G201" s="10">
        <v>0</v>
      </c>
      <c r="H201" s="10">
        <v>1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</v>
      </c>
      <c r="O201" s="10">
        <v>1</v>
      </c>
      <c r="P201" s="10">
        <v>0</v>
      </c>
      <c r="Q201" s="10">
        <v>1</v>
      </c>
      <c r="R201" s="10">
        <v>1</v>
      </c>
      <c r="S201" s="10">
        <v>1</v>
      </c>
      <c r="T201" s="10" t="e">
        <v>#N/A</v>
      </c>
      <c r="U201" s="10" t="e">
        <v>#N/A</v>
      </c>
      <c r="V201" s="10" t="e">
        <v>#N/A</v>
      </c>
      <c r="W201" s="10" t="e">
        <v>#N/A</v>
      </c>
      <c r="X201" s="10" t="e">
        <v>#N/A</v>
      </c>
      <c r="Y201" s="10" t="e">
        <v>#N/A</v>
      </c>
      <c r="Z201" s="10" t="e">
        <v>#N/A</v>
      </c>
      <c r="AA201" s="10" t="e">
        <v>#N/A</v>
      </c>
      <c r="AN201">
        <f t="shared" si="93"/>
        <v>6</v>
      </c>
      <c r="AO201">
        <f t="shared" si="94"/>
        <v>6</v>
      </c>
      <c r="AP201">
        <f t="shared" si="95"/>
        <v>4</v>
      </c>
      <c r="AQ201">
        <f t="shared" si="96"/>
        <v>3</v>
      </c>
      <c r="AR201">
        <f t="shared" si="97"/>
        <v>4</v>
      </c>
      <c r="AS201">
        <f t="shared" si="97"/>
        <v>3</v>
      </c>
      <c r="AT201">
        <f t="shared" si="98"/>
        <v>2.875</v>
      </c>
      <c r="AW201">
        <f t="shared" si="99"/>
        <v>0.375</v>
      </c>
    </row>
    <row r="202" spans="2:49" x14ac:dyDescent="0.35">
      <c r="B202" s="10" t="s">
        <v>157</v>
      </c>
      <c r="C202" s="10">
        <v>4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1</v>
      </c>
      <c r="Q202" s="10">
        <v>1</v>
      </c>
      <c r="R202" s="10">
        <v>1</v>
      </c>
      <c r="S202" s="10">
        <v>1</v>
      </c>
      <c r="T202" s="10" t="e">
        <v>#N/A</v>
      </c>
      <c r="U202" s="10" t="e">
        <v>#N/A</v>
      </c>
      <c r="V202" s="10" t="e">
        <v>#N/A</v>
      </c>
      <c r="W202" s="10" t="e">
        <v>#N/A</v>
      </c>
      <c r="X202" s="10" t="e">
        <v>#N/A</v>
      </c>
      <c r="Y202" s="10" t="e">
        <v>#N/A</v>
      </c>
      <c r="Z202" s="10" t="e">
        <v>#N/A</v>
      </c>
      <c r="AA202" s="10" t="e">
        <v>#N/A</v>
      </c>
      <c r="AN202">
        <f t="shared" si="93"/>
        <v>0</v>
      </c>
      <c r="AO202">
        <f t="shared" si="94"/>
        <v>0</v>
      </c>
      <c r="AP202">
        <f t="shared" si="95"/>
        <v>0</v>
      </c>
      <c r="AQ202">
        <f t="shared" si="96"/>
        <v>1</v>
      </c>
      <c r="AR202">
        <f t="shared" si="97"/>
        <v>0</v>
      </c>
      <c r="AS202">
        <f t="shared" si="97"/>
        <v>1</v>
      </c>
      <c r="AT202">
        <f t="shared" si="98"/>
        <v>-1</v>
      </c>
      <c r="AW202">
        <f t="shared" si="99"/>
        <v>0</v>
      </c>
    </row>
    <row r="203" spans="2:49" x14ac:dyDescent="0.35">
      <c r="B203" s="10" t="s">
        <v>157</v>
      </c>
      <c r="C203" s="10">
        <v>5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1</v>
      </c>
      <c r="T203" s="10" t="e">
        <v>#N/A</v>
      </c>
      <c r="U203" s="10" t="e">
        <v>#N/A</v>
      </c>
      <c r="V203" s="10" t="e">
        <v>#N/A</v>
      </c>
      <c r="W203" s="10" t="e">
        <v>#N/A</v>
      </c>
      <c r="X203" s="10" t="e">
        <v>#N/A</v>
      </c>
      <c r="Y203" s="10" t="e">
        <v>#N/A</v>
      </c>
      <c r="Z203" s="10" t="e">
        <v>#N/A</v>
      </c>
      <c r="AA203" s="10" t="e">
        <v>#N/A</v>
      </c>
      <c r="AN203">
        <f t="shared" si="93"/>
        <v>0</v>
      </c>
      <c r="AO203">
        <f t="shared" si="94"/>
        <v>0</v>
      </c>
      <c r="AP203">
        <f t="shared" si="95"/>
        <v>0</v>
      </c>
      <c r="AQ203">
        <f t="shared" si="96"/>
        <v>1</v>
      </c>
      <c r="AR203">
        <f t="shared" si="97"/>
        <v>0</v>
      </c>
      <c r="AS203">
        <f t="shared" si="97"/>
        <v>1</v>
      </c>
      <c r="AT203">
        <f t="shared" si="98"/>
        <v>-1</v>
      </c>
      <c r="AW203">
        <f t="shared" si="99"/>
        <v>0</v>
      </c>
    </row>
    <row r="204" spans="2:49" x14ac:dyDescent="0.35">
      <c r="B204" s="10" t="s">
        <v>157</v>
      </c>
      <c r="C204" s="10">
        <v>6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1</v>
      </c>
      <c r="T204" s="10" t="e">
        <v>#N/A</v>
      </c>
      <c r="U204" s="10" t="e">
        <v>#N/A</v>
      </c>
      <c r="V204" s="10" t="e">
        <v>#N/A</v>
      </c>
      <c r="W204" s="10" t="e">
        <v>#N/A</v>
      </c>
      <c r="X204" s="10" t="e">
        <v>#N/A</v>
      </c>
      <c r="Y204" s="10" t="e">
        <v>#N/A</v>
      </c>
      <c r="Z204" s="10" t="e">
        <v>#N/A</v>
      </c>
      <c r="AA204" s="10" t="e">
        <v>#N/A</v>
      </c>
      <c r="AN204">
        <f t="shared" si="93"/>
        <v>0</v>
      </c>
      <c r="AO204">
        <f t="shared" si="94"/>
        <v>0</v>
      </c>
      <c r="AP204">
        <f t="shared" si="95"/>
        <v>0</v>
      </c>
      <c r="AQ204">
        <f t="shared" si="96"/>
        <v>1</v>
      </c>
      <c r="AR204">
        <f t="shared" si="97"/>
        <v>0</v>
      </c>
      <c r="AS204">
        <f t="shared" si="97"/>
        <v>1</v>
      </c>
      <c r="AT204">
        <f t="shared" si="98"/>
        <v>-1</v>
      </c>
      <c r="AW204">
        <f t="shared" si="99"/>
        <v>0</v>
      </c>
    </row>
    <row r="205" spans="2:49" x14ac:dyDescent="0.35">
      <c r="B205" s="10" t="s">
        <v>157</v>
      </c>
      <c r="C205" s="10">
        <v>7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1</v>
      </c>
      <c r="N205" s="10">
        <v>0</v>
      </c>
      <c r="O205" s="10">
        <v>1</v>
      </c>
      <c r="P205" s="10">
        <v>1</v>
      </c>
      <c r="Q205" s="10">
        <v>1</v>
      </c>
      <c r="R205" s="10">
        <v>1</v>
      </c>
      <c r="S205" s="10">
        <v>1</v>
      </c>
      <c r="T205" s="10" t="e">
        <v>#N/A</v>
      </c>
      <c r="U205" s="10" t="e">
        <v>#N/A</v>
      </c>
      <c r="V205" s="10" t="e">
        <v>#N/A</v>
      </c>
      <c r="W205" s="10" t="e">
        <v>#N/A</v>
      </c>
      <c r="X205" s="10" t="e">
        <v>#N/A</v>
      </c>
      <c r="Y205" s="10" t="e">
        <v>#N/A</v>
      </c>
      <c r="Z205" s="10" t="e">
        <v>#N/A</v>
      </c>
      <c r="AA205" s="10" t="e">
        <v>#N/A</v>
      </c>
      <c r="AN205">
        <f t="shared" si="93"/>
        <v>2</v>
      </c>
      <c r="AO205">
        <f t="shared" si="94"/>
        <v>2</v>
      </c>
      <c r="AP205">
        <f t="shared" si="95"/>
        <v>2</v>
      </c>
      <c r="AQ205">
        <f t="shared" si="96"/>
        <v>1</v>
      </c>
      <c r="AR205">
        <f t="shared" si="97"/>
        <v>2</v>
      </c>
      <c r="AS205">
        <f t="shared" si="97"/>
        <v>1</v>
      </c>
      <c r="AT205">
        <f t="shared" si="98"/>
        <v>1.625</v>
      </c>
      <c r="AW205">
        <f t="shared" si="99"/>
        <v>0.125</v>
      </c>
    </row>
    <row r="206" spans="2:49" x14ac:dyDescent="0.35">
      <c r="B206" s="5" t="s">
        <v>157</v>
      </c>
      <c r="C206" s="5">
        <v>8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 t="e">
        <v>#N/A</v>
      </c>
      <c r="U206" s="10" t="e">
        <v>#N/A</v>
      </c>
      <c r="V206" s="10" t="e">
        <v>#N/A</v>
      </c>
      <c r="W206" s="10" t="e">
        <v>#N/A</v>
      </c>
      <c r="X206" s="10" t="e">
        <v>#N/A</v>
      </c>
      <c r="Y206" s="10" t="e">
        <v>#N/A</v>
      </c>
      <c r="Z206" s="10" t="e">
        <v>#N/A</v>
      </c>
      <c r="AA206" s="10" t="e">
        <v>#N/A</v>
      </c>
    </row>
    <row r="207" spans="2:49" x14ac:dyDescent="0.35">
      <c r="B207" s="10" t="s">
        <v>157</v>
      </c>
      <c r="C207" s="10">
        <v>9</v>
      </c>
      <c r="D207" s="10"/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1</v>
      </c>
      <c r="P207" s="10">
        <v>1</v>
      </c>
      <c r="Q207" s="10">
        <v>1</v>
      </c>
      <c r="R207" s="10">
        <v>1</v>
      </c>
      <c r="S207" s="10">
        <v>1</v>
      </c>
      <c r="T207" s="10" t="e">
        <v>#N/A</v>
      </c>
      <c r="U207" s="10" t="e">
        <v>#N/A</v>
      </c>
      <c r="V207" s="10" t="e">
        <v>#N/A</v>
      </c>
      <c r="W207" s="10" t="e">
        <v>#N/A</v>
      </c>
      <c r="X207" s="10" t="e">
        <v>#N/A</v>
      </c>
      <c r="Y207" s="10" t="e">
        <v>#N/A</v>
      </c>
      <c r="Z207" s="10" t="e">
        <v>#N/A</v>
      </c>
      <c r="AA207" s="10" t="e">
        <v>#N/A</v>
      </c>
      <c r="AN207">
        <f>IF(ISNUMBER(AA207),COUNTIFS(D207:Z207,"0",E207:AA207,"1")+COUNTIFS(D207:Z207,"1",E207:AA207,"0"),COUNTIFS(D207:Z207,"0",E207:AA207,"1")+COUNTIFS(D207:Z207,"1",E207:AA207,"0")-1)</f>
        <v>0</v>
      </c>
      <c r="AO207">
        <f>AN207</f>
        <v>0</v>
      </c>
      <c r="AP207">
        <f>COUNTIFS(D207:Z207,"0",E207:AA207,"1",$D$209:$Z$209,"&lt;0,5")+COUNTIFS(D207:Z207,"1",E207:AA207,"0",$D$209:$Z$209,"&gt;0,5")</f>
        <v>1</v>
      </c>
      <c r="AQ207">
        <f>COUNTIFS(D207:Z207,"0",E207:AA207,"1",$D$209:$Z$209,"&gt;"&amp;$X$1)+COUNTIFS(D207:Z207,"1",E207:AA207,"0",$D$209:$Z$209,"&lt;"&amp;$Y$1)</f>
        <v>0</v>
      </c>
      <c r="AR207">
        <f>AP207</f>
        <v>1</v>
      </c>
      <c r="AS207">
        <f t="shared" si="97"/>
        <v>0</v>
      </c>
      <c r="AT207">
        <f>IF(AR207=0,-1,AO207/$S$4+$X$2*AR207-$X$3*AS207)</f>
        <v>1</v>
      </c>
      <c r="AW207">
        <f t="shared" si="99"/>
        <v>0</v>
      </c>
    </row>
    <row r="208" spans="2:49" x14ac:dyDescent="0.35">
      <c r="C208" s="10"/>
      <c r="D208">
        <f>+AVERAGE(D199:D207)</f>
        <v>0.14285714285714285</v>
      </c>
      <c r="E208">
        <f t="shared" ref="E208:S208" si="100">+AVERAGE(E199:E207)</f>
        <v>0.25</v>
      </c>
      <c r="F208">
        <f t="shared" si="100"/>
        <v>0.25</v>
      </c>
      <c r="G208">
        <f t="shared" si="100"/>
        <v>0.125</v>
      </c>
      <c r="H208">
        <f t="shared" si="100"/>
        <v>0.125</v>
      </c>
      <c r="I208">
        <f t="shared" si="100"/>
        <v>0</v>
      </c>
      <c r="J208">
        <f t="shared" si="100"/>
        <v>0</v>
      </c>
      <c r="K208">
        <f t="shared" si="100"/>
        <v>0</v>
      </c>
      <c r="L208">
        <f t="shared" si="100"/>
        <v>0</v>
      </c>
      <c r="M208">
        <f t="shared" si="100"/>
        <v>0.125</v>
      </c>
      <c r="N208">
        <f t="shared" si="100"/>
        <v>0.25</v>
      </c>
      <c r="O208">
        <f t="shared" si="100"/>
        <v>0.5</v>
      </c>
      <c r="P208">
        <f t="shared" si="100"/>
        <v>0.625</v>
      </c>
      <c r="Q208">
        <f t="shared" si="100"/>
        <v>0.75</v>
      </c>
      <c r="R208">
        <f t="shared" si="100"/>
        <v>0.75</v>
      </c>
      <c r="S208">
        <f t="shared" si="100"/>
        <v>1</v>
      </c>
    </row>
    <row r="209" spans="2:49" x14ac:dyDescent="0.35">
      <c r="C209" s="10" t="s">
        <v>115</v>
      </c>
      <c r="D209">
        <f t="shared" ref="D209:I209" si="101">(SUM(D199:D207)+1)/12</f>
        <v>0.16666666666666666</v>
      </c>
      <c r="E209">
        <f t="shared" si="101"/>
        <v>0.25</v>
      </c>
      <c r="F209">
        <f t="shared" si="101"/>
        <v>0.25</v>
      </c>
      <c r="G209">
        <f t="shared" si="101"/>
        <v>0.16666666666666666</v>
      </c>
      <c r="H209">
        <f t="shared" si="101"/>
        <v>0.16666666666666666</v>
      </c>
      <c r="I209">
        <f t="shared" si="101"/>
        <v>8.3333333333333329E-2</v>
      </c>
      <c r="J209">
        <f t="shared" ref="J209:O209" si="102">(SUM(J199:J207)+3)/12</f>
        <v>0.25</v>
      </c>
      <c r="K209">
        <f t="shared" si="102"/>
        <v>0.25</v>
      </c>
      <c r="L209">
        <f t="shared" si="102"/>
        <v>0.25</v>
      </c>
      <c r="M209">
        <f t="shared" si="102"/>
        <v>0.33333333333333331</v>
      </c>
      <c r="N209">
        <f t="shared" si="102"/>
        <v>0.41666666666666669</v>
      </c>
      <c r="O209">
        <f t="shared" si="102"/>
        <v>0.58333333333333337</v>
      </c>
      <c r="P209">
        <f>(SUM(P199:P207)+4)/12</f>
        <v>0.75</v>
      </c>
      <c r="Q209">
        <f>(SUM(Q199:Q207)+4)/12</f>
        <v>0.83333333333333337</v>
      </c>
      <c r="R209">
        <f>(SUM(R199:R207)+4)/12</f>
        <v>0.83333333333333337</v>
      </c>
      <c r="S209">
        <f>(SUM(S199:S207)+4)/12</f>
        <v>1</v>
      </c>
    </row>
    <row r="210" spans="2:49" x14ac:dyDescent="0.35">
      <c r="B210" s="10" t="s">
        <v>162</v>
      </c>
      <c r="C210" s="10">
        <v>1</v>
      </c>
      <c r="D210" s="10">
        <v>0</v>
      </c>
      <c r="E210" s="10">
        <v>0</v>
      </c>
      <c r="F210" s="10">
        <v>1</v>
      </c>
      <c r="G210" s="10">
        <v>1</v>
      </c>
      <c r="H210" s="10">
        <v>1</v>
      </c>
      <c r="I210" s="10" t="e">
        <v>#N/A</v>
      </c>
      <c r="J210" s="10" t="e">
        <v>#N/A</v>
      </c>
      <c r="K210" s="10" t="e">
        <v>#N/A</v>
      </c>
      <c r="L210" s="10" t="e">
        <v>#N/A</v>
      </c>
      <c r="M210" s="10" t="e">
        <v>#N/A</v>
      </c>
      <c r="N210" s="10" t="e">
        <v>#N/A</v>
      </c>
      <c r="O210" s="10" t="e">
        <v>#N/A</v>
      </c>
      <c r="P210" s="10" t="e">
        <v>#N/A</v>
      </c>
      <c r="Q210" s="10" t="e">
        <v>#N/A</v>
      </c>
      <c r="R210" s="10" t="e">
        <v>#N/A</v>
      </c>
      <c r="S210" s="10" t="e">
        <v>#N/A</v>
      </c>
      <c r="T210" s="10" t="e">
        <v>#N/A</v>
      </c>
      <c r="U210" s="10" t="e">
        <v>#N/A</v>
      </c>
      <c r="V210" s="10" t="e">
        <v>#N/A</v>
      </c>
      <c r="W210" s="10" t="e">
        <v>#N/A</v>
      </c>
      <c r="X210" s="10" t="e">
        <v>#N/A</v>
      </c>
      <c r="Y210" s="10" t="e">
        <v>#N/A</v>
      </c>
      <c r="Z210" s="10" t="e">
        <v>#N/A</v>
      </c>
      <c r="AA210" s="10" t="e">
        <v>#N/A</v>
      </c>
      <c r="AN210">
        <f>IF(ISNUMBER(AA210),COUNTIFS(D210:Z210,"0",E210:AA210,"1")+COUNTIFS(D210:Z210,"1",E210:AA210,"0"),COUNTIFS(D210:Z210,"0",E210:AA210,"1")+COUNTIFS(D210:Z210,"1",E210:AA210,"0")-1)</f>
        <v>0</v>
      </c>
      <c r="AO210">
        <f t="shared" ref="AO210:AO228" si="103">AN210</f>
        <v>0</v>
      </c>
      <c r="AP210">
        <f>COUNTIFS(D210:Z210,"0",E210:AA210,"1",$D$218:$Z$218,"&lt;=0,5")+COUNTIFS(D210:Z210,"1",E210:AA210,"0",$D$218:$Z$218,"&gt;0,5")</f>
        <v>1</v>
      </c>
      <c r="AQ210">
        <f>COUNTIFS(D210:Z210,"0",E210:AA210,"1",$D$218:$Z$218,"&gt;"&amp;$X$1)+COUNTIFS(D210:Z210,"1",E210:AA210,"0",$D$218:$Z$218,"&lt;"&amp;$Y$1)</f>
        <v>0</v>
      </c>
      <c r="AR210">
        <f t="shared" ref="AR210:AS229" si="104">AP210</f>
        <v>0</v>
      </c>
      <c r="AS210">
        <f t="shared" si="104"/>
        <v>0</v>
      </c>
      <c r="AT210">
        <f>IF(AR210=0,-1,AO210/$T$4+$X$2*AR210-$X$3*AS210)</f>
        <v>-1</v>
      </c>
      <c r="AU210">
        <v>5</v>
      </c>
      <c r="AV210">
        <v>3</v>
      </c>
      <c r="AW210">
        <f>AO210/$T$4</f>
        <v>0</v>
      </c>
    </row>
    <row r="211" spans="2:49" x14ac:dyDescent="0.35">
      <c r="B211" s="10" t="s">
        <v>162</v>
      </c>
      <c r="C211" s="10">
        <v>2</v>
      </c>
      <c r="D211" s="10">
        <v>0</v>
      </c>
      <c r="E211" s="10">
        <v>0</v>
      </c>
      <c r="F211" s="10">
        <v>0</v>
      </c>
      <c r="G211" s="10">
        <v>1</v>
      </c>
      <c r="H211" s="10">
        <v>1</v>
      </c>
      <c r="I211" s="10" t="e">
        <v>#N/A</v>
      </c>
      <c r="J211" s="10" t="e">
        <v>#N/A</v>
      </c>
      <c r="K211" s="10" t="e">
        <v>#N/A</v>
      </c>
      <c r="L211" s="10" t="e">
        <v>#N/A</v>
      </c>
      <c r="M211" s="10" t="e">
        <v>#N/A</v>
      </c>
      <c r="N211" s="10" t="e">
        <v>#N/A</v>
      </c>
      <c r="O211" s="10" t="e">
        <v>#N/A</v>
      </c>
      <c r="P211" s="10" t="e">
        <v>#N/A</v>
      </c>
      <c r="Q211" s="10" t="e">
        <v>#N/A</v>
      </c>
      <c r="R211" s="10" t="e">
        <v>#N/A</v>
      </c>
      <c r="S211" s="10" t="e">
        <v>#N/A</v>
      </c>
      <c r="T211" s="10" t="e">
        <v>#N/A</v>
      </c>
      <c r="U211" s="10" t="e">
        <v>#N/A</v>
      </c>
      <c r="V211" s="10" t="e">
        <v>#N/A</v>
      </c>
      <c r="W211" s="10" t="e">
        <v>#N/A</v>
      </c>
      <c r="X211" s="10" t="e">
        <v>#N/A</v>
      </c>
      <c r="Y211" s="10" t="e">
        <v>#N/A</v>
      </c>
      <c r="Z211" s="10" t="e">
        <v>#N/A</v>
      </c>
      <c r="AA211" s="10" t="e">
        <v>#N/A</v>
      </c>
      <c r="AN211">
        <f t="shared" ref="AN211:AN229" si="105">IF(ISNUMBER(AA211),COUNTIFS(D211:Z211,"0",E211:AA211,"1")+COUNTIFS(D211:Z211,"1",E211:AA211,"0"),COUNTIFS(D211:Z211,"0",E211:AA211,"1")+COUNTIFS(D211:Z211,"1",E211:AA211,"0")-1)</f>
        <v>0</v>
      </c>
      <c r="AO211">
        <f t="shared" si="103"/>
        <v>0</v>
      </c>
      <c r="AP211">
        <f t="shared" ref="AP211:AP217" si="106">COUNTIFS(D211:Z211,"0",E211:AA211,"1",$D$218:$Z$218,"&lt;=0,5")+COUNTIFS(D211:Z211,"1",E211:AA211,"0",$D$218:$Z$218,"&gt;0,5")</f>
        <v>1</v>
      </c>
      <c r="AQ211">
        <f t="shared" ref="AQ211:AQ217" si="107">COUNTIFS(D211:Z211,"0",E211:AA211,"1",$D$218:$Z$218,"&gt;"&amp;$X$1)+COUNTIFS(D211:Z211,"1",E211:AA211,"0",$D$218:$Z$218,"&lt;"&amp;$Y$1)</f>
        <v>0</v>
      </c>
      <c r="AR211">
        <f t="shared" si="104"/>
        <v>1</v>
      </c>
      <c r="AS211">
        <f t="shared" si="104"/>
        <v>0</v>
      </c>
      <c r="AT211">
        <f t="shared" ref="AT211:AT217" si="108">IF(AR211=0,-1,AO211/$T$4+$X$2*AR211-$X$3*AS211)</f>
        <v>1</v>
      </c>
      <c r="AW211">
        <f t="shared" ref="AW211:AW217" si="109">AO211/$T$4</f>
        <v>0</v>
      </c>
    </row>
    <row r="212" spans="2:49" x14ac:dyDescent="0.35">
      <c r="B212" s="10" t="s">
        <v>162</v>
      </c>
      <c r="C212" s="10">
        <v>3</v>
      </c>
      <c r="D212" s="10">
        <v>0</v>
      </c>
      <c r="E212" s="10">
        <v>0</v>
      </c>
      <c r="F212" s="10">
        <v>1</v>
      </c>
      <c r="G212" s="10">
        <v>1</v>
      </c>
      <c r="H212" s="10">
        <v>1</v>
      </c>
      <c r="I212" s="10" t="e">
        <v>#N/A</v>
      </c>
      <c r="J212" s="10" t="e">
        <v>#N/A</v>
      </c>
      <c r="K212" s="10" t="e">
        <v>#N/A</v>
      </c>
      <c r="L212" s="10" t="e">
        <v>#N/A</v>
      </c>
      <c r="M212" s="10" t="e">
        <v>#N/A</v>
      </c>
      <c r="N212" s="10" t="e">
        <v>#N/A</v>
      </c>
      <c r="O212" s="10" t="e">
        <v>#N/A</v>
      </c>
      <c r="P212" s="10" t="e">
        <v>#N/A</v>
      </c>
      <c r="Q212" s="10" t="e">
        <v>#N/A</v>
      </c>
      <c r="R212" s="10" t="e">
        <v>#N/A</v>
      </c>
      <c r="S212" s="10" t="e">
        <v>#N/A</v>
      </c>
      <c r="T212" s="10" t="e">
        <v>#N/A</v>
      </c>
      <c r="U212" s="10" t="e">
        <v>#N/A</v>
      </c>
      <c r="V212" s="10" t="e">
        <v>#N/A</v>
      </c>
      <c r="W212" s="10" t="e">
        <v>#N/A</v>
      </c>
      <c r="X212" s="10" t="e">
        <v>#N/A</v>
      </c>
      <c r="Y212" s="10" t="e">
        <v>#N/A</v>
      </c>
      <c r="Z212" s="10" t="e">
        <v>#N/A</v>
      </c>
      <c r="AA212" s="10" t="e">
        <v>#N/A</v>
      </c>
      <c r="AN212">
        <f t="shared" si="105"/>
        <v>0</v>
      </c>
      <c r="AO212">
        <f t="shared" si="103"/>
        <v>0</v>
      </c>
      <c r="AP212">
        <f t="shared" si="106"/>
        <v>1</v>
      </c>
      <c r="AQ212">
        <f t="shared" si="107"/>
        <v>0</v>
      </c>
      <c r="AR212">
        <f t="shared" si="104"/>
        <v>1</v>
      </c>
      <c r="AS212">
        <f t="shared" si="104"/>
        <v>0</v>
      </c>
      <c r="AT212">
        <f t="shared" si="108"/>
        <v>1</v>
      </c>
      <c r="AW212">
        <f t="shared" si="109"/>
        <v>0</v>
      </c>
    </row>
    <row r="213" spans="2:49" x14ac:dyDescent="0.35">
      <c r="B213" s="10" t="s">
        <v>162</v>
      </c>
      <c r="C213" s="10">
        <v>4</v>
      </c>
      <c r="D213" s="10">
        <v>0</v>
      </c>
      <c r="E213" s="10">
        <v>0</v>
      </c>
      <c r="F213" s="10">
        <v>0</v>
      </c>
      <c r="G213" s="10">
        <v>0</v>
      </c>
      <c r="H213" s="10">
        <v>1</v>
      </c>
      <c r="I213" s="10" t="e">
        <v>#N/A</v>
      </c>
      <c r="J213" s="10" t="e">
        <v>#N/A</v>
      </c>
      <c r="K213" s="10" t="e">
        <v>#N/A</v>
      </c>
      <c r="L213" s="10" t="e">
        <v>#N/A</v>
      </c>
      <c r="M213" s="10" t="e">
        <v>#N/A</v>
      </c>
      <c r="N213" s="10" t="e">
        <v>#N/A</v>
      </c>
      <c r="O213" s="10" t="e">
        <v>#N/A</v>
      </c>
      <c r="P213" s="10" t="e">
        <v>#N/A</v>
      </c>
      <c r="Q213" s="10" t="e">
        <v>#N/A</v>
      </c>
      <c r="R213" s="10" t="e">
        <v>#N/A</v>
      </c>
      <c r="S213" s="10" t="e">
        <v>#N/A</v>
      </c>
      <c r="T213" s="10" t="e">
        <v>#N/A</v>
      </c>
      <c r="U213" s="10" t="e">
        <v>#N/A</v>
      </c>
      <c r="V213" s="10" t="e">
        <v>#N/A</v>
      </c>
      <c r="W213" s="10" t="e">
        <v>#N/A</v>
      </c>
      <c r="X213" s="10" t="e">
        <v>#N/A</v>
      </c>
      <c r="Y213" s="10" t="e">
        <v>#N/A</v>
      </c>
      <c r="Z213" s="10" t="e">
        <v>#N/A</v>
      </c>
      <c r="AA213" s="10" t="e">
        <v>#N/A</v>
      </c>
      <c r="AN213">
        <f t="shared" si="105"/>
        <v>0</v>
      </c>
      <c r="AO213">
        <f t="shared" si="103"/>
        <v>0</v>
      </c>
      <c r="AP213">
        <f t="shared" si="106"/>
        <v>0</v>
      </c>
      <c r="AQ213">
        <f t="shared" si="107"/>
        <v>1</v>
      </c>
      <c r="AR213">
        <f t="shared" si="104"/>
        <v>0</v>
      </c>
      <c r="AS213">
        <f t="shared" si="104"/>
        <v>1</v>
      </c>
      <c r="AT213">
        <f t="shared" si="108"/>
        <v>-1</v>
      </c>
      <c r="AW213">
        <f t="shared" si="109"/>
        <v>0</v>
      </c>
    </row>
    <row r="214" spans="2:49" x14ac:dyDescent="0.35">
      <c r="B214" s="10" t="s">
        <v>162</v>
      </c>
      <c r="C214" s="10">
        <v>5</v>
      </c>
      <c r="D214" s="10">
        <v>1</v>
      </c>
      <c r="E214" s="10">
        <v>1</v>
      </c>
      <c r="F214" s="10">
        <v>1</v>
      </c>
      <c r="G214" s="10">
        <v>1</v>
      </c>
      <c r="H214" s="10">
        <v>1</v>
      </c>
      <c r="I214" s="10" t="e">
        <v>#N/A</v>
      </c>
      <c r="J214" s="10" t="e">
        <v>#N/A</v>
      </c>
      <c r="K214" s="10" t="e">
        <v>#N/A</v>
      </c>
      <c r="L214" s="10" t="e">
        <v>#N/A</v>
      </c>
      <c r="M214" s="10" t="e">
        <v>#N/A</v>
      </c>
      <c r="N214" s="10" t="e">
        <v>#N/A</v>
      </c>
      <c r="O214" s="10" t="e">
        <v>#N/A</v>
      </c>
      <c r="P214" s="10" t="e">
        <v>#N/A</v>
      </c>
      <c r="Q214" s="10" t="e">
        <v>#N/A</v>
      </c>
      <c r="R214" s="10" t="e">
        <v>#N/A</v>
      </c>
      <c r="S214" s="10" t="e">
        <v>#N/A</v>
      </c>
      <c r="T214" s="10" t="e">
        <v>#N/A</v>
      </c>
      <c r="U214" s="10" t="e">
        <v>#N/A</v>
      </c>
      <c r="V214" s="10" t="e">
        <v>#N/A</v>
      </c>
      <c r="W214" s="10" t="e">
        <v>#N/A</v>
      </c>
      <c r="X214" s="10" t="e">
        <v>#N/A</v>
      </c>
      <c r="Y214" s="10" t="e">
        <v>#N/A</v>
      </c>
      <c r="Z214" s="10" t="e">
        <v>#N/A</v>
      </c>
      <c r="AA214" s="10" t="e">
        <v>#N/A</v>
      </c>
      <c r="AN214">
        <f t="shared" si="105"/>
        <v>-1</v>
      </c>
      <c r="AO214">
        <v>0</v>
      </c>
      <c r="AP214">
        <f t="shared" si="106"/>
        <v>0</v>
      </c>
      <c r="AQ214">
        <f t="shared" si="107"/>
        <v>0</v>
      </c>
      <c r="AR214">
        <f t="shared" si="104"/>
        <v>0</v>
      </c>
      <c r="AS214">
        <f t="shared" si="104"/>
        <v>0</v>
      </c>
      <c r="AT214">
        <f t="shared" si="108"/>
        <v>-1</v>
      </c>
      <c r="AW214">
        <f t="shared" si="109"/>
        <v>0</v>
      </c>
    </row>
    <row r="215" spans="2:49" x14ac:dyDescent="0.35">
      <c r="B215" s="10" t="s">
        <v>162</v>
      </c>
      <c r="C215" s="10">
        <v>6</v>
      </c>
      <c r="D215" s="10"/>
      <c r="E215" s="10">
        <v>0</v>
      </c>
      <c r="F215" s="10">
        <v>1</v>
      </c>
      <c r="G215" s="10">
        <v>1</v>
      </c>
      <c r="H215" s="10">
        <v>1</v>
      </c>
      <c r="I215" s="10" t="e">
        <v>#N/A</v>
      </c>
      <c r="J215" s="10" t="e">
        <v>#N/A</v>
      </c>
      <c r="K215" s="10" t="e">
        <v>#N/A</v>
      </c>
      <c r="L215" s="10" t="e">
        <v>#N/A</v>
      </c>
      <c r="M215" s="10" t="e">
        <v>#N/A</v>
      </c>
      <c r="N215" s="10" t="e">
        <v>#N/A</v>
      </c>
      <c r="O215" s="10" t="e">
        <v>#N/A</v>
      </c>
      <c r="P215" s="10" t="e">
        <v>#N/A</v>
      </c>
      <c r="Q215" s="10" t="e">
        <v>#N/A</v>
      </c>
      <c r="R215" s="10" t="e">
        <v>#N/A</v>
      </c>
      <c r="S215" s="10" t="e">
        <v>#N/A</v>
      </c>
      <c r="T215" s="10" t="e">
        <v>#N/A</v>
      </c>
      <c r="U215" s="10" t="e">
        <v>#N/A</v>
      </c>
      <c r="V215" s="10" t="e">
        <v>#N/A</v>
      </c>
      <c r="W215" s="10" t="e">
        <v>#N/A</v>
      </c>
      <c r="X215" s="10" t="e">
        <v>#N/A</v>
      </c>
      <c r="Y215" s="10" t="e">
        <v>#N/A</v>
      </c>
      <c r="Z215" s="10" t="e">
        <v>#N/A</v>
      </c>
      <c r="AA215" s="10" t="e">
        <v>#N/A</v>
      </c>
      <c r="AN215">
        <f t="shared" si="105"/>
        <v>0</v>
      </c>
      <c r="AO215">
        <f t="shared" si="103"/>
        <v>0</v>
      </c>
      <c r="AP215">
        <f t="shared" si="106"/>
        <v>1</v>
      </c>
      <c r="AQ215">
        <f t="shared" si="107"/>
        <v>0</v>
      </c>
      <c r="AR215">
        <f t="shared" si="104"/>
        <v>1</v>
      </c>
      <c r="AS215">
        <f t="shared" si="104"/>
        <v>0</v>
      </c>
      <c r="AT215">
        <f t="shared" si="108"/>
        <v>1</v>
      </c>
      <c r="AW215">
        <f t="shared" si="109"/>
        <v>0</v>
      </c>
    </row>
    <row r="216" spans="2:49" x14ac:dyDescent="0.35">
      <c r="B216" s="10" t="s">
        <v>162</v>
      </c>
      <c r="C216" s="10">
        <v>7</v>
      </c>
      <c r="D216" s="10">
        <v>0</v>
      </c>
      <c r="E216" s="10">
        <v>0</v>
      </c>
      <c r="F216" s="10">
        <v>0</v>
      </c>
      <c r="G216" s="10">
        <v>1</v>
      </c>
      <c r="H216" s="10">
        <v>1</v>
      </c>
      <c r="I216" s="10" t="e">
        <v>#N/A</v>
      </c>
      <c r="J216" s="10" t="e">
        <v>#N/A</v>
      </c>
      <c r="K216" s="10" t="e">
        <v>#N/A</v>
      </c>
      <c r="L216" s="10" t="e">
        <v>#N/A</v>
      </c>
      <c r="M216" s="10" t="e">
        <v>#N/A</v>
      </c>
      <c r="N216" s="10" t="e">
        <v>#N/A</v>
      </c>
      <c r="O216" s="10" t="e">
        <v>#N/A</v>
      </c>
      <c r="P216" s="10" t="e">
        <v>#N/A</v>
      </c>
      <c r="Q216" s="10" t="e">
        <v>#N/A</v>
      </c>
      <c r="R216" s="10" t="e">
        <v>#N/A</v>
      </c>
      <c r="S216" s="10" t="e">
        <v>#N/A</v>
      </c>
      <c r="T216" s="10" t="e">
        <v>#N/A</v>
      </c>
      <c r="U216" s="10" t="e">
        <v>#N/A</v>
      </c>
      <c r="V216" s="10" t="e">
        <v>#N/A</v>
      </c>
      <c r="W216" s="10" t="e">
        <v>#N/A</v>
      </c>
      <c r="X216" s="10" t="e">
        <v>#N/A</v>
      </c>
      <c r="Y216" s="10" t="e">
        <v>#N/A</v>
      </c>
      <c r="Z216" s="10" t="e">
        <v>#N/A</v>
      </c>
      <c r="AA216" s="10" t="e">
        <v>#N/A</v>
      </c>
      <c r="AN216">
        <f t="shared" si="105"/>
        <v>0</v>
      </c>
      <c r="AO216">
        <f t="shared" si="103"/>
        <v>0</v>
      </c>
      <c r="AP216">
        <f t="shared" si="106"/>
        <v>1</v>
      </c>
      <c r="AQ216">
        <f t="shared" si="107"/>
        <v>0</v>
      </c>
      <c r="AR216">
        <f t="shared" si="104"/>
        <v>1</v>
      </c>
      <c r="AS216">
        <f t="shared" si="104"/>
        <v>0</v>
      </c>
      <c r="AT216">
        <f t="shared" si="108"/>
        <v>1</v>
      </c>
      <c r="AW216">
        <f t="shared" si="109"/>
        <v>0</v>
      </c>
    </row>
    <row r="217" spans="2:49" x14ac:dyDescent="0.35">
      <c r="B217" s="10" t="s">
        <v>162</v>
      </c>
      <c r="C217" s="10">
        <v>8</v>
      </c>
      <c r="D217" s="10">
        <v>1</v>
      </c>
      <c r="E217" s="10">
        <v>0</v>
      </c>
      <c r="F217" s="10">
        <v>0</v>
      </c>
      <c r="G217" s="10">
        <v>1</v>
      </c>
      <c r="H217" s="10">
        <v>1</v>
      </c>
      <c r="I217" s="10" t="e">
        <v>#N/A</v>
      </c>
      <c r="J217" s="10" t="e">
        <v>#N/A</v>
      </c>
      <c r="K217" s="10" t="e">
        <v>#N/A</v>
      </c>
      <c r="L217" s="10" t="e">
        <v>#N/A</v>
      </c>
      <c r="M217" s="10" t="e">
        <v>#N/A</v>
      </c>
      <c r="N217" s="10" t="e">
        <v>#N/A</v>
      </c>
      <c r="O217" s="10" t="e">
        <v>#N/A</v>
      </c>
      <c r="P217" s="10" t="e">
        <v>#N/A</v>
      </c>
      <c r="Q217" s="10" t="e">
        <v>#N/A</v>
      </c>
      <c r="R217" s="10" t="e">
        <v>#N/A</v>
      </c>
      <c r="S217" s="10" t="e">
        <v>#N/A</v>
      </c>
      <c r="T217" s="10" t="e">
        <v>#N/A</v>
      </c>
      <c r="U217" s="10" t="e">
        <v>#N/A</v>
      </c>
      <c r="V217" s="10" t="e">
        <v>#N/A</v>
      </c>
      <c r="W217" s="10" t="e">
        <v>#N/A</v>
      </c>
      <c r="X217" s="10" t="e">
        <v>#N/A</v>
      </c>
      <c r="Y217" s="10" t="e">
        <v>#N/A</v>
      </c>
      <c r="Z217" s="10" t="e">
        <v>#N/A</v>
      </c>
      <c r="AA217" s="10" t="e">
        <v>#N/A</v>
      </c>
      <c r="AN217">
        <f t="shared" si="105"/>
        <v>1</v>
      </c>
      <c r="AO217">
        <f t="shared" si="103"/>
        <v>1</v>
      </c>
      <c r="AP217">
        <f t="shared" si="106"/>
        <v>1</v>
      </c>
      <c r="AQ217">
        <f t="shared" si="107"/>
        <v>1</v>
      </c>
      <c r="AR217">
        <f t="shared" si="104"/>
        <v>1</v>
      </c>
      <c r="AS217">
        <f t="shared" si="104"/>
        <v>1</v>
      </c>
      <c r="AT217">
        <f t="shared" si="108"/>
        <v>0.7</v>
      </c>
      <c r="AW217">
        <f t="shared" si="109"/>
        <v>0.2</v>
      </c>
    </row>
    <row r="218" spans="2:49" x14ac:dyDescent="0.35">
      <c r="D218">
        <f>+AVERAGE(D210:D217)</f>
        <v>0.2857142857142857</v>
      </c>
      <c r="E218">
        <f>+AVERAGE(E210:E217)</f>
        <v>0.125</v>
      </c>
      <c r="F218">
        <f>+AVERAGE(F210:F217)</f>
        <v>0.5</v>
      </c>
      <c r="G218">
        <f>+AVERAGE(G210:G217)</f>
        <v>0.875</v>
      </c>
      <c r="H218">
        <f>+AVERAGE(H210:H217)</f>
        <v>1</v>
      </c>
    </row>
    <row r="219" spans="2:49" x14ac:dyDescent="0.35">
      <c r="C219" t="s">
        <v>115</v>
      </c>
      <c r="D219">
        <f>(SUM(D210:D217)+1)/12</f>
        <v>0.25</v>
      </c>
      <c r="E219">
        <f>(SUM(E210:E217)+1)/12</f>
        <v>0.16666666666666666</v>
      </c>
      <c r="F219">
        <f>(SUM(F210:F217)+4)/12</f>
        <v>0.66666666666666663</v>
      </c>
      <c r="G219">
        <f>(SUM(G210:G217)+4)/12</f>
        <v>0.91666666666666663</v>
      </c>
      <c r="H219">
        <f>(SUM(H210:H217)+4)/12</f>
        <v>1</v>
      </c>
    </row>
    <row r="220" spans="2:49" x14ac:dyDescent="0.35">
      <c r="B220" s="10" t="s">
        <v>163</v>
      </c>
      <c r="C220" s="10">
        <v>1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1</v>
      </c>
      <c r="L220" s="10">
        <v>0</v>
      </c>
      <c r="M220" s="10">
        <v>0</v>
      </c>
      <c r="N220" s="10">
        <v>0</v>
      </c>
      <c r="O220" s="10">
        <v>1</v>
      </c>
      <c r="P220" s="10">
        <v>0</v>
      </c>
      <c r="Q220" s="10">
        <v>0</v>
      </c>
      <c r="R220" s="10">
        <v>0</v>
      </c>
      <c r="S220" s="10">
        <v>1</v>
      </c>
      <c r="T220" s="10">
        <v>1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1</v>
      </c>
      <c r="AN220">
        <f t="shared" si="105"/>
        <v>7</v>
      </c>
      <c r="AO220">
        <f t="shared" si="103"/>
        <v>7</v>
      </c>
      <c r="AP220">
        <f>COUNTIFS(D220:Z220,"0",E220:AA220,"1",$D$231:$Z$231,"&lt;0,5")+COUNTIFS(D220:Z220,"1",E220:AA220,"0",$D$231:$Z$231,"&gt;0,5")</f>
        <v>3</v>
      </c>
      <c r="AQ220">
        <f>COUNTIFS(D220:Z220,"0",E220:AA220,"1",$D$231:$Z$231,"&gt;"&amp;$X$1)+COUNTIFS(D220:Z220,"1",E220:AA220,"0",$D$231:$Z$231,"&lt;"&amp;$Y$1)</f>
        <v>3</v>
      </c>
      <c r="AR220">
        <f>AP220</f>
        <v>3</v>
      </c>
      <c r="AS220">
        <f t="shared" si="104"/>
        <v>3</v>
      </c>
      <c r="AT220">
        <f>IF(AR220=0,-1,AO220/$U$4+$X$2*AR220-$X$3*AS220)</f>
        <v>1.7916666666666665</v>
      </c>
      <c r="AU220">
        <v>7</v>
      </c>
      <c r="AV220">
        <v>3</v>
      </c>
      <c r="AW220">
        <f>AO220/$U$4</f>
        <v>0.29166666666666669</v>
      </c>
    </row>
    <row r="221" spans="2:49" x14ac:dyDescent="0.35">
      <c r="B221" s="10" t="s">
        <v>163</v>
      </c>
      <c r="C221" s="10">
        <v>2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1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1</v>
      </c>
      <c r="Y221" s="10">
        <v>1</v>
      </c>
      <c r="Z221" s="10">
        <v>1</v>
      </c>
      <c r="AA221" s="10">
        <v>1</v>
      </c>
      <c r="AN221">
        <f t="shared" si="105"/>
        <v>3</v>
      </c>
      <c r="AO221">
        <f t="shared" si="103"/>
        <v>3</v>
      </c>
      <c r="AP221">
        <f t="shared" ref="AP221:AP229" si="110">COUNTIFS(D221:Z221,"0",E221:AA221,"1",$D$231:$Z$231,"&lt;0,5")+COUNTIFS(D221:Z221,"1",E221:AA221,"0",$D$231:$Z$231,"&gt;0,5")</f>
        <v>2</v>
      </c>
      <c r="AQ221">
        <f t="shared" ref="AQ221:AQ229" si="111">COUNTIFS(D221:Z221,"0",E221:AA221,"1",$D$231:$Z$231,"&gt;"&amp;$X$1)+COUNTIFS(D221:Z221,"1",E221:AA221,"0",$D$231:$Z$231,"&lt;"&amp;$Y$1)</f>
        <v>1</v>
      </c>
      <c r="AR221">
        <f t="shared" si="104"/>
        <v>2</v>
      </c>
      <c r="AS221">
        <f t="shared" si="104"/>
        <v>1</v>
      </c>
      <c r="AT221">
        <f>IF(AR221=0,-1,AO221/$U$4+$X$2*AR221-$X$3*AS221)</f>
        <v>1.625</v>
      </c>
      <c r="AW221">
        <f t="shared" ref="AW221:AW229" si="112">AO221/$U$4</f>
        <v>0.125</v>
      </c>
    </row>
    <row r="222" spans="2:49" x14ac:dyDescent="0.35">
      <c r="B222" s="10" t="s">
        <v>163</v>
      </c>
      <c r="C222" s="10">
        <v>3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1</v>
      </c>
      <c r="L222" s="10">
        <v>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N222">
        <f t="shared" si="105"/>
        <v>2</v>
      </c>
      <c r="AO222">
        <f t="shared" si="103"/>
        <v>2</v>
      </c>
      <c r="AP222">
        <f t="shared" si="110"/>
        <v>1</v>
      </c>
      <c r="AQ222">
        <f t="shared" si="111"/>
        <v>0</v>
      </c>
      <c r="AR222">
        <f t="shared" si="104"/>
        <v>1</v>
      </c>
      <c r="AS222">
        <f t="shared" si="104"/>
        <v>0</v>
      </c>
      <c r="AT222">
        <f t="shared" ref="AT222:AT229" si="113">IF(AR222=0,-1,AO222/$U$4+$X$2*AR222-$X$3*AS222)</f>
        <v>1.0833333333333333</v>
      </c>
      <c r="AW222">
        <f t="shared" si="112"/>
        <v>8.3333333333333329E-2</v>
      </c>
    </row>
    <row r="223" spans="2:49" x14ac:dyDescent="0.35">
      <c r="B223" s="10" t="s">
        <v>163</v>
      </c>
      <c r="C223" s="10">
        <v>4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N223">
        <f t="shared" si="105"/>
        <v>0</v>
      </c>
      <c r="AO223">
        <f t="shared" si="103"/>
        <v>0</v>
      </c>
      <c r="AP223">
        <f t="shared" si="110"/>
        <v>0</v>
      </c>
      <c r="AQ223">
        <f t="shared" si="111"/>
        <v>0</v>
      </c>
      <c r="AR223">
        <f t="shared" si="104"/>
        <v>0</v>
      </c>
      <c r="AS223">
        <f t="shared" si="104"/>
        <v>0</v>
      </c>
      <c r="AT223">
        <f t="shared" si="113"/>
        <v>-1</v>
      </c>
      <c r="AW223">
        <f t="shared" si="112"/>
        <v>0</v>
      </c>
    </row>
    <row r="224" spans="2:49" x14ac:dyDescent="0.35">
      <c r="B224" s="10" t="s">
        <v>163</v>
      </c>
      <c r="C224" s="10">
        <v>5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1</v>
      </c>
      <c r="K224" s="10">
        <v>1</v>
      </c>
      <c r="L224" s="10">
        <v>1</v>
      </c>
      <c r="M224" s="10">
        <v>1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1</v>
      </c>
      <c r="Y224" s="10">
        <v>1</v>
      </c>
      <c r="Z224" s="10">
        <v>1</v>
      </c>
      <c r="AA224" s="10">
        <v>1</v>
      </c>
      <c r="AN224">
        <f t="shared" si="105"/>
        <v>3</v>
      </c>
      <c r="AO224">
        <f t="shared" si="103"/>
        <v>3</v>
      </c>
      <c r="AP224">
        <f t="shared" si="110"/>
        <v>2</v>
      </c>
      <c r="AQ224">
        <f t="shared" si="111"/>
        <v>1</v>
      </c>
      <c r="AR224">
        <f t="shared" si="104"/>
        <v>2</v>
      </c>
      <c r="AS224">
        <f t="shared" si="104"/>
        <v>1</v>
      </c>
      <c r="AT224">
        <f t="shared" si="113"/>
        <v>1.625</v>
      </c>
      <c r="AW224">
        <f t="shared" si="112"/>
        <v>0.125</v>
      </c>
    </row>
    <row r="225" spans="2:49" x14ac:dyDescent="0.35">
      <c r="B225" s="10" t="s">
        <v>163</v>
      </c>
      <c r="C225" s="10">
        <v>6</v>
      </c>
      <c r="D225" s="10">
        <v>1</v>
      </c>
      <c r="E225" s="10">
        <v>1</v>
      </c>
      <c r="F225" s="10"/>
      <c r="G225" s="10">
        <v>1</v>
      </c>
      <c r="H225" s="10">
        <v>0</v>
      </c>
      <c r="I225" s="10">
        <v>1</v>
      </c>
      <c r="J225" s="10">
        <v>1</v>
      </c>
      <c r="K225" s="10">
        <v>1</v>
      </c>
      <c r="L225" s="10">
        <v>1</v>
      </c>
      <c r="M225" s="10">
        <v>0</v>
      </c>
      <c r="N225" s="10">
        <v>1</v>
      </c>
      <c r="O225" s="10"/>
      <c r="P225" s="10">
        <v>0</v>
      </c>
      <c r="Q225" s="10">
        <v>0</v>
      </c>
      <c r="R225" s="10">
        <v>0</v>
      </c>
      <c r="S225" s="10">
        <v>1</v>
      </c>
      <c r="T225" s="10">
        <v>0</v>
      </c>
      <c r="U225" s="10">
        <v>1</v>
      </c>
      <c r="V225" s="10">
        <v>0</v>
      </c>
      <c r="W225" s="10">
        <v>1</v>
      </c>
      <c r="X225" s="10">
        <v>1</v>
      </c>
      <c r="Y225" s="10">
        <v>0</v>
      </c>
      <c r="Z225" s="10">
        <v>1</v>
      </c>
      <c r="AA225" s="10">
        <v>1</v>
      </c>
      <c r="AN225">
        <f t="shared" si="105"/>
        <v>11</v>
      </c>
      <c r="AO225">
        <v>12</v>
      </c>
      <c r="AP225">
        <f t="shared" si="110"/>
        <v>6</v>
      </c>
      <c r="AQ225">
        <f t="shared" si="111"/>
        <v>4</v>
      </c>
      <c r="AR225">
        <f t="shared" si="104"/>
        <v>6</v>
      </c>
      <c r="AS225">
        <f t="shared" si="104"/>
        <v>4</v>
      </c>
      <c r="AT225">
        <f t="shared" si="113"/>
        <v>4.5</v>
      </c>
      <c r="AW225">
        <f t="shared" si="112"/>
        <v>0.5</v>
      </c>
    </row>
    <row r="226" spans="2:49" x14ac:dyDescent="0.35">
      <c r="B226" s="10" t="s">
        <v>163</v>
      </c>
      <c r="C226" s="10">
        <v>7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N226">
        <f t="shared" si="105"/>
        <v>0</v>
      </c>
      <c r="AO226">
        <f t="shared" si="103"/>
        <v>0</v>
      </c>
      <c r="AP226">
        <f t="shared" si="110"/>
        <v>0</v>
      </c>
      <c r="AQ226">
        <f t="shared" si="111"/>
        <v>0</v>
      </c>
      <c r="AR226">
        <f t="shared" si="104"/>
        <v>0</v>
      </c>
      <c r="AS226">
        <f t="shared" si="104"/>
        <v>0</v>
      </c>
      <c r="AT226">
        <f t="shared" si="113"/>
        <v>-1</v>
      </c>
      <c r="AW226">
        <f t="shared" si="112"/>
        <v>0</v>
      </c>
    </row>
    <row r="227" spans="2:49" x14ac:dyDescent="0.35">
      <c r="B227" s="10" t="s">
        <v>163</v>
      </c>
      <c r="C227" s="10">
        <v>8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N227">
        <f t="shared" si="105"/>
        <v>0</v>
      </c>
      <c r="AO227">
        <f t="shared" si="103"/>
        <v>0</v>
      </c>
      <c r="AP227">
        <f t="shared" si="110"/>
        <v>0</v>
      </c>
      <c r="AQ227">
        <f t="shared" si="111"/>
        <v>0</v>
      </c>
      <c r="AR227">
        <f t="shared" si="104"/>
        <v>0</v>
      </c>
      <c r="AS227">
        <f t="shared" si="104"/>
        <v>0</v>
      </c>
      <c r="AT227">
        <f t="shared" si="113"/>
        <v>-1</v>
      </c>
      <c r="AW227">
        <f t="shared" si="112"/>
        <v>0</v>
      </c>
    </row>
    <row r="228" spans="2:49" x14ac:dyDescent="0.35">
      <c r="B228" s="10" t="s">
        <v>163</v>
      </c>
      <c r="C228" s="10">
        <v>9</v>
      </c>
      <c r="D228" s="10">
        <v>1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1</v>
      </c>
      <c r="K228" s="10">
        <v>1</v>
      </c>
      <c r="L228" s="10">
        <v>1</v>
      </c>
      <c r="M228" s="10">
        <v>1</v>
      </c>
      <c r="N228" s="10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1</v>
      </c>
      <c r="Z228" s="10">
        <v>1</v>
      </c>
      <c r="AA228" s="10">
        <v>1</v>
      </c>
      <c r="AN228">
        <f t="shared" si="105"/>
        <v>4</v>
      </c>
      <c r="AO228">
        <f t="shared" si="103"/>
        <v>4</v>
      </c>
      <c r="AP228">
        <f t="shared" si="110"/>
        <v>2</v>
      </c>
      <c r="AQ228">
        <f t="shared" si="111"/>
        <v>2</v>
      </c>
      <c r="AR228">
        <f t="shared" si="104"/>
        <v>2</v>
      </c>
      <c r="AS228">
        <f t="shared" si="104"/>
        <v>2</v>
      </c>
      <c r="AT228">
        <f t="shared" si="113"/>
        <v>1.1666666666666665</v>
      </c>
      <c r="AW228">
        <f t="shared" si="112"/>
        <v>0.16666666666666666</v>
      </c>
    </row>
    <row r="229" spans="2:49" x14ac:dyDescent="0.35">
      <c r="B229" s="10" t="s">
        <v>163</v>
      </c>
      <c r="C229" s="10">
        <v>10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/>
      <c r="J229" s="10">
        <v>1</v>
      </c>
      <c r="K229" s="10">
        <v>1</v>
      </c>
      <c r="L229" s="10">
        <v>1</v>
      </c>
      <c r="M229" s="10">
        <v>1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1</v>
      </c>
      <c r="X229" s="10">
        <v>0</v>
      </c>
      <c r="Y229" s="10">
        <v>1</v>
      </c>
      <c r="Z229" s="10">
        <v>1</v>
      </c>
      <c r="AA229" s="10">
        <v>0</v>
      </c>
      <c r="AN229">
        <f t="shared" si="105"/>
        <v>5</v>
      </c>
      <c r="AO229">
        <v>6</v>
      </c>
      <c r="AP229">
        <f t="shared" si="110"/>
        <v>3</v>
      </c>
      <c r="AQ229">
        <f t="shared" si="111"/>
        <v>2</v>
      </c>
      <c r="AR229">
        <f t="shared" si="104"/>
        <v>3</v>
      </c>
      <c r="AS229">
        <v>2</v>
      </c>
      <c r="AT229">
        <f t="shared" si="113"/>
        <v>2.25</v>
      </c>
      <c r="AW229">
        <f t="shared" si="112"/>
        <v>0.25</v>
      </c>
    </row>
    <row r="230" spans="2:49" x14ac:dyDescent="0.35">
      <c r="C230" s="10"/>
      <c r="D230">
        <f>+AVERAGE(D220:D229)</f>
        <v>0.2</v>
      </c>
      <c r="E230">
        <f t="shared" ref="E230:AA230" si="114">+AVERAGE(E220:E229)</f>
        <v>0.1</v>
      </c>
      <c r="F230">
        <f t="shared" si="114"/>
        <v>0</v>
      </c>
      <c r="G230">
        <f t="shared" si="114"/>
        <v>0.1</v>
      </c>
      <c r="H230">
        <f t="shared" si="114"/>
        <v>0</v>
      </c>
      <c r="I230">
        <f t="shared" si="114"/>
        <v>0.1111111111111111</v>
      </c>
      <c r="J230">
        <f t="shared" si="114"/>
        <v>0.4</v>
      </c>
      <c r="K230">
        <f t="shared" si="114"/>
        <v>0.6</v>
      </c>
      <c r="L230">
        <f t="shared" si="114"/>
        <v>0.6</v>
      </c>
      <c r="M230">
        <f t="shared" si="114"/>
        <v>0.3</v>
      </c>
      <c r="N230">
        <f t="shared" si="114"/>
        <v>0.2</v>
      </c>
      <c r="O230">
        <f t="shared" si="114"/>
        <v>0.1111111111111111</v>
      </c>
      <c r="P230">
        <f t="shared" si="114"/>
        <v>0</v>
      </c>
      <c r="Q230">
        <f t="shared" si="114"/>
        <v>0</v>
      </c>
      <c r="R230">
        <f t="shared" si="114"/>
        <v>0</v>
      </c>
      <c r="S230">
        <f t="shared" si="114"/>
        <v>0.2</v>
      </c>
      <c r="T230">
        <f t="shared" si="114"/>
        <v>0.1</v>
      </c>
      <c r="U230">
        <f t="shared" si="114"/>
        <v>0.1</v>
      </c>
      <c r="V230">
        <f t="shared" si="114"/>
        <v>0</v>
      </c>
      <c r="W230">
        <f t="shared" si="114"/>
        <v>0.2</v>
      </c>
      <c r="X230">
        <f t="shared" si="114"/>
        <v>0.3</v>
      </c>
      <c r="Y230">
        <f t="shared" si="114"/>
        <v>0.4</v>
      </c>
      <c r="Z230">
        <f t="shared" si="114"/>
        <v>0.5</v>
      </c>
      <c r="AA230">
        <f t="shared" si="114"/>
        <v>0.5</v>
      </c>
    </row>
    <row r="231" spans="2:49" x14ac:dyDescent="0.35">
      <c r="C231" s="10" t="s">
        <v>115</v>
      </c>
      <c r="D231">
        <f>(SUM(D220:D229)+1)/12</f>
        <v>0.25</v>
      </c>
      <c r="E231">
        <f>(SUM(E220:E229)+1)/12</f>
        <v>0.16666666666666666</v>
      </c>
      <c r="F231">
        <f>(SUM(F220:F229)+1)/12</f>
        <v>8.3333333333333329E-2</v>
      </c>
      <c r="G231">
        <f>(SUM(G220:G229)+2)/12</f>
        <v>0.25</v>
      </c>
      <c r="H231">
        <f t="shared" ref="H231:AA231" si="115">(SUM(H220:H229)+2)/12</f>
        <v>0.16666666666666666</v>
      </c>
      <c r="I231">
        <f t="shared" si="115"/>
        <v>0.25</v>
      </c>
      <c r="J231">
        <f t="shared" si="115"/>
        <v>0.5</v>
      </c>
      <c r="K231">
        <f t="shared" si="115"/>
        <v>0.66666666666666663</v>
      </c>
      <c r="L231">
        <f t="shared" si="115"/>
        <v>0.66666666666666663</v>
      </c>
      <c r="M231">
        <f t="shared" si="115"/>
        <v>0.41666666666666669</v>
      </c>
      <c r="N231">
        <f t="shared" si="115"/>
        <v>0.33333333333333331</v>
      </c>
      <c r="O231">
        <f t="shared" si="115"/>
        <v>0.25</v>
      </c>
      <c r="P231">
        <f t="shared" si="115"/>
        <v>0.16666666666666666</v>
      </c>
      <c r="Q231">
        <f t="shared" si="115"/>
        <v>0.16666666666666666</v>
      </c>
      <c r="R231">
        <f t="shared" si="115"/>
        <v>0.16666666666666666</v>
      </c>
      <c r="S231">
        <f t="shared" si="115"/>
        <v>0.33333333333333331</v>
      </c>
      <c r="T231">
        <f t="shared" si="115"/>
        <v>0.25</v>
      </c>
      <c r="U231">
        <f t="shared" si="115"/>
        <v>0.25</v>
      </c>
      <c r="V231">
        <f t="shared" si="115"/>
        <v>0.16666666666666666</v>
      </c>
      <c r="W231">
        <f t="shared" si="115"/>
        <v>0.33333333333333331</v>
      </c>
      <c r="X231">
        <f t="shared" si="115"/>
        <v>0.41666666666666669</v>
      </c>
      <c r="Y231">
        <f t="shared" si="115"/>
        <v>0.5</v>
      </c>
      <c r="Z231">
        <f t="shared" si="115"/>
        <v>0.58333333333333337</v>
      </c>
      <c r="AA231">
        <f t="shared" si="115"/>
        <v>0.58333333333333337</v>
      </c>
    </row>
  </sheetData>
  <conditionalFormatting sqref="AT7 AT14:AT15 AT9:AT11 AT18:AT22 AT28:AT39 AT42:AT47 AT52:AT55 AT64:AT75 AT78:AT79 AT82:AT85 AT99:AT101 AT103:AT108 AT111:AT118 AT121:AT122 AT126:AT130 AT124 AT135:AT141 AT144:AT148 AT150:AT151 AT154:AT157 AT159:AT163 AT167:AT169 AT172:AT174 AT178 AT181:AT184 AT187:AT189 AT191:AT196 AT199:AT205 AT61 AT58 AT207 AT210:AT217 AT220:AT229 AT89:AT96">
    <cfRule type="cellIs" dxfId="3" priority="1" operator="lessThanOrEqual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82" workbookViewId="0">
      <selection activeCell="E10" sqref="E10"/>
    </sheetView>
  </sheetViews>
  <sheetFormatPr defaultRowHeight="14.5" x14ac:dyDescent="0.35"/>
  <cols>
    <col min="2" max="2" width="8.7265625" style="13"/>
  </cols>
  <sheetData>
    <row r="1" spans="1:2" x14ac:dyDescent="0.35">
      <c r="A1">
        <v>0.125</v>
      </c>
      <c r="B1">
        <v>4.1666666666666664E-2</v>
      </c>
    </row>
    <row r="2" spans="1:2" x14ac:dyDescent="0.35">
      <c r="A2">
        <v>0.125</v>
      </c>
      <c r="B2">
        <v>0</v>
      </c>
    </row>
    <row r="3" spans="1:2" x14ac:dyDescent="0.35">
      <c r="A3">
        <v>0.125</v>
      </c>
      <c r="B3">
        <v>0</v>
      </c>
    </row>
    <row r="4" spans="1:2" x14ac:dyDescent="0.35">
      <c r="A4" s="13">
        <v>0.125</v>
      </c>
      <c r="B4">
        <v>0</v>
      </c>
    </row>
    <row r="5" spans="1:2" x14ac:dyDescent="0.35">
      <c r="A5">
        <v>0.125</v>
      </c>
      <c r="B5">
        <v>0</v>
      </c>
    </row>
    <row r="6" spans="1:2" x14ac:dyDescent="0.35">
      <c r="A6">
        <v>0</v>
      </c>
      <c r="B6">
        <v>0.16666666666666666</v>
      </c>
    </row>
    <row r="7" spans="1:2" x14ac:dyDescent="0.35">
      <c r="A7">
        <v>0</v>
      </c>
      <c r="B7">
        <v>0</v>
      </c>
    </row>
    <row r="8" spans="1:2" x14ac:dyDescent="0.35">
      <c r="A8">
        <v>0</v>
      </c>
      <c r="B8">
        <v>0</v>
      </c>
    </row>
    <row r="9" spans="1:2" x14ac:dyDescent="0.35">
      <c r="A9">
        <v>0</v>
      </c>
      <c r="B9">
        <v>0</v>
      </c>
    </row>
    <row r="10" spans="1:2" x14ac:dyDescent="0.35">
      <c r="A10">
        <v>0</v>
      </c>
      <c r="B10">
        <v>0</v>
      </c>
    </row>
    <row r="11" spans="1:2" x14ac:dyDescent="0.35">
      <c r="A11">
        <v>0.2857142857142857</v>
      </c>
      <c r="B11">
        <v>4.1666666666666664E-2</v>
      </c>
    </row>
    <row r="12" spans="1:2" x14ac:dyDescent="0.35">
      <c r="A12">
        <v>0</v>
      </c>
      <c r="B12">
        <v>0</v>
      </c>
    </row>
    <row r="13" spans="1:2" x14ac:dyDescent="0.35">
      <c r="A13">
        <v>0</v>
      </c>
      <c r="B13">
        <v>6.25E-2</v>
      </c>
    </row>
    <row r="14" spans="1:2" x14ac:dyDescent="0.35">
      <c r="A14">
        <v>0.2857142857142857</v>
      </c>
      <c r="B14">
        <v>0</v>
      </c>
    </row>
    <row r="15" spans="1:2" x14ac:dyDescent="0.35">
      <c r="A15">
        <v>0.2857142857142857</v>
      </c>
      <c r="B15">
        <v>0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</v>
      </c>
    </row>
    <row r="20" spans="1:2" x14ac:dyDescent="0.35">
      <c r="A20">
        <v>0</v>
      </c>
      <c r="B20">
        <v>0</v>
      </c>
    </row>
    <row r="21" spans="1:2" x14ac:dyDescent="0.35">
      <c r="A21">
        <v>0</v>
      </c>
      <c r="B21">
        <v>0</v>
      </c>
    </row>
    <row r="22" spans="1:2" x14ac:dyDescent="0.35">
      <c r="A22">
        <v>0.1111111111111111</v>
      </c>
      <c r="B22">
        <v>0</v>
      </c>
    </row>
    <row r="23" spans="1:2" x14ac:dyDescent="0.35">
      <c r="A23">
        <v>0</v>
      </c>
      <c r="B23">
        <v>0</v>
      </c>
    </row>
    <row r="24" spans="1:2" x14ac:dyDescent="0.35">
      <c r="A24">
        <v>8.3333333333333329E-2</v>
      </c>
      <c r="B24">
        <v>0</v>
      </c>
    </row>
    <row r="25" spans="1:2" x14ac:dyDescent="0.35">
      <c r="A25">
        <v>0.5</v>
      </c>
      <c r="B25">
        <v>0</v>
      </c>
    </row>
    <row r="26" spans="1:2" x14ac:dyDescent="0.35">
      <c r="A26">
        <v>0</v>
      </c>
      <c r="B26">
        <v>0</v>
      </c>
    </row>
    <row r="27" spans="1:2" x14ac:dyDescent="0.35">
      <c r="A27">
        <v>0.125</v>
      </c>
      <c r="B27">
        <v>0</v>
      </c>
    </row>
    <row r="28" spans="1:2" x14ac:dyDescent="0.35">
      <c r="A28">
        <v>0</v>
      </c>
      <c r="B28">
        <v>0</v>
      </c>
    </row>
    <row r="29" spans="1:2" x14ac:dyDescent="0.35">
      <c r="A29">
        <v>0</v>
      </c>
      <c r="B29">
        <v>0</v>
      </c>
    </row>
    <row r="30" spans="1:2" x14ac:dyDescent="0.35">
      <c r="A30">
        <v>0.125</v>
      </c>
      <c r="B30">
        <v>0</v>
      </c>
    </row>
    <row r="31" spans="1:2" x14ac:dyDescent="0.35">
      <c r="A31">
        <v>0.5</v>
      </c>
      <c r="B31">
        <v>0.14285714285714285</v>
      </c>
    </row>
    <row r="32" spans="1:2" x14ac:dyDescent="0.35">
      <c r="A32">
        <v>0.375</v>
      </c>
      <c r="B32">
        <v>0</v>
      </c>
    </row>
    <row r="33" spans="1:2" x14ac:dyDescent="0.35">
      <c r="A33">
        <v>0</v>
      </c>
      <c r="B33">
        <v>0</v>
      </c>
    </row>
    <row r="34" spans="1:2" x14ac:dyDescent="0.35">
      <c r="A34">
        <v>0.1</v>
      </c>
      <c r="B34">
        <v>0</v>
      </c>
    </row>
    <row r="35" spans="1:2" x14ac:dyDescent="0.35">
      <c r="A35">
        <v>0</v>
      </c>
      <c r="B35">
        <v>0</v>
      </c>
    </row>
    <row r="36" spans="1:2" x14ac:dyDescent="0.35">
      <c r="A36">
        <v>0</v>
      </c>
      <c r="B36">
        <v>0</v>
      </c>
    </row>
    <row r="37" spans="1:2" x14ac:dyDescent="0.35">
      <c r="A37">
        <v>0</v>
      </c>
      <c r="B37">
        <v>0</v>
      </c>
    </row>
    <row r="38" spans="1:2" x14ac:dyDescent="0.35">
      <c r="A38">
        <v>0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0</v>
      </c>
      <c r="B40">
        <v>0</v>
      </c>
    </row>
    <row r="41" spans="1:2" x14ac:dyDescent="0.35">
      <c r="A41">
        <v>0</v>
      </c>
      <c r="B41">
        <v>4.1666666666666664E-2</v>
      </c>
    </row>
    <row r="42" spans="1:2" x14ac:dyDescent="0.35">
      <c r="A42">
        <v>0.33333333333333331</v>
      </c>
      <c r="B42">
        <v>0</v>
      </c>
    </row>
    <row r="43" spans="1:2" x14ac:dyDescent="0.35">
      <c r="A43">
        <v>0</v>
      </c>
      <c r="B43">
        <v>4.7619047619047616E-2</v>
      </c>
    </row>
    <row r="44" spans="1:2" x14ac:dyDescent="0.35">
      <c r="A44">
        <v>0</v>
      </c>
      <c r="B44">
        <v>6.25E-2</v>
      </c>
    </row>
    <row r="45" spans="1:2" x14ac:dyDescent="0.35">
      <c r="A45">
        <v>0</v>
      </c>
      <c r="B45">
        <v>0</v>
      </c>
    </row>
    <row r="46" spans="1:2" x14ac:dyDescent="0.35">
      <c r="A46">
        <v>0.14285714285714285</v>
      </c>
      <c r="B46">
        <v>0</v>
      </c>
    </row>
    <row r="47" spans="1:2" x14ac:dyDescent="0.35">
      <c r="A47">
        <v>0</v>
      </c>
      <c r="B47">
        <v>0</v>
      </c>
    </row>
    <row r="48" spans="1:2" x14ac:dyDescent="0.35">
      <c r="A48">
        <v>0</v>
      </c>
      <c r="B48">
        <v>0</v>
      </c>
    </row>
    <row r="49" spans="1:2" x14ac:dyDescent="0.35">
      <c r="A49">
        <v>0.33333333333333331</v>
      </c>
      <c r="B49">
        <v>0</v>
      </c>
    </row>
    <row r="50" spans="1:2" x14ac:dyDescent="0.35">
      <c r="A50">
        <v>0</v>
      </c>
      <c r="B50">
        <v>0</v>
      </c>
    </row>
    <row r="51" spans="1:2" x14ac:dyDescent="0.35">
      <c r="A51">
        <v>0.22222222222222221</v>
      </c>
      <c r="B51">
        <v>0</v>
      </c>
    </row>
    <row r="52" spans="1:2" x14ac:dyDescent="0.35">
      <c r="A52">
        <v>0</v>
      </c>
      <c r="B52">
        <v>0</v>
      </c>
    </row>
    <row r="53" spans="1:2" x14ac:dyDescent="0.35">
      <c r="A53">
        <v>0</v>
      </c>
      <c r="B53">
        <v>0</v>
      </c>
    </row>
    <row r="54" spans="1:2" x14ac:dyDescent="0.35">
      <c r="A54">
        <v>0.2857142857142857</v>
      </c>
      <c r="B54"/>
    </row>
    <row r="55" spans="1:2" x14ac:dyDescent="0.35">
      <c r="A55">
        <v>0.2857142857142857</v>
      </c>
      <c r="B55"/>
    </row>
    <row r="56" spans="1:2" x14ac:dyDescent="0.35">
      <c r="A56">
        <v>0</v>
      </c>
      <c r="B56"/>
    </row>
    <row r="57" spans="1:2" x14ac:dyDescent="0.35">
      <c r="A57">
        <v>0.2857142857142857</v>
      </c>
      <c r="B57"/>
    </row>
    <row r="58" spans="1:2" x14ac:dyDescent="0.35">
      <c r="A58">
        <v>0</v>
      </c>
      <c r="B58"/>
    </row>
    <row r="59" spans="1:2" x14ac:dyDescent="0.35">
      <c r="A59">
        <v>0</v>
      </c>
      <c r="B59"/>
    </row>
    <row r="60" spans="1:2" x14ac:dyDescent="0.35">
      <c r="A60">
        <v>0</v>
      </c>
      <c r="B60"/>
    </row>
    <row r="61" spans="1:2" x14ac:dyDescent="0.35">
      <c r="A61">
        <v>0.16666666666666666</v>
      </c>
    </row>
    <row r="62" spans="1:2" x14ac:dyDescent="0.35">
      <c r="A62">
        <v>0.16666666666666666</v>
      </c>
    </row>
    <row r="63" spans="1:2" x14ac:dyDescent="0.35">
      <c r="A63">
        <v>9.5238095238095233E-2</v>
      </c>
    </row>
    <row r="64" spans="1:2" x14ac:dyDescent="0.35">
      <c r="A64">
        <v>9.5238095238095233E-2</v>
      </c>
    </row>
    <row r="65" spans="1:1" x14ac:dyDescent="0.35">
      <c r="A65">
        <v>0.38095238095238093</v>
      </c>
    </row>
    <row r="66" spans="1:1" x14ac:dyDescent="0.35">
      <c r="A66">
        <v>9.5238095238095233E-2</v>
      </c>
    </row>
    <row r="67" spans="1:1" x14ac:dyDescent="0.35">
      <c r="A67">
        <v>9.5238095238095233E-2</v>
      </c>
    </row>
    <row r="68" spans="1:1" x14ac:dyDescent="0.35">
      <c r="A68">
        <v>0.14285714285714285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0.375</v>
      </c>
    </row>
    <row r="72" spans="1:1" x14ac:dyDescent="0.35">
      <c r="A72">
        <v>0.125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0.2</v>
      </c>
    </row>
    <row r="79" spans="1:1" x14ac:dyDescent="0.35">
      <c r="A79">
        <v>0.29166666666666669</v>
      </c>
    </row>
    <row r="80" spans="1:1" x14ac:dyDescent="0.35">
      <c r="A80">
        <v>0.125</v>
      </c>
    </row>
    <row r="81" spans="1:1" x14ac:dyDescent="0.35">
      <c r="A81">
        <v>8.3333333333333329E-2</v>
      </c>
    </row>
    <row r="82" spans="1:1" x14ac:dyDescent="0.35">
      <c r="A82">
        <v>0.125</v>
      </c>
    </row>
    <row r="83" spans="1:1" x14ac:dyDescent="0.35">
      <c r="A83">
        <v>0.5</v>
      </c>
    </row>
    <row r="84" spans="1:1" x14ac:dyDescent="0.35">
      <c r="A84">
        <v>0.16666666666666666</v>
      </c>
    </row>
    <row r="85" spans="1:1" x14ac:dyDescent="0.35">
      <c r="A85">
        <v>0.25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12" workbookViewId="0">
      <selection activeCell="F30" sqref="F30"/>
    </sheetView>
  </sheetViews>
  <sheetFormatPr defaultRowHeight="14.5" x14ac:dyDescent="0.35"/>
  <cols>
    <col min="2" max="2" width="8.7265625" style="13"/>
  </cols>
  <sheetData>
    <row r="1" spans="1:2" x14ac:dyDescent="0.35">
      <c r="A1">
        <v>0.125</v>
      </c>
      <c r="B1">
        <v>4.1666666666666664E-2</v>
      </c>
    </row>
    <row r="2" spans="1:2" x14ac:dyDescent="0.35">
      <c r="A2">
        <v>0.125</v>
      </c>
      <c r="B2">
        <v>0</v>
      </c>
    </row>
    <row r="3" spans="1:2" x14ac:dyDescent="0.35">
      <c r="A3">
        <v>0.125</v>
      </c>
      <c r="B3">
        <v>0</v>
      </c>
    </row>
    <row r="4" spans="1:2" x14ac:dyDescent="0.35">
      <c r="A4" s="13">
        <v>0.125</v>
      </c>
      <c r="B4">
        <v>0</v>
      </c>
    </row>
    <row r="5" spans="1:2" x14ac:dyDescent="0.35">
      <c r="A5">
        <v>0.125</v>
      </c>
      <c r="B5">
        <v>0</v>
      </c>
    </row>
    <row r="6" spans="1:2" x14ac:dyDescent="0.35">
      <c r="A6">
        <v>0</v>
      </c>
      <c r="B6">
        <v>0.16666666666666666</v>
      </c>
    </row>
    <row r="7" spans="1:2" x14ac:dyDescent="0.35">
      <c r="A7">
        <v>0</v>
      </c>
      <c r="B7">
        <v>6.25E-2</v>
      </c>
    </row>
    <row r="8" spans="1:2" x14ac:dyDescent="0.35">
      <c r="A8">
        <v>0</v>
      </c>
      <c r="B8">
        <v>0</v>
      </c>
    </row>
    <row r="9" spans="1:2" x14ac:dyDescent="0.35">
      <c r="A9">
        <v>0</v>
      </c>
      <c r="B9">
        <v>0</v>
      </c>
    </row>
    <row r="10" spans="1:2" x14ac:dyDescent="0.35">
      <c r="A10">
        <v>0</v>
      </c>
      <c r="B10">
        <v>0</v>
      </c>
    </row>
    <row r="11" spans="1:2" x14ac:dyDescent="0.35">
      <c r="A11">
        <v>0.2857142857142857</v>
      </c>
      <c r="B11">
        <v>0</v>
      </c>
    </row>
    <row r="12" spans="1:2" x14ac:dyDescent="0.35">
      <c r="A12">
        <v>0</v>
      </c>
      <c r="B12">
        <v>0</v>
      </c>
    </row>
    <row r="13" spans="1:2" x14ac:dyDescent="0.35">
      <c r="A13">
        <v>0</v>
      </c>
      <c r="B13">
        <v>0</v>
      </c>
    </row>
    <row r="14" spans="1:2" x14ac:dyDescent="0.35">
      <c r="A14">
        <v>0.2857142857142857</v>
      </c>
      <c r="B14">
        <v>0</v>
      </c>
    </row>
    <row r="15" spans="1:2" x14ac:dyDescent="0.35">
      <c r="A15">
        <v>0.2857142857142857</v>
      </c>
      <c r="B15">
        <v>0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</v>
      </c>
    </row>
    <row r="20" spans="1:2" x14ac:dyDescent="0.35">
      <c r="A20">
        <v>0</v>
      </c>
      <c r="B20">
        <v>0</v>
      </c>
    </row>
    <row r="21" spans="1:2" x14ac:dyDescent="0.35">
      <c r="A21">
        <v>0</v>
      </c>
      <c r="B21">
        <v>0</v>
      </c>
    </row>
    <row r="22" spans="1:2" x14ac:dyDescent="0.35">
      <c r="A22">
        <v>0.125</v>
      </c>
      <c r="B22">
        <v>0</v>
      </c>
    </row>
    <row r="23" spans="1:2" x14ac:dyDescent="0.35">
      <c r="A23">
        <v>0</v>
      </c>
      <c r="B23">
        <v>0</v>
      </c>
    </row>
    <row r="24" spans="1:2" x14ac:dyDescent="0.35">
      <c r="A24">
        <v>0</v>
      </c>
      <c r="B24">
        <v>0</v>
      </c>
    </row>
    <row r="25" spans="1:2" x14ac:dyDescent="0.35">
      <c r="A25">
        <v>0.125</v>
      </c>
      <c r="B25">
        <v>0.14285714285714285</v>
      </c>
    </row>
    <row r="26" spans="1:2" x14ac:dyDescent="0.35">
      <c r="A26">
        <v>0.5</v>
      </c>
      <c r="B26">
        <v>0</v>
      </c>
    </row>
    <row r="27" spans="1:2" x14ac:dyDescent="0.35">
      <c r="A27">
        <v>0.375</v>
      </c>
      <c r="B27">
        <v>0</v>
      </c>
    </row>
    <row r="28" spans="1:2" x14ac:dyDescent="0.35">
      <c r="A28">
        <v>0</v>
      </c>
      <c r="B28">
        <v>0</v>
      </c>
    </row>
    <row r="29" spans="1:2" x14ac:dyDescent="0.35">
      <c r="A29">
        <v>0.1</v>
      </c>
      <c r="B29">
        <v>0</v>
      </c>
    </row>
    <row r="30" spans="1:2" x14ac:dyDescent="0.35">
      <c r="A30">
        <v>0</v>
      </c>
      <c r="B30">
        <v>0</v>
      </c>
    </row>
    <row r="31" spans="1:2" x14ac:dyDescent="0.35">
      <c r="A31">
        <v>0</v>
      </c>
      <c r="B31">
        <v>0</v>
      </c>
    </row>
    <row r="32" spans="1:2" x14ac:dyDescent="0.35">
      <c r="A32">
        <v>0</v>
      </c>
      <c r="B32">
        <v>0</v>
      </c>
    </row>
    <row r="33" spans="1:2" x14ac:dyDescent="0.35">
      <c r="A33">
        <v>0</v>
      </c>
      <c r="B33">
        <v>0</v>
      </c>
    </row>
    <row r="34" spans="1:2" x14ac:dyDescent="0.35">
      <c r="A34">
        <v>0</v>
      </c>
      <c r="B34">
        <v>0</v>
      </c>
    </row>
    <row r="35" spans="1:2" x14ac:dyDescent="0.35">
      <c r="A35">
        <v>0</v>
      </c>
      <c r="B35">
        <v>4.7619047619047616E-2</v>
      </c>
    </row>
    <row r="36" spans="1:2" x14ac:dyDescent="0.35">
      <c r="A36">
        <v>0</v>
      </c>
      <c r="B36">
        <v>6.25E-2</v>
      </c>
    </row>
    <row r="37" spans="1:2" x14ac:dyDescent="0.35">
      <c r="A37">
        <v>0.33333333333333331</v>
      </c>
      <c r="B37">
        <v>0</v>
      </c>
    </row>
    <row r="38" spans="1:2" x14ac:dyDescent="0.35">
      <c r="A38">
        <v>0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0</v>
      </c>
      <c r="B40">
        <v>0</v>
      </c>
    </row>
    <row r="41" spans="1:2" x14ac:dyDescent="0.35">
      <c r="A41">
        <v>0.14285714285714285</v>
      </c>
      <c r="B41">
        <v>0</v>
      </c>
    </row>
    <row r="42" spans="1:2" x14ac:dyDescent="0.35">
      <c r="A42">
        <v>0</v>
      </c>
      <c r="B42">
        <v>0</v>
      </c>
    </row>
    <row r="43" spans="1:2" x14ac:dyDescent="0.35">
      <c r="A43">
        <v>0</v>
      </c>
      <c r="B43">
        <v>0</v>
      </c>
    </row>
    <row r="44" spans="1:2" x14ac:dyDescent="0.35">
      <c r="A44">
        <v>0.33333333333333331</v>
      </c>
      <c r="B44">
        <v>0</v>
      </c>
    </row>
    <row r="45" spans="1:2" x14ac:dyDescent="0.35">
      <c r="A45">
        <v>0</v>
      </c>
      <c r="B45">
        <v>0</v>
      </c>
    </row>
    <row r="46" spans="1:2" x14ac:dyDescent="0.35">
      <c r="A46">
        <v>0.22222222222222221</v>
      </c>
      <c r="B46" s="14"/>
    </row>
    <row r="47" spans="1:2" x14ac:dyDescent="0.35">
      <c r="A47">
        <v>0</v>
      </c>
      <c r="B47"/>
    </row>
    <row r="48" spans="1:2" x14ac:dyDescent="0.35">
      <c r="A48">
        <v>0</v>
      </c>
      <c r="B48"/>
    </row>
    <row r="49" spans="1:2" x14ac:dyDescent="0.35">
      <c r="A49">
        <v>0.2857142857142857</v>
      </c>
      <c r="B49"/>
    </row>
    <row r="50" spans="1:2" x14ac:dyDescent="0.35">
      <c r="A50">
        <v>0.2857142857142857</v>
      </c>
      <c r="B50"/>
    </row>
    <row r="51" spans="1:2" x14ac:dyDescent="0.35">
      <c r="A51">
        <v>0</v>
      </c>
      <c r="B51"/>
    </row>
    <row r="52" spans="1:2" x14ac:dyDescent="0.35">
      <c r="A52">
        <v>9.5238095238095233E-2</v>
      </c>
      <c r="B52"/>
    </row>
    <row r="53" spans="1:2" x14ac:dyDescent="0.35">
      <c r="A53">
        <v>9.5238095238095233E-2</v>
      </c>
      <c r="B53"/>
    </row>
    <row r="54" spans="1:2" x14ac:dyDescent="0.35">
      <c r="A54">
        <v>0.38095238095238093</v>
      </c>
      <c r="B54"/>
    </row>
    <row r="55" spans="1:2" x14ac:dyDescent="0.35">
      <c r="A55">
        <v>9.5238095238095233E-2</v>
      </c>
      <c r="B55"/>
    </row>
    <row r="56" spans="1:2" x14ac:dyDescent="0.35">
      <c r="A56">
        <v>9.5238095238095233E-2</v>
      </c>
      <c r="B56"/>
    </row>
    <row r="57" spans="1:2" x14ac:dyDescent="0.35">
      <c r="A57">
        <v>0.14285714285714285</v>
      </c>
      <c r="B57"/>
    </row>
    <row r="58" spans="1:2" x14ac:dyDescent="0.35">
      <c r="A58">
        <v>0</v>
      </c>
      <c r="B58"/>
    </row>
    <row r="59" spans="1:2" x14ac:dyDescent="0.35">
      <c r="A59">
        <v>0</v>
      </c>
      <c r="B59"/>
    </row>
    <row r="60" spans="1:2" x14ac:dyDescent="0.35">
      <c r="A60">
        <v>0.375</v>
      </c>
      <c r="B60"/>
    </row>
    <row r="61" spans="1:2" x14ac:dyDescent="0.35">
      <c r="A61">
        <v>0.125</v>
      </c>
      <c r="B61" s="14"/>
    </row>
    <row r="62" spans="1:2" x14ac:dyDescent="0.35">
      <c r="A62">
        <v>0</v>
      </c>
      <c r="B62"/>
    </row>
    <row r="63" spans="1:2" x14ac:dyDescent="0.35">
      <c r="A63">
        <v>0</v>
      </c>
      <c r="B63"/>
    </row>
    <row r="64" spans="1:2" x14ac:dyDescent="0.35">
      <c r="A64">
        <v>0</v>
      </c>
      <c r="B64"/>
    </row>
    <row r="65" spans="1:2" x14ac:dyDescent="0.35">
      <c r="A65">
        <v>0</v>
      </c>
      <c r="B65"/>
    </row>
    <row r="66" spans="1:2" x14ac:dyDescent="0.35">
      <c r="A66">
        <v>0</v>
      </c>
      <c r="B66"/>
    </row>
    <row r="67" spans="1:2" x14ac:dyDescent="0.35">
      <c r="A67">
        <v>0.2</v>
      </c>
      <c r="B67"/>
    </row>
    <row r="68" spans="1:2" x14ac:dyDescent="0.35">
      <c r="A68">
        <v>0.29166666666666669</v>
      </c>
      <c r="B68"/>
    </row>
    <row r="69" spans="1:2" x14ac:dyDescent="0.35">
      <c r="A69">
        <v>0.125</v>
      </c>
      <c r="B69"/>
    </row>
    <row r="70" spans="1:2" x14ac:dyDescent="0.35">
      <c r="A70">
        <v>8.3333333333333329E-2</v>
      </c>
      <c r="B70"/>
    </row>
    <row r="71" spans="1:2" x14ac:dyDescent="0.35">
      <c r="A71">
        <v>0.125</v>
      </c>
      <c r="B71"/>
    </row>
    <row r="72" spans="1:2" x14ac:dyDescent="0.35">
      <c r="A72">
        <v>0.5</v>
      </c>
      <c r="B72"/>
    </row>
    <row r="73" spans="1:2" x14ac:dyDescent="0.35">
      <c r="A73">
        <v>0.16666666666666666</v>
      </c>
      <c r="B73"/>
    </row>
    <row r="74" spans="1:2" x14ac:dyDescent="0.35">
      <c r="A74">
        <v>0.25</v>
      </c>
      <c r="B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1"/>
  <sheetViews>
    <sheetView topLeftCell="O36" workbookViewId="0">
      <selection activeCell="AP36" sqref="AP1:AP1048576"/>
    </sheetView>
  </sheetViews>
  <sheetFormatPr defaultRowHeight="14.5" x14ac:dyDescent="0.35"/>
  <cols>
    <col min="1" max="1" width="11.81640625" customWidth="1"/>
    <col min="28" max="28" width="14.26953125" hidden="1" customWidth="1"/>
    <col min="29" max="29" width="20.54296875" hidden="1" customWidth="1"/>
    <col min="30" max="39" width="0" hidden="1" customWidth="1"/>
  </cols>
  <sheetData>
    <row r="1" spans="1:45" x14ac:dyDescent="0.35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W1" t="s">
        <v>114</v>
      </c>
      <c r="X1" s="1">
        <v>0.6</v>
      </c>
      <c r="Y1">
        <f>1-X1</f>
        <v>0.4</v>
      </c>
    </row>
    <row r="2" spans="1:45" x14ac:dyDescent="0.35">
      <c r="A2" t="s">
        <v>113</v>
      </c>
      <c r="B2">
        <v>13</v>
      </c>
      <c r="C2">
        <v>10</v>
      </c>
      <c r="D2">
        <v>16</v>
      </c>
      <c r="E2">
        <v>13</v>
      </c>
      <c r="F2">
        <v>10</v>
      </c>
      <c r="G2">
        <v>16</v>
      </c>
      <c r="H2">
        <v>15</v>
      </c>
      <c r="I2">
        <v>12</v>
      </c>
      <c r="J2">
        <v>9</v>
      </c>
      <c r="K2">
        <v>9</v>
      </c>
      <c r="L2">
        <v>8</v>
      </c>
      <c r="W2" t="s">
        <v>118</v>
      </c>
      <c r="X2">
        <v>1</v>
      </c>
    </row>
    <row r="3" spans="1:45" x14ac:dyDescent="0.35">
      <c r="A3" t="s">
        <v>109</v>
      </c>
      <c r="B3">
        <v>4</v>
      </c>
      <c r="C3">
        <v>3</v>
      </c>
      <c r="D3">
        <v>4</v>
      </c>
      <c r="E3">
        <v>4</v>
      </c>
      <c r="F3">
        <v>3</v>
      </c>
      <c r="G3">
        <v>4</v>
      </c>
      <c r="H3">
        <v>4</v>
      </c>
      <c r="I3">
        <v>3</v>
      </c>
      <c r="J3">
        <v>3</v>
      </c>
      <c r="K3">
        <v>3</v>
      </c>
      <c r="L3">
        <v>2</v>
      </c>
      <c r="W3" t="s">
        <v>119</v>
      </c>
      <c r="X3">
        <v>1</v>
      </c>
    </row>
    <row r="4" spans="1:45" x14ac:dyDescent="0.35">
      <c r="A4" t="s">
        <v>117</v>
      </c>
      <c r="B4">
        <v>6</v>
      </c>
      <c r="C4">
        <v>24</v>
      </c>
      <c r="D4">
        <v>24</v>
      </c>
      <c r="E4">
        <v>18</v>
      </c>
      <c r="F4">
        <v>13</v>
      </c>
      <c r="G4">
        <v>7</v>
      </c>
      <c r="H4">
        <v>7</v>
      </c>
      <c r="I4">
        <v>14</v>
      </c>
      <c r="J4">
        <v>15</v>
      </c>
      <c r="K4">
        <v>24</v>
      </c>
      <c r="L4">
        <v>8</v>
      </c>
    </row>
    <row r="6" spans="1:45" x14ac:dyDescent="0.3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108</v>
      </c>
      <c r="AC6" t="s">
        <v>26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 t="s">
        <v>110</v>
      </c>
      <c r="AO6" t="s">
        <v>111</v>
      </c>
      <c r="AP6" t="s">
        <v>112</v>
      </c>
      <c r="AQ6" t="s">
        <v>116</v>
      </c>
      <c r="AR6" t="s">
        <v>120</v>
      </c>
      <c r="AS6" t="s">
        <v>121</v>
      </c>
    </row>
    <row r="7" spans="1:45" x14ac:dyDescent="0.35">
      <c r="A7" t="s">
        <v>2</v>
      </c>
      <c r="B7" t="s">
        <v>97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>
        <f>COUNTIFS(D7:Z7,"0",E7:AA7,"1")+COUNTIFS(D7:Z7,"1",E7:AA7,"0")-AO7-1</f>
        <v>0</v>
      </c>
      <c r="AO7">
        <f>COUNTIFS(D7:Z7,"0",E7:AA7,"1",$D$16:$Z$16,"&lt;0,5")+COUNTIFS(D7:Z7,"1",E7:AA7,"0",$D$16:$Z$16,"&gt;0,5")</f>
        <v>0</v>
      </c>
      <c r="AP7">
        <f>COUNTIFS(D7:Z7,"0",E7:AA7,"1",$D$16:$Z$16,"&gt;"&amp;$X$1)+COUNTIFS(D7:Z7,"1",E7:AA7,"0",$D$16:$Z$16,"&lt;"&amp;$Y$1)</f>
        <v>0</v>
      </c>
      <c r="AQ7">
        <f>AN7/$B$4+$X$2*AO7-$X$3*AP7</f>
        <v>0</v>
      </c>
      <c r="AR7">
        <v>5</v>
      </c>
      <c r="AS7">
        <v>4</v>
      </c>
    </row>
    <row r="8" spans="1:45" x14ac:dyDescent="0.35">
      <c r="A8" t="s">
        <v>3</v>
      </c>
      <c r="B8" t="s">
        <v>97</v>
      </c>
      <c r="C8">
        <v>2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>
        <f t="shared" ref="AN8:AN15" si="0">COUNTIFS(D8:Z8,"0",E8:AA8,"1")+COUNTIFS(D8:Z8,"1",E8:AA8,"0")-AO8-1</f>
        <v>0</v>
      </c>
      <c r="AO8">
        <f t="shared" ref="AO8:AO15" si="1">COUNTIFS(D8:Z8,"0",E8:AA8,"1",$D$16:$Z$16,"&lt;0,5")+COUNTIFS(D8:Z8,"1",E8:AA8,"0",$D$16:$Z$16,"&gt;0,5")</f>
        <v>0</v>
      </c>
      <c r="AP8">
        <f t="shared" ref="AP8:AP15" si="2">COUNTIFS(D8:Z8,"0",E8:AA8,"1",$D$16:$Z$16,"&gt;"&amp;$X$1)+COUNTIFS(D8:Z8,"1",E8:AA8,"0",$D$16:$Z$16,"&lt;"&amp;$Y$1)</f>
        <v>0</v>
      </c>
      <c r="AQ8">
        <f t="shared" ref="AQ8:AQ15" si="3">AN8/$B$4+$X$2*AO8-$X$3*AP8</f>
        <v>0</v>
      </c>
    </row>
    <row r="9" spans="1:45" x14ac:dyDescent="0.35">
      <c r="A9" t="s">
        <v>4</v>
      </c>
      <c r="B9" t="s">
        <v>97</v>
      </c>
      <c r="C9">
        <v>4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>
        <f t="shared" si="0"/>
        <v>0</v>
      </c>
      <c r="AO9">
        <f t="shared" si="1"/>
        <v>0</v>
      </c>
      <c r="AP9">
        <f t="shared" si="2"/>
        <v>1</v>
      </c>
      <c r="AQ9">
        <f t="shared" si="3"/>
        <v>-1</v>
      </c>
    </row>
    <row r="10" spans="1:45" x14ac:dyDescent="0.35">
      <c r="A10" t="s">
        <v>5</v>
      </c>
      <c r="B10" t="s">
        <v>97</v>
      </c>
      <c r="C10">
        <v>6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>
        <f t="shared" si="0"/>
        <v>0</v>
      </c>
      <c r="AO10">
        <f t="shared" si="1"/>
        <v>0</v>
      </c>
      <c r="AP10">
        <f t="shared" si="2"/>
        <v>0</v>
      </c>
      <c r="AQ10">
        <f>AN10/$B$4+$X$2*AO10-$X$3*AP10</f>
        <v>0</v>
      </c>
    </row>
    <row r="11" spans="1:45" x14ac:dyDescent="0.35">
      <c r="A11" t="s">
        <v>6</v>
      </c>
      <c r="B11" t="s">
        <v>97</v>
      </c>
      <c r="C11">
        <v>7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>
        <f t="shared" si="0"/>
        <v>0</v>
      </c>
      <c r="AO11">
        <f t="shared" si="1"/>
        <v>0</v>
      </c>
      <c r="AP11">
        <f t="shared" si="2"/>
        <v>1</v>
      </c>
      <c r="AQ11">
        <f t="shared" si="3"/>
        <v>-1</v>
      </c>
    </row>
    <row r="12" spans="1:45" x14ac:dyDescent="0.35">
      <c r="A12" t="s">
        <v>7</v>
      </c>
      <c r="B12" t="s">
        <v>97</v>
      </c>
      <c r="C12">
        <v>8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>
        <f t="shared" si="0"/>
        <v>0</v>
      </c>
      <c r="AO12">
        <f t="shared" si="1"/>
        <v>0</v>
      </c>
      <c r="AP12">
        <f t="shared" si="2"/>
        <v>0</v>
      </c>
      <c r="AQ12">
        <f t="shared" si="3"/>
        <v>0</v>
      </c>
    </row>
    <row r="13" spans="1:45" x14ac:dyDescent="0.35">
      <c r="A13" t="s">
        <v>8</v>
      </c>
      <c r="B13" t="s">
        <v>97</v>
      </c>
      <c r="C13">
        <v>10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>
        <f t="shared" si="0"/>
        <v>0</v>
      </c>
      <c r="AO13">
        <f t="shared" si="1"/>
        <v>0</v>
      </c>
      <c r="AP13">
        <f t="shared" si="2"/>
        <v>0</v>
      </c>
      <c r="AQ13">
        <f t="shared" si="3"/>
        <v>0</v>
      </c>
    </row>
    <row r="14" spans="1:45" x14ac:dyDescent="0.35">
      <c r="A14" t="s">
        <v>9</v>
      </c>
      <c r="B14" t="s">
        <v>97</v>
      </c>
      <c r="C14">
        <v>11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>
        <f t="shared" si="0"/>
        <v>0</v>
      </c>
      <c r="AO14">
        <f t="shared" si="1"/>
        <v>0</v>
      </c>
      <c r="AP14">
        <f t="shared" si="2"/>
        <v>1</v>
      </c>
      <c r="AQ14">
        <f t="shared" si="3"/>
        <v>-1</v>
      </c>
    </row>
    <row r="15" spans="1:45" x14ac:dyDescent="0.35">
      <c r="A15" t="s">
        <v>10</v>
      </c>
      <c r="B15" t="s">
        <v>97</v>
      </c>
      <c r="C15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>
        <f t="shared" si="0"/>
        <v>0</v>
      </c>
      <c r="AO15">
        <f t="shared" si="1"/>
        <v>0</v>
      </c>
      <c r="AP15">
        <f t="shared" si="2"/>
        <v>1</v>
      </c>
      <c r="AQ15">
        <f t="shared" si="3"/>
        <v>-1</v>
      </c>
    </row>
    <row r="16" spans="1:45" x14ac:dyDescent="0.35">
      <c r="C16" t="s">
        <v>115</v>
      </c>
      <c r="D16">
        <f>(SUM(D7:D15)+$B$3)/$B$2</f>
        <v>0.30769230769230771</v>
      </c>
      <c r="E16">
        <f t="shared" ref="E16:AA16" si="4">(SUM(E7:E15)+$B$3)/$B$2</f>
        <v>0.38461538461538464</v>
      </c>
      <c r="F16">
        <f t="shared" si="4"/>
        <v>0.46153846153846156</v>
      </c>
      <c r="G16">
        <f t="shared" si="4"/>
        <v>0.69230769230769229</v>
      </c>
      <c r="H16">
        <f t="shared" si="4"/>
        <v>0.92307692307692313</v>
      </c>
      <c r="I16">
        <f t="shared" si="4"/>
        <v>1</v>
      </c>
      <c r="J16" t="e">
        <f t="shared" si="4"/>
        <v>#N/A</v>
      </c>
      <c r="K16" t="e">
        <f t="shared" si="4"/>
        <v>#N/A</v>
      </c>
      <c r="L16" t="e">
        <f t="shared" si="4"/>
        <v>#N/A</v>
      </c>
      <c r="M16" t="e">
        <f t="shared" si="4"/>
        <v>#N/A</v>
      </c>
      <c r="N16" t="e">
        <f t="shared" si="4"/>
        <v>#N/A</v>
      </c>
      <c r="O16" t="e">
        <f t="shared" si="4"/>
        <v>#N/A</v>
      </c>
      <c r="P16" t="e">
        <f t="shared" si="4"/>
        <v>#N/A</v>
      </c>
      <c r="Q16" t="e">
        <f t="shared" si="4"/>
        <v>#N/A</v>
      </c>
      <c r="R16" t="e">
        <f t="shared" si="4"/>
        <v>#N/A</v>
      </c>
      <c r="S16" t="e">
        <f t="shared" si="4"/>
        <v>#N/A</v>
      </c>
      <c r="T16" t="e">
        <f t="shared" si="4"/>
        <v>#N/A</v>
      </c>
      <c r="U16" t="e">
        <f t="shared" si="4"/>
        <v>#N/A</v>
      </c>
      <c r="V16" t="e">
        <f t="shared" si="4"/>
        <v>#N/A</v>
      </c>
      <c r="W16" t="e">
        <f t="shared" si="4"/>
        <v>#N/A</v>
      </c>
      <c r="X16" t="e">
        <f t="shared" si="4"/>
        <v>#N/A</v>
      </c>
      <c r="Y16" t="e">
        <f t="shared" si="4"/>
        <v>#N/A</v>
      </c>
      <c r="Z16" t="e">
        <f t="shared" si="4"/>
        <v>#N/A</v>
      </c>
      <c r="AA16" t="e">
        <f t="shared" si="4"/>
        <v>#N/A</v>
      </c>
    </row>
    <row r="17" spans="1:45" x14ac:dyDescent="0.35">
      <c r="A17" t="s">
        <v>11</v>
      </c>
      <c r="B17" t="s">
        <v>98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6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>
        <f>COUNTIFS(D17:Z17,"0",E17:AA17,"1")+COUNTIFS(D17:Z17,"1",E17:AA17,"0")-AO17</f>
        <v>3</v>
      </c>
      <c r="AO17">
        <f>COUNTIFS(D17:Z17,"0",E17:AA17,"1",$D$24:$Z$24,"&lt;0,5")+COUNTIFS(D17:Z17,"1",E17:AA17,"0",$D$24:$Z$24,"&gt;0,5")</f>
        <v>0</v>
      </c>
      <c r="AP17">
        <f t="shared" ref="AP17:AP22" si="5">COUNTIFS(D17:Z17,"0",E17:AA17,"1",$D$24:$Z$24,"&gt;"&amp;$X$1)+COUNTIFS(D17:Z17,"1",E17:AA17,"0",$D$24:$Z$24,"&lt;"&amp;$Y$1)</f>
        <v>1</v>
      </c>
      <c r="AQ17">
        <f>AN17/$C$4+$X$2*AO17-$X$3*AP17</f>
        <v>-0.875</v>
      </c>
      <c r="AR17">
        <v>2</v>
      </c>
      <c r="AS17">
        <v>5</v>
      </c>
    </row>
    <row r="18" spans="1:45" x14ac:dyDescent="0.35">
      <c r="A18" t="s">
        <v>12</v>
      </c>
      <c r="B18" t="s">
        <v>98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2.25</v>
      </c>
      <c r="AC18">
        <v>6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>
        <f t="shared" ref="AN18:AN23" si="6">COUNTIFS(D18:Z18,"0",E18:AA18,"1")+COUNTIFS(D18:Z18,"1",E18:AA18,"0")-AO18</f>
        <v>0</v>
      </c>
      <c r="AO18">
        <f t="shared" ref="AO18:AO23" si="7">COUNTIFS(D18:Z18,"0",E18:AA18,"1",$D$24:$Z$24,"&lt;0,5")+COUNTIFS(D18:Z18,"1",E18:AA18,"0",$D$24:$Z$24,"&gt;0,5")</f>
        <v>0</v>
      </c>
      <c r="AP18">
        <f t="shared" si="5"/>
        <v>0</v>
      </c>
      <c r="AQ18">
        <f t="shared" ref="AQ18:AQ23" si="8">AN18/$C$4+$X$2*AO18-$X$3*AP18</f>
        <v>0</v>
      </c>
    </row>
    <row r="19" spans="1:45" x14ac:dyDescent="0.35">
      <c r="A19" t="s">
        <v>13</v>
      </c>
      <c r="B19" t="s">
        <v>98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1.25</v>
      </c>
      <c r="AC19">
        <v>6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>
        <f t="shared" si="6"/>
        <v>0</v>
      </c>
      <c r="AO19">
        <f t="shared" si="7"/>
        <v>0</v>
      </c>
      <c r="AP19">
        <f t="shared" si="5"/>
        <v>0</v>
      </c>
      <c r="AQ19">
        <f t="shared" si="8"/>
        <v>0</v>
      </c>
    </row>
    <row r="20" spans="1:45" x14ac:dyDescent="0.35">
      <c r="A20" t="s">
        <v>14</v>
      </c>
      <c r="B20" t="s">
        <v>98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5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>
        <f t="shared" si="6"/>
        <v>0</v>
      </c>
      <c r="AO20">
        <f t="shared" si="7"/>
        <v>0</v>
      </c>
      <c r="AP20">
        <f t="shared" si="5"/>
        <v>0</v>
      </c>
      <c r="AQ20">
        <f>AN20/$C$4+$X$2*AO20-$X$3*AP20</f>
        <v>0</v>
      </c>
    </row>
    <row r="21" spans="1:45" x14ac:dyDescent="0.35">
      <c r="A21" t="s">
        <v>15</v>
      </c>
      <c r="B21" t="s">
        <v>98</v>
      </c>
      <c r="C21"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4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>
        <f t="shared" si="6"/>
        <v>0</v>
      </c>
      <c r="AO21">
        <f t="shared" si="7"/>
        <v>0</v>
      </c>
      <c r="AP21">
        <f t="shared" si="5"/>
        <v>0</v>
      </c>
      <c r="AQ21">
        <f t="shared" si="8"/>
        <v>0</v>
      </c>
    </row>
    <row r="22" spans="1:45" x14ac:dyDescent="0.35">
      <c r="A22" t="s">
        <v>16</v>
      </c>
      <c r="B22" t="s">
        <v>98</v>
      </c>
      <c r="C22">
        <v>8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1.5</v>
      </c>
      <c r="AC22">
        <v>6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>
        <f t="shared" si="6"/>
        <v>1</v>
      </c>
      <c r="AO22">
        <f t="shared" si="7"/>
        <v>0</v>
      </c>
      <c r="AP22">
        <f t="shared" si="5"/>
        <v>1</v>
      </c>
      <c r="AQ22">
        <f t="shared" si="8"/>
        <v>-0.95833333333333337</v>
      </c>
    </row>
    <row r="23" spans="1:45" x14ac:dyDescent="0.35">
      <c r="A23" t="s">
        <v>17</v>
      </c>
      <c r="B23" t="s">
        <v>98</v>
      </c>
      <c r="C23">
        <v>10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2.25</v>
      </c>
      <c r="AC23">
        <v>6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>
        <f t="shared" si="6"/>
        <v>2</v>
      </c>
      <c r="AO23">
        <f t="shared" si="7"/>
        <v>0</v>
      </c>
      <c r="AP23">
        <f>COUNTIFS(D23:Z23,"0",E23:AA23,"1",$D$24:$Z$24,"&gt;"&amp;$X$1)+COUNTIFS(D23:Z23,"1",E23:AA23,"0",$D$24:$Z$24,"&lt;"&amp;$Y$1)</f>
        <v>0</v>
      </c>
      <c r="AQ23">
        <f t="shared" si="8"/>
        <v>8.3333333333333329E-2</v>
      </c>
    </row>
    <row r="24" spans="1:45" x14ac:dyDescent="0.35">
      <c r="C24" t="s">
        <v>115</v>
      </c>
      <c r="D24">
        <f>(SUM(D17:D23)+1)/$C$2</f>
        <v>0.3</v>
      </c>
      <c r="E24">
        <f t="shared" ref="E24:AA24" si="9">(SUM(E17:E23)+$C$3)/$C$2</f>
        <v>0.3</v>
      </c>
      <c r="F24">
        <f>(SUM(F17:F23)+$C$3)/$C$2</f>
        <v>0.3</v>
      </c>
      <c r="G24">
        <f t="shared" si="9"/>
        <v>0.3</v>
      </c>
      <c r="H24">
        <f t="shared" si="9"/>
        <v>0.5</v>
      </c>
      <c r="I24">
        <f t="shared" si="9"/>
        <v>0.5</v>
      </c>
      <c r="J24">
        <f t="shared" si="9"/>
        <v>0.4</v>
      </c>
      <c r="K24">
        <f t="shared" si="9"/>
        <v>0.4</v>
      </c>
      <c r="L24">
        <f t="shared" si="9"/>
        <v>0.4</v>
      </c>
      <c r="M24">
        <f t="shared" si="9"/>
        <v>0.4</v>
      </c>
      <c r="N24">
        <f t="shared" si="9"/>
        <v>0.4</v>
      </c>
      <c r="O24">
        <f t="shared" si="9"/>
        <v>0.4</v>
      </c>
      <c r="P24">
        <f t="shared" si="9"/>
        <v>0.4</v>
      </c>
      <c r="Q24">
        <f t="shared" si="9"/>
        <v>0.4</v>
      </c>
      <c r="R24">
        <f t="shared" si="9"/>
        <v>0.4</v>
      </c>
      <c r="S24">
        <f t="shared" si="9"/>
        <v>0.4</v>
      </c>
      <c r="T24">
        <f t="shared" si="9"/>
        <v>0.3</v>
      </c>
      <c r="U24">
        <f t="shared" si="9"/>
        <v>0.3</v>
      </c>
      <c r="V24">
        <f t="shared" si="9"/>
        <v>0.3</v>
      </c>
      <c r="W24">
        <f t="shared" si="9"/>
        <v>0.3</v>
      </c>
      <c r="X24">
        <f t="shared" si="9"/>
        <v>0.3</v>
      </c>
      <c r="Y24">
        <f t="shared" si="9"/>
        <v>0.3</v>
      </c>
      <c r="Z24">
        <f t="shared" si="9"/>
        <v>0.3</v>
      </c>
      <c r="AA24">
        <f t="shared" si="9"/>
        <v>0.3</v>
      </c>
      <c r="AB24" t="e">
        <f t="shared" ref="AB24:AM24" si="10">(SUM(AB15:AB23)+$C$3)/$C$2</f>
        <v>#N/A</v>
      </c>
      <c r="AC24" t="e">
        <f t="shared" si="10"/>
        <v>#N/A</v>
      </c>
      <c r="AD24" t="e">
        <f t="shared" si="10"/>
        <v>#N/A</v>
      </c>
      <c r="AE24" t="e">
        <f t="shared" si="10"/>
        <v>#N/A</v>
      </c>
      <c r="AF24" t="e">
        <f t="shared" si="10"/>
        <v>#N/A</v>
      </c>
      <c r="AG24" t="e">
        <f t="shared" si="10"/>
        <v>#N/A</v>
      </c>
      <c r="AH24" t="e">
        <f t="shared" si="10"/>
        <v>#N/A</v>
      </c>
      <c r="AI24" t="e">
        <f t="shared" si="10"/>
        <v>#N/A</v>
      </c>
      <c r="AJ24" t="e">
        <f t="shared" si="10"/>
        <v>#N/A</v>
      </c>
      <c r="AK24" t="e">
        <f t="shared" si="10"/>
        <v>#N/A</v>
      </c>
      <c r="AL24" t="e">
        <f t="shared" si="10"/>
        <v>#N/A</v>
      </c>
      <c r="AM24" t="e">
        <f t="shared" si="10"/>
        <v>#N/A</v>
      </c>
    </row>
    <row r="25" spans="1:45" x14ac:dyDescent="0.35">
      <c r="A25" t="s">
        <v>18</v>
      </c>
      <c r="B25" t="s">
        <v>99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2.5</v>
      </c>
      <c r="AC25">
        <v>5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  <c r="AM25" t="e">
        <v>#N/A</v>
      </c>
      <c r="AN25">
        <f>COUNTIFS(D25:Z25,"0",E25:AA25,"1")+COUNTIFS(D25:Z25,"1",E25:AA25,"0")-AO25</f>
        <v>2</v>
      </c>
      <c r="AO25">
        <f>COUNTIFS(D25:Z25,"0",E25:AA25,"1",$D$37:$Z$37,"&lt;0,5")+COUNTIFS(D25:Z25,"1",E25:AA25,"0",$D$37:$Z$37,"&gt;0,5")</f>
        <v>0</v>
      </c>
      <c r="AP25">
        <f t="shared" ref="AP25:AP35" si="11">COUNTIFS(D25:Z25,"0",E25:AA25,"1",$D$37:$Z$37,"&gt;"&amp;$X$1)+COUNTIFS(D25:Z25,"1",E25:AA25,"0",$D$37:$Z$37,"&lt;"&amp;$Y$1)</f>
        <v>0</v>
      </c>
      <c r="AQ25">
        <f>AN25/$D$4+$X$2*AO25-$X$3*AP25</f>
        <v>8.3333333333333329E-2</v>
      </c>
      <c r="AR25">
        <v>6</v>
      </c>
      <c r="AS25">
        <v>6</v>
      </c>
    </row>
    <row r="26" spans="1:45" x14ac:dyDescent="0.35">
      <c r="A26" t="s">
        <v>19</v>
      </c>
      <c r="B26" t="s">
        <v>99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3</v>
      </c>
      <c r="AC26">
        <v>3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>
        <f t="shared" ref="AN26:AN36" si="12">COUNTIFS(D26:Z26,"0",E26:AA26,"1")+COUNTIFS(D26:Z26,"1",E26:AA26,"0")-AO26</f>
        <v>3</v>
      </c>
      <c r="AO26">
        <f t="shared" ref="AO26:AO36" si="13">COUNTIFS(D26:Z26,"0",E26:AA26,"1",$D$37:$Z$37,"&lt;0,5")+COUNTIFS(D26:Z26,"1",E26:AA26,"0",$D$37:$Z$37,"&gt;0,5")</f>
        <v>0</v>
      </c>
      <c r="AP26">
        <f t="shared" si="11"/>
        <v>1</v>
      </c>
      <c r="AQ26">
        <f t="shared" ref="AQ26:AQ35" si="14">AN26/$D$4+$X$2*AO26-$X$3*AP26</f>
        <v>-0.875</v>
      </c>
    </row>
    <row r="27" spans="1:45" x14ac:dyDescent="0.35">
      <c r="A27" t="s">
        <v>20</v>
      </c>
      <c r="B27" t="s">
        <v>99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4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>
        <f t="shared" si="12"/>
        <v>0</v>
      </c>
      <c r="AO27">
        <f t="shared" si="13"/>
        <v>0</v>
      </c>
      <c r="AP27">
        <f t="shared" si="11"/>
        <v>0</v>
      </c>
      <c r="AQ27">
        <f t="shared" si="14"/>
        <v>0</v>
      </c>
    </row>
    <row r="28" spans="1:45" x14ac:dyDescent="0.35">
      <c r="A28" t="s">
        <v>21</v>
      </c>
      <c r="B28" t="s">
        <v>99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2</v>
      </c>
      <c r="AC28">
        <v>3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>
        <f t="shared" si="12"/>
        <v>1</v>
      </c>
      <c r="AO28">
        <f t="shared" si="13"/>
        <v>0</v>
      </c>
      <c r="AP28">
        <f t="shared" si="11"/>
        <v>0</v>
      </c>
      <c r="AQ28">
        <f t="shared" si="14"/>
        <v>4.1666666666666664E-2</v>
      </c>
    </row>
    <row r="29" spans="1:45" x14ac:dyDescent="0.35">
      <c r="A29" t="s">
        <v>22</v>
      </c>
      <c r="B29" t="s">
        <v>99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1.5</v>
      </c>
      <c r="AC29">
        <v>6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>
        <f t="shared" si="12"/>
        <v>0</v>
      </c>
      <c r="AO29">
        <f t="shared" si="13"/>
        <v>0</v>
      </c>
      <c r="AP29">
        <f t="shared" si="11"/>
        <v>0</v>
      </c>
      <c r="AQ29">
        <f>AN29/$D$4+$X$2*AO29-$X$3*AP29</f>
        <v>0</v>
      </c>
    </row>
    <row r="30" spans="1:45" x14ac:dyDescent="0.35">
      <c r="A30" t="s">
        <v>23</v>
      </c>
      <c r="B30" t="s">
        <v>99</v>
      </c>
      <c r="C30">
        <v>8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1.5</v>
      </c>
      <c r="AC30">
        <v>7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>
        <f t="shared" si="12"/>
        <v>4</v>
      </c>
      <c r="AO30">
        <f t="shared" si="13"/>
        <v>0</v>
      </c>
      <c r="AP30">
        <f t="shared" si="11"/>
        <v>0</v>
      </c>
      <c r="AQ30">
        <f t="shared" si="14"/>
        <v>0.16666666666666666</v>
      </c>
    </row>
    <row r="31" spans="1:45" x14ac:dyDescent="0.35">
      <c r="A31" t="s">
        <v>24</v>
      </c>
      <c r="B31" t="s">
        <v>99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1.5</v>
      </c>
      <c r="AC31">
        <v>6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>
        <f t="shared" si="12"/>
        <v>0</v>
      </c>
      <c r="AO31">
        <f t="shared" si="13"/>
        <v>0</v>
      </c>
      <c r="AP31">
        <f t="shared" si="11"/>
        <v>0</v>
      </c>
      <c r="AQ31">
        <f t="shared" si="14"/>
        <v>0</v>
      </c>
    </row>
    <row r="32" spans="1:45" x14ac:dyDescent="0.35">
      <c r="A32" t="s">
        <v>25</v>
      </c>
      <c r="B32" t="s">
        <v>99</v>
      </c>
      <c r="C32">
        <v>11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4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  <c r="AM32" t="e">
        <v>#N/A</v>
      </c>
      <c r="AN32">
        <f t="shared" si="12"/>
        <v>0</v>
      </c>
      <c r="AO32">
        <f t="shared" si="13"/>
        <v>0</v>
      </c>
      <c r="AP32">
        <f t="shared" si="11"/>
        <v>0</v>
      </c>
      <c r="AQ32">
        <f t="shared" si="14"/>
        <v>0</v>
      </c>
    </row>
    <row r="33" spans="1:45" x14ac:dyDescent="0.35">
      <c r="A33" t="s">
        <v>27</v>
      </c>
      <c r="B33" t="s">
        <v>99</v>
      </c>
      <c r="C33">
        <v>12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1.75</v>
      </c>
      <c r="AC33">
        <v>6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f t="shared" si="12"/>
        <v>2</v>
      </c>
      <c r="AO33">
        <f t="shared" si="13"/>
        <v>0</v>
      </c>
      <c r="AP33">
        <f t="shared" si="11"/>
        <v>0</v>
      </c>
      <c r="AQ33">
        <f t="shared" si="14"/>
        <v>8.3333333333333329E-2</v>
      </c>
    </row>
    <row r="34" spans="1:45" x14ac:dyDescent="0.35">
      <c r="A34" t="s">
        <v>28</v>
      </c>
      <c r="B34" t="s">
        <v>99</v>
      </c>
      <c r="C34">
        <v>14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5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>
        <f t="shared" si="12"/>
        <v>0</v>
      </c>
      <c r="AO34">
        <f t="shared" si="13"/>
        <v>0</v>
      </c>
      <c r="AP34">
        <f t="shared" si="11"/>
        <v>0</v>
      </c>
      <c r="AQ34">
        <f t="shared" si="14"/>
        <v>0</v>
      </c>
    </row>
    <row r="35" spans="1:45" x14ac:dyDescent="0.35">
      <c r="A35" t="s">
        <v>29</v>
      </c>
      <c r="B35" t="s">
        <v>99</v>
      </c>
      <c r="C35">
        <v>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1.5</v>
      </c>
      <c r="AC35">
        <v>5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>
        <f t="shared" si="12"/>
        <v>0</v>
      </c>
      <c r="AO35">
        <f t="shared" si="13"/>
        <v>0</v>
      </c>
      <c r="AP35">
        <f t="shared" si="11"/>
        <v>0</v>
      </c>
      <c r="AQ35">
        <f t="shared" si="14"/>
        <v>0</v>
      </c>
    </row>
    <row r="36" spans="1:45" x14ac:dyDescent="0.35">
      <c r="A36" t="s">
        <v>30</v>
      </c>
      <c r="B36" t="s">
        <v>99</v>
      </c>
      <c r="C36">
        <v>16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</v>
      </c>
      <c r="AC36">
        <v>5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>
        <f t="shared" si="12"/>
        <v>2</v>
      </c>
      <c r="AO36">
        <f t="shared" si="13"/>
        <v>0</v>
      </c>
      <c r="AP36">
        <f>COUNTIFS(D36:Z36,"0",E36:AA36,"1",$D$37:$Z$37,"&gt;"&amp;$X$1)+COUNTIFS(D36:Z36,"1",E36:AA36,"0",$D$37:$Z$37,"&lt;"&amp;$Y$1)</f>
        <v>1</v>
      </c>
      <c r="AQ36">
        <f>AN36/$D$4+$X$2*AO36-$X$3*AP36</f>
        <v>-0.91666666666666663</v>
      </c>
    </row>
    <row r="37" spans="1:45" x14ac:dyDescent="0.35">
      <c r="C37" t="s">
        <v>115</v>
      </c>
      <c r="D37">
        <f>(SUM(D25:D36)+$D$3)/$D$2</f>
        <v>0.3125</v>
      </c>
      <c r="E37">
        <f t="shared" ref="E37:AA37" si="15">(SUM(E25:E36)+$D$3)/$D$2</f>
        <v>0.375</v>
      </c>
      <c r="F37">
        <f t="shared" si="15"/>
        <v>0.4375</v>
      </c>
      <c r="G37">
        <f t="shared" si="15"/>
        <v>0.4375</v>
      </c>
      <c r="H37">
        <f t="shared" si="15"/>
        <v>0.3125</v>
      </c>
      <c r="I37">
        <f t="shared" si="15"/>
        <v>0.3125</v>
      </c>
      <c r="J37">
        <f t="shared" si="15"/>
        <v>0.3125</v>
      </c>
      <c r="K37">
        <f t="shared" si="15"/>
        <v>0.3125</v>
      </c>
      <c r="L37">
        <f t="shared" si="15"/>
        <v>0.3125</v>
      </c>
      <c r="M37">
        <f t="shared" si="15"/>
        <v>0.3125</v>
      </c>
      <c r="N37">
        <f t="shared" si="15"/>
        <v>0.375</v>
      </c>
      <c r="O37">
        <f t="shared" si="15"/>
        <v>0.375</v>
      </c>
      <c r="P37">
        <f t="shared" si="15"/>
        <v>0.4375</v>
      </c>
      <c r="Q37">
        <f t="shared" si="15"/>
        <v>0.375</v>
      </c>
      <c r="R37">
        <f t="shared" si="15"/>
        <v>0.375</v>
      </c>
      <c r="S37">
        <f t="shared" si="15"/>
        <v>0.375</v>
      </c>
      <c r="T37">
        <f t="shared" si="15"/>
        <v>0.3125</v>
      </c>
      <c r="U37">
        <f t="shared" si="15"/>
        <v>0.3125</v>
      </c>
      <c r="V37">
        <f t="shared" si="15"/>
        <v>0.3125</v>
      </c>
      <c r="W37">
        <f t="shared" si="15"/>
        <v>0.375</v>
      </c>
      <c r="X37">
        <f t="shared" si="15"/>
        <v>0.375</v>
      </c>
      <c r="Y37">
        <f t="shared" si="15"/>
        <v>0.375</v>
      </c>
      <c r="Z37">
        <f t="shared" si="15"/>
        <v>0.4375</v>
      </c>
      <c r="AA37">
        <f t="shared" si="15"/>
        <v>0.4375</v>
      </c>
      <c r="AB37">
        <f t="shared" ref="AB37:AM37" si="16">(SUM(AB28:AB36)+$C$3)/$C$2</f>
        <v>2.0750000000000002</v>
      </c>
      <c r="AC37">
        <f t="shared" si="16"/>
        <v>5</v>
      </c>
      <c r="AD37" t="e">
        <f t="shared" si="16"/>
        <v>#N/A</v>
      </c>
      <c r="AE37" t="e">
        <f t="shared" si="16"/>
        <v>#N/A</v>
      </c>
      <c r="AF37" t="e">
        <f t="shared" si="16"/>
        <v>#N/A</v>
      </c>
      <c r="AG37" t="e">
        <f t="shared" si="16"/>
        <v>#N/A</v>
      </c>
      <c r="AH37" t="e">
        <f t="shared" si="16"/>
        <v>#N/A</v>
      </c>
      <c r="AI37" t="e">
        <f t="shared" si="16"/>
        <v>#N/A</v>
      </c>
      <c r="AJ37" t="e">
        <f t="shared" si="16"/>
        <v>#N/A</v>
      </c>
      <c r="AK37" t="e">
        <f t="shared" si="16"/>
        <v>#N/A</v>
      </c>
      <c r="AL37" t="e">
        <f t="shared" si="16"/>
        <v>#N/A</v>
      </c>
      <c r="AM37" t="e">
        <f t="shared" si="16"/>
        <v>#N/A</v>
      </c>
    </row>
    <row r="38" spans="1:45" x14ac:dyDescent="0.35">
      <c r="A38" t="s">
        <v>31</v>
      </c>
      <c r="B38" t="s">
        <v>100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>
        <v>1.75</v>
      </c>
      <c r="AC38">
        <v>5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>
        <f>COUNTIFS(D38:Z38,"0",E38:AA38,"1")+COUNTIFS(D38:Z38,"1",E38:AA38,"0")-AO38-1</f>
        <v>3</v>
      </c>
      <c r="AO38">
        <f>COUNTIFS(D38:Z38,"0",E38:AA38,"1",$D$47:$Z$47,"&lt;0,5")+COUNTIFS(D38:Z38,"1",E38:AA38,"0",$D$47:$Z$47,"&gt;0,5")</f>
        <v>0</v>
      </c>
      <c r="AP38">
        <f t="shared" ref="AP38:AP45" si="17">COUNTIFS(D38:Z38,"0",E38:AA38,"1",$D$47:$Z$47,"&gt;"&amp;$X$1)+COUNTIFS(D38:Z38,"1",E38:AA38,"0",$D$47:$Z$47,"&lt;"&amp;$Y$1)</f>
        <v>2</v>
      </c>
      <c r="AQ38">
        <f>AN38/$E$4+$X$2*AO38-$X$3*AP38</f>
        <v>-1.8333333333333333</v>
      </c>
      <c r="AR38">
        <v>4</v>
      </c>
      <c r="AS38">
        <v>5</v>
      </c>
    </row>
    <row r="39" spans="1:45" x14ac:dyDescent="0.35">
      <c r="A39" t="s">
        <v>32</v>
      </c>
      <c r="B39" t="s">
        <v>100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>
        <v>2.75</v>
      </c>
      <c r="AC39">
        <v>6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>
        <f t="shared" ref="AN39:AN46" si="18">COUNTIFS(D39:Z39,"0",E39:AA39,"1")+COUNTIFS(D39:Z39,"1",E39:AA39,"0")-AO39-1</f>
        <v>0</v>
      </c>
      <c r="AO39">
        <f t="shared" ref="AO39:AO46" si="19">COUNTIFS(D39:Z39,"0",E39:AA39,"1",$D$47:$Z$47,"&lt;0,5")+COUNTIFS(D39:Z39,"1",E39:AA39,"0",$D$47:$Z$47,"&gt;0,5")</f>
        <v>0</v>
      </c>
      <c r="AP39">
        <f t="shared" si="17"/>
        <v>1</v>
      </c>
      <c r="AQ39">
        <f>AN39/$E$4+$X$2*AO39-$X$3*AP39</f>
        <v>-1</v>
      </c>
    </row>
    <row r="40" spans="1:45" x14ac:dyDescent="0.35">
      <c r="A40" t="s">
        <v>33</v>
      </c>
      <c r="B40" t="s">
        <v>100</v>
      </c>
      <c r="C40">
        <v>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>
        <v>2.25</v>
      </c>
      <c r="AC40">
        <v>6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>
        <f t="shared" si="18"/>
        <v>1</v>
      </c>
      <c r="AO40">
        <f t="shared" si="19"/>
        <v>0</v>
      </c>
      <c r="AP40">
        <f t="shared" si="17"/>
        <v>1</v>
      </c>
      <c r="AQ40">
        <f t="shared" ref="AQ40:AQ45" si="20">AN40/$E$4+$X$2*AO40-$X$3*AP40</f>
        <v>-0.94444444444444442</v>
      </c>
    </row>
    <row r="41" spans="1:45" x14ac:dyDescent="0.35">
      <c r="A41" t="s">
        <v>34</v>
      </c>
      <c r="B41" t="s">
        <v>100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>
        <v>2.75</v>
      </c>
      <c r="AC41">
        <v>6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>
        <f t="shared" si="18"/>
        <v>2</v>
      </c>
      <c r="AO41">
        <f t="shared" si="19"/>
        <v>0</v>
      </c>
      <c r="AP41">
        <f t="shared" si="17"/>
        <v>2</v>
      </c>
      <c r="AQ41">
        <f>AN41/$E$4+$X$2*AO41-$X$3*AP41</f>
        <v>-1.8888888888888888</v>
      </c>
    </row>
    <row r="42" spans="1:45" x14ac:dyDescent="0.35">
      <c r="A42" t="s">
        <v>35</v>
      </c>
      <c r="B42" t="s">
        <v>100</v>
      </c>
      <c r="C42">
        <v>7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>
        <v>2</v>
      </c>
      <c r="AC42">
        <v>6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f t="shared" si="18"/>
        <v>1</v>
      </c>
      <c r="AO42">
        <f t="shared" si="19"/>
        <v>0</v>
      </c>
      <c r="AP42">
        <f t="shared" si="17"/>
        <v>1</v>
      </c>
      <c r="AQ42">
        <f t="shared" si="20"/>
        <v>-0.94444444444444442</v>
      </c>
    </row>
    <row r="43" spans="1:45" x14ac:dyDescent="0.35">
      <c r="A43" t="s">
        <v>36</v>
      </c>
      <c r="B43" t="s">
        <v>100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>
        <v>3</v>
      </c>
      <c r="AC43">
        <v>6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>
        <f t="shared" si="18"/>
        <v>0</v>
      </c>
      <c r="AO43">
        <f t="shared" si="19"/>
        <v>0</v>
      </c>
      <c r="AP43">
        <f t="shared" si="17"/>
        <v>1</v>
      </c>
      <c r="AQ43">
        <f t="shared" si="20"/>
        <v>-1</v>
      </c>
    </row>
    <row r="44" spans="1:45" x14ac:dyDescent="0.35">
      <c r="A44" t="s">
        <v>37</v>
      </c>
      <c r="B44" t="s">
        <v>100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>
        <v>2</v>
      </c>
      <c r="AC44">
        <v>6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>
        <f t="shared" si="18"/>
        <v>0</v>
      </c>
      <c r="AO44">
        <f t="shared" si="19"/>
        <v>0</v>
      </c>
      <c r="AP44">
        <f t="shared" si="17"/>
        <v>1</v>
      </c>
      <c r="AQ44">
        <f t="shared" si="20"/>
        <v>-1</v>
      </c>
    </row>
    <row r="45" spans="1:45" x14ac:dyDescent="0.35">
      <c r="A45" t="s">
        <v>38</v>
      </c>
      <c r="B45" t="s">
        <v>100</v>
      </c>
      <c r="C45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1</v>
      </c>
      <c r="U45">
        <v>1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>
        <v>2.25</v>
      </c>
      <c r="AC45">
        <v>7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>
        <f t="shared" si="18"/>
        <v>2</v>
      </c>
      <c r="AO45">
        <f t="shared" si="19"/>
        <v>0</v>
      </c>
      <c r="AP45">
        <f t="shared" si="17"/>
        <v>0</v>
      </c>
      <c r="AQ45">
        <f t="shared" si="20"/>
        <v>0.1111111111111111</v>
      </c>
    </row>
    <row r="46" spans="1:45" x14ac:dyDescent="0.35">
      <c r="A46" t="s">
        <v>39</v>
      </c>
      <c r="B46" t="s">
        <v>100</v>
      </c>
      <c r="C46">
        <v>12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1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1</v>
      </c>
      <c r="AC46">
        <v>5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>
        <f t="shared" si="18"/>
        <v>1</v>
      </c>
      <c r="AO46">
        <f t="shared" si="19"/>
        <v>0</v>
      </c>
      <c r="AP46">
        <f>COUNTIFS(D46:Z46,"0",E46:AA46,"1",$D$47:$Z$47,"&gt;"&amp;$X$1)+COUNTIFS(D46:Z46,"1",E46:AA46,"0",$D$47:$Z$47,"&lt;"&amp;$Y$1)</f>
        <v>1</v>
      </c>
      <c r="AQ46">
        <f>AN46/$E$4+$X$2*AO46-$X$3*AP46</f>
        <v>-0.94444444444444442</v>
      </c>
    </row>
    <row r="47" spans="1:45" x14ac:dyDescent="0.35">
      <c r="C47" t="s">
        <v>115</v>
      </c>
      <c r="D47">
        <f>(SUM(D38:D46)+1)/$E$2</f>
        <v>0.38461538461538464</v>
      </c>
      <c r="E47">
        <f>(SUM(E38:E46)+2)/$E$2</f>
        <v>0.23076923076923078</v>
      </c>
      <c r="F47">
        <f t="shared" ref="F47:U47" si="21">(SUM(F38:F46)+$E$3)/$E$2</f>
        <v>0.30769230769230771</v>
      </c>
      <c r="G47">
        <f t="shared" si="21"/>
        <v>0.30769230769230771</v>
      </c>
      <c r="H47">
        <f t="shared" si="21"/>
        <v>0.38461538461538464</v>
      </c>
      <c r="I47">
        <f t="shared" si="21"/>
        <v>0.38461538461538464</v>
      </c>
      <c r="J47">
        <f t="shared" si="21"/>
        <v>0.38461538461538464</v>
      </c>
      <c r="K47">
        <f t="shared" si="21"/>
        <v>0.38461538461538464</v>
      </c>
      <c r="L47">
        <f t="shared" si="21"/>
        <v>0.38461538461538464</v>
      </c>
      <c r="M47">
        <f t="shared" si="21"/>
        <v>0.38461538461538464</v>
      </c>
      <c r="N47">
        <f t="shared" si="21"/>
        <v>0.38461538461538464</v>
      </c>
      <c r="O47">
        <f t="shared" si="21"/>
        <v>0.38461538461538464</v>
      </c>
      <c r="P47">
        <f t="shared" si="21"/>
        <v>0.38461538461538464</v>
      </c>
      <c r="Q47">
        <f t="shared" si="21"/>
        <v>0.46153846153846156</v>
      </c>
      <c r="R47">
        <f t="shared" si="21"/>
        <v>0.53846153846153844</v>
      </c>
      <c r="S47">
        <f t="shared" si="21"/>
        <v>0.69230769230769229</v>
      </c>
      <c r="T47">
        <f t="shared" si="21"/>
        <v>0.92307692307692313</v>
      </c>
      <c r="U47">
        <f t="shared" si="21"/>
        <v>1</v>
      </c>
      <c r="V47" t="e">
        <f t="shared" ref="V47:AA47" si="22">(SUM(V35:V46)+$E$3)/$E$2</f>
        <v>#N/A</v>
      </c>
      <c r="W47" t="e">
        <f t="shared" si="22"/>
        <v>#N/A</v>
      </c>
      <c r="X47" t="e">
        <f t="shared" si="22"/>
        <v>#N/A</v>
      </c>
      <c r="Y47" t="e">
        <f t="shared" si="22"/>
        <v>#N/A</v>
      </c>
      <c r="Z47" t="e">
        <f t="shared" si="22"/>
        <v>#N/A</v>
      </c>
      <c r="AA47" t="e">
        <f t="shared" si="22"/>
        <v>#N/A</v>
      </c>
    </row>
    <row r="48" spans="1:45" x14ac:dyDescent="0.35">
      <c r="A48" t="s">
        <v>40</v>
      </c>
      <c r="B48" t="s">
        <v>101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>
        <v>3</v>
      </c>
      <c r="AC48">
        <v>7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>
        <f>COUNTIFS(D48:Z48,"0",E48:AA48,"1")+COUNTIFS(D48:Z48,"1",E48:AA48,"0")-AO48</f>
        <v>1</v>
      </c>
      <c r="AO48">
        <f t="shared" ref="AO48:AO54" si="23">COUNTIFS(D48:Z48,"0",E48:AA48,"1",$D$55:$Z$55,"&lt;0,5")+COUNTIFS(D48:Z48,"1",E48:AA48,"0",$D$55:$Z$55,"&gt;0,5")</f>
        <v>0</v>
      </c>
      <c r="AP48">
        <f t="shared" ref="AP48:AP53" si="24">COUNTIFS(D48:Z48,"0",E48:AA48,"1",$D$55:$Z$55,"&gt;"&amp;$X$1)+COUNTIFS(D48:Z48,"1",E48:AA48,"0",$D$55:$Z$55,"&lt;"&amp;$Y$1)</f>
        <v>1</v>
      </c>
      <c r="AQ48">
        <f>AN48/$F$4+$X$2*AO48-$X$3*AP48</f>
        <v>-0.92307692307692313</v>
      </c>
      <c r="AR48">
        <v>2</v>
      </c>
      <c r="AS48">
        <v>5</v>
      </c>
    </row>
    <row r="49" spans="1:45" x14ac:dyDescent="0.35">
      <c r="A49" t="s">
        <v>41</v>
      </c>
      <c r="B49" t="s">
        <v>101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>
        <v>2.75</v>
      </c>
      <c r="AC49">
        <v>3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N49">
        <f t="shared" ref="AN49:AN54" si="25">COUNTIFS(D49:Z49,"0",E49:AA49,"1")+COUNTIFS(D49:Z49,"1",E49:AA49,"0")-AO49</f>
        <v>1</v>
      </c>
      <c r="AO49">
        <f t="shared" si="23"/>
        <v>0</v>
      </c>
      <c r="AP49">
        <f t="shared" si="24"/>
        <v>0</v>
      </c>
      <c r="AQ49">
        <f t="shared" ref="AQ49:AQ54" si="26">AN49/$F$4+$X$2*AO49-$X$3*AP49</f>
        <v>7.6923076923076927E-2</v>
      </c>
    </row>
    <row r="50" spans="1:45" x14ac:dyDescent="0.35">
      <c r="A50" t="s">
        <v>42</v>
      </c>
      <c r="B50" t="s">
        <v>101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>
        <v>2.5</v>
      </c>
      <c r="AC50">
        <v>4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  <c r="AM50" t="e">
        <v>#N/A</v>
      </c>
      <c r="AN50">
        <f t="shared" si="25"/>
        <v>1</v>
      </c>
      <c r="AO50">
        <f t="shared" si="23"/>
        <v>0</v>
      </c>
      <c r="AP50">
        <f t="shared" si="24"/>
        <v>1</v>
      </c>
      <c r="AQ50">
        <f t="shared" si="26"/>
        <v>-0.92307692307692313</v>
      </c>
    </row>
    <row r="51" spans="1:45" x14ac:dyDescent="0.35">
      <c r="A51" t="s">
        <v>43</v>
      </c>
      <c r="B51" t="s">
        <v>101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>
        <v>2.5</v>
      </c>
      <c r="AC51">
        <v>7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>
        <f t="shared" si="25"/>
        <v>1</v>
      </c>
      <c r="AO51">
        <f t="shared" si="23"/>
        <v>0</v>
      </c>
      <c r="AP51">
        <f t="shared" si="24"/>
        <v>0</v>
      </c>
      <c r="AQ51">
        <f t="shared" si="26"/>
        <v>7.6923076923076927E-2</v>
      </c>
    </row>
    <row r="52" spans="1:45" x14ac:dyDescent="0.35">
      <c r="A52" t="s">
        <v>44</v>
      </c>
      <c r="B52" t="s">
        <v>101</v>
      </c>
      <c r="C52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>
        <v>2</v>
      </c>
      <c r="AC52">
        <v>5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>
        <f t="shared" si="25"/>
        <v>1</v>
      </c>
      <c r="AO52">
        <f t="shared" si="23"/>
        <v>0</v>
      </c>
      <c r="AP52">
        <f t="shared" si="24"/>
        <v>0</v>
      </c>
      <c r="AQ52">
        <f t="shared" si="26"/>
        <v>7.6923076923076927E-2</v>
      </c>
    </row>
    <row r="53" spans="1:45" x14ac:dyDescent="0.35">
      <c r="A53" t="s">
        <v>45</v>
      </c>
      <c r="B53" t="s">
        <v>101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>
        <v>1.75</v>
      </c>
      <c r="AC53">
        <v>4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>
        <f t="shared" si="25"/>
        <v>1</v>
      </c>
      <c r="AO53">
        <f t="shared" si="23"/>
        <v>0</v>
      </c>
      <c r="AP53">
        <f t="shared" si="24"/>
        <v>1</v>
      </c>
      <c r="AQ53">
        <f>AN53/$F$4+$X$2*AO53-$X$3*AP53</f>
        <v>-0.92307692307692313</v>
      </c>
    </row>
    <row r="54" spans="1:45" x14ac:dyDescent="0.35">
      <c r="A54" t="s">
        <v>46</v>
      </c>
      <c r="B54" t="s">
        <v>101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>
        <v>1.5</v>
      </c>
      <c r="AC54">
        <v>5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>
        <f t="shared" si="25"/>
        <v>1</v>
      </c>
      <c r="AO54">
        <f t="shared" si="23"/>
        <v>0</v>
      </c>
      <c r="AP54">
        <f>COUNTIFS(D54:Z54,"0",E54:AA54,"1",$D$55:$Z$55,"&gt;"&amp;$X$1)+COUNTIFS(D54:Z54,"1",E54:AA54,"0",$D$55:$Z$55,"&lt;"&amp;$Y$1)</f>
        <v>0</v>
      </c>
      <c r="AQ54">
        <f t="shared" si="26"/>
        <v>7.6923076923076927E-2</v>
      </c>
    </row>
    <row r="55" spans="1:45" x14ac:dyDescent="0.35">
      <c r="C55" t="s">
        <v>115</v>
      </c>
      <c r="D55">
        <f>(SUM(D48:D54)+$F$3)/$F$2</f>
        <v>0.3</v>
      </c>
      <c r="E55">
        <f t="shared" ref="E55:AA55" si="27">(SUM(E48:E54)+$F$3)/$F$2</f>
        <v>0.3</v>
      </c>
      <c r="F55">
        <f t="shared" si="27"/>
        <v>0.3</v>
      </c>
      <c r="G55">
        <f t="shared" si="27"/>
        <v>0.3</v>
      </c>
      <c r="H55">
        <f t="shared" si="27"/>
        <v>0.3</v>
      </c>
      <c r="I55">
        <f t="shared" si="27"/>
        <v>0.3</v>
      </c>
      <c r="J55">
        <f t="shared" si="27"/>
        <v>0.3</v>
      </c>
      <c r="K55">
        <f t="shared" si="27"/>
        <v>0.3</v>
      </c>
      <c r="L55">
        <f t="shared" si="27"/>
        <v>0.4</v>
      </c>
      <c r="M55">
        <f t="shared" si="27"/>
        <v>0.5</v>
      </c>
      <c r="N55">
        <f t="shared" si="27"/>
        <v>0.7</v>
      </c>
      <c r="O55">
        <f t="shared" si="27"/>
        <v>0.9</v>
      </c>
      <c r="P55">
        <f t="shared" si="27"/>
        <v>1</v>
      </c>
      <c r="Q55" t="e">
        <f t="shared" si="27"/>
        <v>#N/A</v>
      </c>
      <c r="R55" t="e">
        <f t="shared" si="27"/>
        <v>#N/A</v>
      </c>
      <c r="S55" t="e">
        <f t="shared" si="27"/>
        <v>#N/A</v>
      </c>
      <c r="T55" t="e">
        <f t="shared" si="27"/>
        <v>#N/A</v>
      </c>
      <c r="U55" t="e">
        <f t="shared" si="27"/>
        <v>#N/A</v>
      </c>
      <c r="V55" t="e">
        <f t="shared" si="27"/>
        <v>#N/A</v>
      </c>
      <c r="W55" t="e">
        <f t="shared" si="27"/>
        <v>#N/A</v>
      </c>
      <c r="X55" t="e">
        <f t="shared" si="27"/>
        <v>#N/A</v>
      </c>
      <c r="Y55" t="e">
        <f t="shared" si="27"/>
        <v>#N/A</v>
      </c>
      <c r="Z55" t="e">
        <f t="shared" si="27"/>
        <v>#N/A</v>
      </c>
      <c r="AA55" t="e">
        <f t="shared" si="27"/>
        <v>#N/A</v>
      </c>
    </row>
    <row r="56" spans="1:45" x14ac:dyDescent="0.35">
      <c r="A56" t="s">
        <v>47</v>
      </c>
      <c r="B56" t="s">
        <v>102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>
        <v>2</v>
      </c>
      <c r="AC56">
        <v>5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  <c r="AM56" t="e">
        <v>#N/A</v>
      </c>
      <c r="AN56">
        <f>COUNTIFS(D56:Z56,"0",E56:AA56,"1")+COUNTIFS(D56:Z56,"1",E56:AA56,"0")-AO56</f>
        <v>1</v>
      </c>
      <c r="AO56">
        <f>COUNTIFS(D56:Z56,"0",E56:AA56,"1",$D$68:$Z$68,"&lt;0,5")+COUNTIFS(D56:Z56,"1",E56:AA56,"0",$D$68:$Z$68,"&gt;0,5")</f>
        <v>0</v>
      </c>
      <c r="AP56">
        <f t="shared" ref="AP56:AP66" si="28">COUNTIFS(D56:Z56,"0",E56:AA56,"1",$D$68:$Z$68,"&gt;"&amp;$X$1)+COUNTIFS(D56:Z56,"1",E56:AA56,"0",$D$68:$Z$68,"&lt;"&amp;$Y$1)</f>
        <v>1</v>
      </c>
      <c r="AQ56">
        <f>AN56/$G$4+$X$2*AO56-$X$3*AP56</f>
        <v>-0.85714285714285721</v>
      </c>
      <c r="AR56">
        <v>6</v>
      </c>
      <c r="AS56">
        <v>6</v>
      </c>
    </row>
    <row r="57" spans="1:45" x14ac:dyDescent="0.35">
      <c r="A57" t="s">
        <v>48</v>
      </c>
      <c r="B57" t="s">
        <v>102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>
        <v>2.5</v>
      </c>
      <c r="AC57">
        <v>6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  <c r="AL57" t="e">
        <v>#N/A</v>
      </c>
      <c r="AM57" t="e">
        <v>#N/A</v>
      </c>
      <c r="AN57">
        <f t="shared" ref="AN57:AN67" si="29">COUNTIFS(D57:Z57,"0",E57:AA57,"1")+COUNTIFS(D57:Z57,"1",E57:AA57,"0")-AO57</f>
        <v>1</v>
      </c>
      <c r="AO57">
        <f t="shared" ref="AO57:AO66" si="30">COUNTIFS(D57:Z57,"0",E57:AA57,"1",$D$68:$Z$68,"&lt;0,5")+COUNTIFS(D57:Z57,"1",E57:AA57,"0",$D$68:$Z$68,"&gt;0,5")</f>
        <v>0</v>
      </c>
      <c r="AP57">
        <f t="shared" si="28"/>
        <v>1</v>
      </c>
      <c r="AQ57">
        <f t="shared" ref="AQ57:AQ67" si="31">AN57/$G$4+$X$2*AO57-$X$3*AP57</f>
        <v>-0.85714285714285721</v>
      </c>
    </row>
    <row r="58" spans="1:45" x14ac:dyDescent="0.35">
      <c r="A58" t="s">
        <v>49</v>
      </c>
      <c r="B58" t="s">
        <v>102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>
        <v>3</v>
      </c>
      <c r="AC58">
        <v>7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>
        <f t="shared" si="29"/>
        <v>1</v>
      </c>
      <c r="AO58">
        <f t="shared" si="30"/>
        <v>0</v>
      </c>
      <c r="AP58">
        <f t="shared" si="28"/>
        <v>1</v>
      </c>
      <c r="AQ58">
        <f t="shared" si="31"/>
        <v>-0.85714285714285721</v>
      </c>
    </row>
    <row r="59" spans="1:45" x14ac:dyDescent="0.35">
      <c r="A59" t="s">
        <v>50</v>
      </c>
      <c r="B59" t="s">
        <v>102</v>
      </c>
      <c r="C59">
        <v>6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>
        <v>2.25</v>
      </c>
      <c r="AC59">
        <v>4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  <c r="AL59" t="e">
        <v>#N/A</v>
      </c>
      <c r="AM59" t="e">
        <v>#N/A</v>
      </c>
      <c r="AN59">
        <f t="shared" si="29"/>
        <v>3</v>
      </c>
      <c r="AO59">
        <f t="shared" si="30"/>
        <v>0</v>
      </c>
      <c r="AP59">
        <f t="shared" si="28"/>
        <v>1</v>
      </c>
      <c r="AQ59">
        <f t="shared" si="31"/>
        <v>-0.5714285714285714</v>
      </c>
    </row>
    <row r="60" spans="1:45" x14ac:dyDescent="0.35">
      <c r="A60" t="s">
        <v>51</v>
      </c>
      <c r="B60" t="s">
        <v>102</v>
      </c>
      <c r="C60">
        <v>7</v>
      </c>
      <c r="D60">
        <v>1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>
        <v>2.25</v>
      </c>
      <c r="AC60">
        <v>5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  <c r="AL60" t="e">
        <v>#N/A</v>
      </c>
      <c r="AM60" t="e">
        <v>#N/A</v>
      </c>
      <c r="AN60">
        <f t="shared" si="29"/>
        <v>2</v>
      </c>
      <c r="AO60">
        <f t="shared" si="30"/>
        <v>0</v>
      </c>
      <c r="AP60">
        <f t="shared" si="28"/>
        <v>1</v>
      </c>
      <c r="AQ60">
        <f t="shared" si="31"/>
        <v>-0.7142857142857143</v>
      </c>
    </row>
    <row r="61" spans="1:45" x14ac:dyDescent="0.35">
      <c r="A61" t="s">
        <v>52</v>
      </c>
      <c r="B61" t="s">
        <v>102</v>
      </c>
      <c r="C61">
        <v>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>
        <v>2</v>
      </c>
      <c r="AC61">
        <v>5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>
        <f t="shared" si="29"/>
        <v>1</v>
      </c>
      <c r="AO61">
        <f t="shared" si="30"/>
        <v>0</v>
      </c>
      <c r="AP61">
        <f t="shared" si="28"/>
        <v>1</v>
      </c>
      <c r="AQ61">
        <f t="shared" si="31"/>
        <v>-0.85714285714285721</v>
      </c>
    </row>
    <row r="62" spans="1:45" x14ac:dyDescent="0.35">
      <c r="A62" t="s">
        <v>53</v>
      </c>
      <c r="B62" t="s">
        <v>102</v>
      </c>
      <c r="C62">
        <v>10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>
        <v>1.5</v>
      </c>
      <c r="AC62">
        <v>5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  <c r="AM62" t="e">
        <v>#N/A</v>
      </c>
      <c r="AN62">
        <f t="shared" si="29"/>
        <v>1</v>
      </c>
      <c r="AO62">
        <f t="shared" si="30"/>
        <v>0</v>
      </c>
      <c r="AP62">
        <f t="shared" si="28"/>
        <v>0</v>
      </c>
      <c r="AQ62">
        <f t="shared" si="31"/>
        <v>0.14285714285714285</v>
      </c>
    </row>
    <row r="63" spans="1:45" x14ac:dyDescent="0.35">
      <c r="A63" t="s">
        <v>54</v>
      </c>
      <c r="B63" t="s">
        <v>102</v>
      </c>
      <c r="C63">
        <v>11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1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>
        <v>3.75</v>
      </c>
      <c r="AC63">
        <v>3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  <c r="AM63" t="e">
        <v>#N/A</v>
      </c>
      <c r="AN63">
        <f t="shared" si="29"/>
        <v>3</v>
      </c>
      <c r="AO63">
        <f t="shared" si="30"/>
        <v>0</v>
      </c>
      <c r="AP63">
        <f t="shared" si="28"/>
        <v>1</v>
      </c>
      <c r="AQ63">
        <f t="shared" si="31"/>
        <v>-0.5714285714285714</v>
      </c>
    </row>
    <row r="64" spans="1:45" x14ac:dyDescent="0.35">
      <c r="A64" t="s">
        <v>55</v>
      </c>
      <c r="B64" t="s">
        <v>102</v>
      </c>
      <c r="C64">
        <v>12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>
        <v>1.25</v>
      </c>
      <c r="AC64">
        <v>5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>
        <f t="shared" si="29"/>
        <v>1</v>
      </c>
      <c r="AO64">
        <f t="shared" si="30"/>
        <v>0</v>
      </c>
      <c r="AP64">
        <f t="shared" si="28"/>
        <v>0</v>
      </c>
      <c r="AQ64">
        <f t="shared" si="31"/>
        <v>0.14285714285714285</v>
      </c>
    </row>
    <row r="65" spans="1:45" x14ac:dyDescent="0.35">
      <c r="A65" t="s">
        <v>56</v>
      </c>
      <c r="B65" t="s">
        <v>102</v>
      </c>
      <c r="C65">
        <v>14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>
        <v>2</v>
      </c>
      <c r="AC65">
        <v>4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>
        <f t="shared" si="29"/>
        <v>1</v>
      </c>
      <c r="AO65">
        <f t="shared" si="30"/>
        <v>0</v>
      </c>
      <c r="AP65">
        <f t="shared" si="28"/>
        <v>0</v>
      </c>
      <c r="AQ65">
        <f t="shared" si="31"/>
        <v>0.14285714285714285</v>
      </c>
    </row>
    <row r="66" spans="1:45" x14ac:dyDescent="0.35">
      <c r="A66" t="s">
        <v>57</v>
      </c>
      <c r="B66" t="s">
        <v>102</v>
      </c>
      <c r="C66">
        <v>15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>
        <v>1.75</v>
      </c>
      <c r="AC66">
        <v>3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f t="shared" si="29"/>
        <v>2</v>
      </c>
      <c r="AO66">
        <f t="shared" si="30"/>
        <v>0</v>
      </c>
      <c r="AP66">
        <f t="shared" si="28"/>
        <v>2</v>
      </c>
      <c r="AQ66">
        <f t="shared" si="31"/>
        <v>-1.7142857142857144</v>
      </c>
    </row>
    <row r="67" spans="1:45" x14ac:dyDescent="0.35">
      <c r="A67" t="s">
        <v>58</v>
      </c>
      <c r="B67" t="s">
        <v>102</v>
      </c>
      <c r="C67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>
        <v>1.25</v>
      </c>
      <c r="AC67">
        <v>4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  <c r="AN67">
        <f t="shared" si="29"/>
        <v>1</v>
      </c>
      <c r="AO67">
        <f>COUNTIFS(D67:Z67,"0",E67:AA67,"1",$D$68:$Z$68,"&lt;0,5")+COUNTIFS(D67:Z67,"1",E67:AA67,"0",$D$68:$Z$68,"&gt;0,5")</f>
        <v>0</v>
      </c>
      <c r="AP67">
        <f>COUNTIFS(D67:Z67,"0",E67:AA67,"1",$D$68:$Z$68,"&gt;"&amp;$X$1)+COUNTIFS(D67:Z67,"1",E67:AA67,"0",$D$68:$Z$68,"&lt;"&amp;$Y$1)</f>
        <v>1</v>
      </c>
      <c r="AQ67">
        <f t="shared" si="31"/>
        <v>-0.85714285714285721</v>
      </c>
    </row>
    <row r="68" spans="1:45" x14ac:dyDescent="0.35">
      <c r="C68" t="s">
        <v>115</v>
      </c>
      <c r="D68">
        <f>(SUM(D56:D67)+$G$3)/$G$2</f>
        <v>0.375</v>
      </c>
      <c r="E68">
        <f t="shared" ref="E68:J68" si="32">(SUM(E56:E67)+$G$3)/$G$2</f>
        <v>0.375</v>
      </c>
      <c r="F68">
        <f t="shared" si="32"/>
        <v>0.25</v>
      </c>
      <c r="G68">
        <f t="shared" si="32"/>
        <v>0.375</v>
      </c>
      <c r="H68">
        <f t="shared" si="32"/>
        <v>0.625</v>
      </c>
      <c r="I68">
        <f t="shared" si="32"/>
        <v>0.9375</v>
      </c>
      <c r="J68">
        <f t="shared" si="32"/>
        <v>1</v>
      </c>
    </row>
    <row r="69" spans="1:45" x14ac:dyDescent="0.35">
      <c r="A69" t="s">
        <v>59</v>
      </c>
      <c r="B69" t="s">
        <v>103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>
        <v>2.25</v>
      </c>
      <c r="AC69">
        <v>4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f>COUNTIFS(D69:Z69,"0",E69:AA69,"1")+COUNTIFS(D69:Z69,"1",E69:AA69,"0")-AO69-1</f>
        <v>0</v>
      </c>
      <c r="AO69">
        <f t="shared" ref="AO69:AO79" si="33">COUNTIFS(D69:Z69,"0",E69:AA69,"1",$D$80:$Z$80,"&lt;0,5")+COUNTIFS(D69:Z69,"1",E69:AA69,"0",$D$80:$Z$80,"&gt;0,5")</f>
        <v>0</v>
      </c>
      <c r="AP69">
        <f t="shared" ref="AP69:AP78" si="34">COUNTIFS(D69:Z69,"0",E69:AA69,"1",$D$80:$Z$80,"&gt;"&amp;$X$1)+COUNTIFS(D69:Z69,"1",E69:AA69,"0",$D$80:$Z$80,"&lt;"&amp;$Y$1)</f>
        <v>0</v>
      </c>
      <c r="AQ69">
        <f>AN69/$H$4+$X$2*AO69-$X$3*AP69</f>
        <v>0</v>
      </c>
      <c r="AR69">
        <v>6</v>
      </c>
      <c r="AS69">
        <v>5</v>
      </c>
    </row>
    <row r="70" spans="1:45" x14ac:dyDescent="0.35">
      <c r="A70" t="s">
        <v>60</v>
      </c>
      <c r="B70" t="s">
        <v>103</v>
      </c>
      <c r="C70">
        <v>2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1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>
        <v>1.25</v>
      </c>
      <c r="AC70">
        <v>7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f t="shared" ref="AN70:AN79" si="35">COUNTIFS(D70:Z70,"0",E70:AA70,"1")+COUNTIFS(D70:Z70,"1",E70:AA70,"0")-AO70-1</f>
        <v>2</v>
      </c>
      <c r="AO70">
        <f t="shared" si="33"/>
        <v>0</v>
      </c>
      <c r="AP70">
        <f t="shared" si="34"/>
        <v>1</v>
      </c>
      <c r="AQ70">
        <f t="shared" ref="AQ70:AQ79" si="36">AN70/$H$4+$X$2*AO70-$X$3*AP70</f>
        <v>-0.7142857142857143</v>
      </c>
    </row>
    <row r="71" spans="1:45" x14ac:dyDescent="0.35">
      <c r="A71" t="s">
        <v>61</v>
      </c>
      <c r="B71" t="s">
        <v>103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>
        <v>3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35"/>
        <v>0</v>
      </c>
      <c r="AO71">
        <f t="shared" si="33"/>
        <v>0</v>
      </c>
      <c r="AP71">
        <f t="shared" si="34"/>
        <v>0</v>
      </c>
      <c r="AQ71">
        <f t="shared" si="36"/>
        <v>0</v>
      </c>
    </row>
    <row r="72" spans="1:45" x14ac:dyDescent="0.35">
      <c r="A72" t="s">
        <v>62</v>
      </c>
      <c r="B72" t="s">
        <v>103</v>
      </c>
      <c r="C72">
        <v>6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>
        <v>2.25</v>
      </c>
      <c r="AC72">
        <v>6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1</v>
      </c>
      <c r="AK72">
        <v>0</v>
      </c>
      <c r="AL72">
        <v>1</v>
      </c>
      <c r="AM72">
        <v>1</v>
      </c>
      <c r="AN72">
        <f t="shared" si="35"/>
        <v>1</v>
      </c>
      <c r="AO72">
        <f t="shared" si="33"/>
        <v>0</v>
      </c>
      <c r="AP72">
        <f t="shared" si="34"/>
        <v>1</v>
      </c>
      <c r="AQ72">
        <f t="shared" si="36"/>
        <v>-0.85714285714285721</v>
      </c>
    </row>
    <row r="73" spans="1:45" x14ac:dyDescent="0.35">
      <c r="A73" t="s">
        <v>63</v>
      </c>
      <c r="B73" t="s">
        <v>103</v>
      </c>
      <c r="C73">
        <v>7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>
        <v>2</v>
      </c>
      <c r="AC73">
        <v>7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1</v>
      </c>
      <c r="AM73">
        <v>1</v>
      </c>
      <c r="AN73">
        <f t="shared" si="35"/>
        <v>1</v>
      </c>
      <c r="AO73">
        <f t="shared" si="33"/>
        <v>0</v>
      </c>
      <c r="AP73">
        <f t="shared" si="34"/>
        <v>1</v>
      </c>
      <c r="AQ73">
        <f t="shared" si="36"/>
        <v>-0.85714285714285721</v>
      </c>
    </row>
    <row r="74" spans="1:45" x14ac:dyDescent="0.35">
      <c r="A74" t="s">
        <v>64</v>
      </c>
      <c r="B74" t="s">
        <v>103</v>
      </c>
      <c r="C74">
        <v>8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>
        <v>2</v>
      </c>
      <c r="AC74">
        <v>6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f t="shared" si="35"/>
        <v>1</v>
      </c>
      <c r="AO74">
        <f t="shared" si="33"/>
        <v>0</v>
      </c>
      <c r="AP74">
        <f t="shared" si="34"/>
        <v>1</v>
      </c>
      <c r="AQ74">
        <f t="shared" si="36"/>
        <v>-0.85714285714285721</v>
      </c>
    </row>
    <row r="75" spans="1:45" x14ac:dyDescent="0.35">
      <c r="A75" t="s">
        <v>65</v>
      </c>
      <c r="B75" t="s">
        <v>103</v>
      </c>
      <c r="C75">
        <v>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>
        <v>2.5</v>
      </c>
      <c r="AC75">
        <v>6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f t="shared" si="35"/>
        <v>0</v>
      </c>
      <c r="AO75">
        <f t="shared" si="33"/>
        <v>0</v>
      </c>
      <c r="AP75">
        <f t="shared" si="34"/>
        <v>0</v>
      </c>
      <c r="AQ75">
        <f t="shared" si="36"/>
        <v>0</v>
      </c>
    </row>
    <row r="76" spans="1:45" x14ac:dyDescent="0.35">
      <c r="A76" t="s">
        <v>66</v>
      </c>
      <c r="B76" t="s">
        <v>103</v>
      </c>
      <c r="C76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>
        <v>1.5</v>
      </c>
      <c r="AC76">
        <v>6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35"/>
        <v>0</v>
      </c>
      <c r="AO76">
        <f t="shared" si="33"/>
        <v>0</v>
      </c>
      <c r="AP76">
        <f t="shared" si="34"/>
        <v>0</v>
      </c>
      <c r="AQ76">
        <f t="shared" si="36"/>
        <v>0</v>
      </c>
    </row>
    <row r="77" spans="1:45" x14ac:dyDescent="0.35">
      <c r="A77" t="s">
        <v>67</v>
      </c>
      <c r="B77" t="s">
        <v>103</v>
      </c>
      <c r="C77">
        <v>12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>
        <v>2.25</v>
      </c>
      <c r="AC77">
        <v>6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f t="shared" si="35"/>
        <v>0</v>
      </c>
      <c r="AO77">
        <f t="shared" si="33"/>
        <v>0</v>
      </c>
      <c r="AP77">
        <f t="shared" si="34"/>
        <v>0</v>
      </c>
      <c r="AQ77">
        <f t="shared" si="36"/>
        <v>0</v>
      </c>
    </row>
    <row r="78" spans="1:45" x14ac:dyDescent="0.35">
      <c r="A78" t="s">
        <v>68</v>
      </c>
      <c r="B78" t="s">
        <v>103</v>
      </c>
      <c r="C78">
        <v>14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>
        <v>2</v>
      </c>
      <c r="AC78">
        <v>7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1</v>
      </c>
      <c r="AM78">
        <v>0</v>
      </c>
      <c r="AN78">
        <f t="shared" si="35"/>
        <v>2</v>
      </c>
      <c r="AO78">
        <f t="shared" si="33"/>
        <v>0</v>
      </c>
      <c r="AP78">
        <f t="shared" si="34"/>
        <v>0</v>
      </c>
      <c r="AQ78">
        <f t="shared" si="36"/>
        <v>0.2857142857142857</v>
      </c>
    </row>
    <row r="79" spans="1:45" x14ac:dyDescent="0.35">
      <c r="A79" t="s">
        <v>69</v>
      </c>
      <c r="B79" t="s">
        <v>103</v>
      </c>
      <c r="C79">
        <v>15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>
        <v>1.75</v>
      </c>
      <c r="AC79">
        <v>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35"/>
        <v>0</v>
      </c>
      <c r="AO79">
        <f t="shared" si="33"/>
        <v>0</v>
      </c>
      <c r="AP79">
        <f>COUNTIFS(D79:Z79,"0",E79:AA79,"1",$D$80:$Z$80,"&gt;"&amp;$X$1)+COUNTIFS(D79:Z79,"1",E79:AA79,"0",$D$80:$Z$80,"&lt;"&amp;$Y$1)</f>
        <v>0</v>
      </c>
      <c r="AQ79">
        <f t="shared" si="36"/>
        <v>0</v>
      </c>
    </row>
    <row r="80" spans="1:45" x14ac:dyDescent="0.35">
      <c r="C80" t="s">
        <v>115</v>
      </c>
      <c r="D80">
        <f>(SUM(D69:D79)+1)/$H$2</f>
        <v>0.26666666666666666</v>
      </c>
      <c r="E80">
        <f t="shared" ref="E80:AA80" si="37">(SUM(E69:E79)+$H$3)/$H$2</f>
        <v>0.26666666666666666</v>
      </c>
      <c r="F80">
        <f t="shared" si="37"/>
        <v>0.26666666666666666</v>
      </c>
      <c r="G80">
        <f t="shared" si="37"/>
        <v>0.33333333333333331</v>
      </c>
      <c r="H80">
        <f t="shared" si="37"/>
        <v>0.4</v>
      </c>
      <c r="I80">
        <f t="shared" si="37"/>
        <v>0.6</v>
      </c>
      <c r="J80">
        <f t="shared" si="37"/>
        <v>1</v>
      </c>
      <c r="K80" t="e">
        <f t="shared" si="37"/>
        <v>#N/A</v>
      </c>
      <c r="L80" t="e">
        <f t="shared" si="37"/>
        <v>#N/A</v>
      </c>
      <c r="M80" t="e">
        <f t="shared" si="37"/>
        <v>#N/A</v>
      </c>
      <c r="N80" t="e">
        <f t="shared" si="37"/>
        <v>#N/A</v>
      </c>
      <c r="O80" t="e">
        <f t="shared" si="37"/>
        <v>#N/A</v>
      </c>
      <c r="P80" t="e">
        <f t="shared" si="37"/>
        <v>#N/A</v>
      </c>
      <c r="Q80" t="e">
        <f t="shared" si="37"/>
        <v>#N/A</v>
      </c>
      <c r="R80" t="e">
        <f t="shared" si="37"/>
        <v>#N/A</v>
      </c>
      <c r="S80" t="e">
        <f t="shared" si="37"/>
        <v>#N/A</v>
      </c>
      <c r="T80" t="e">
        <f t="shared" si="37"/>
        <v>#N/A</v>
      </c>
      <c r="U80" t="e">
        <f t="shared" si="37"/>
        <v>#N/A</v>
      </c>
      <c r="V80" t="e">
        <f t="shared" si="37"/>
        <v>#N/A</v>
      </c>
      <c r="W80" t="e">
        <f t="shared" si="37"/>
        <v>#N/A</v>
      </c>
      <c r="X80" t="e">
        <f t="shared" si="37"/>
        <v>#N/A</v>
      </c>
      <c r="Y80" t="e">
        <f t="shared" si="37"/>
        <v>#N/A</v>
      </c>
      <c r="Z80" t="e">
        <f t="shared" si="37"/>
        <v>#N/A</v>
      </c>
      <c r="AA80" t="e">
        <f t="shared" si="37"/>
        <v>#N/A</v>
      </c>
    </row>
    <row r="81" spans="1:45" x14ac:dyDescent="0.35">
      <c r="A81" t="s">
        <v>70</v>
      </c>
      <c r="B81" t="s">
        <v>104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>
        <v>2.25</v>
      </c>
      <c r="AC81">
        <v>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>COUNTIFS(D81:Z81,"0",E81:AA81,"1")+COUNTIFS(D81:Z81,"1",E81:AA81,"0")-AO81-1</f>
        <v>1</v>
      </c>
      <c r="AO81">
        <f t="shared" ref="AO81:AO89" si="38">COUNTIFS(D81:Z81,"0",E81:AA81,"1",$D$90:$Z$90,"&lt;0,5")+COUNTIFS(D81:Z81,"1",E81:AA81,"0",$D$90:$Z$90,"&gt;0,5")</f>
        <v>0</v>
      </c>
      <c r="AP81">
        <f>COUNTIFS(D81:Z81,"0",E81:AA81,"1",$D$90:$Z$90,"&gt;"&amp;$X$1)+COUNTIFS(D81:Z81,"1",E81:AA81,"0",$D$90:$Z$90,"&lt;"&amp;$Y$1)</f>
        <v>0</v>
      </c>
      <c r="AQ81">
        <f>AN81/$I$4+$X$2*AO81-$X$3*AP81</f>
        <v>7.1428571428571425E-2</v>
      </c>
      <c r="AR81">
        <v>4</v>
      </c>
      <c r="AS81">
        <v>5</v>
      </c>
    </row>
    <row r="82" spans="1:45" x14ac:dyDescent="0.35">
      <c r="A82" t="s">
        <v>71</v>
      </c>
      <c r="B82" t="s">
        <v>104</v>
      </c>
      <c r="C82">
        <v>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>
        <v>1.25</v>
      </c>
      <c r="AC82">
        <v>4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f t="shared" ref="AN82:AN89" si="39">COUNTIFS(D82:Z82,"0",E82:AA82,"1")+COUNTIFS(D82:Z82,"1",E82:AA82,"0")-AO82-1</f>
        <v>2</v>
      </c>
      <c r="AO82">
        <f t="shared" si="38"/>
        <v>0</v>
      </c>
      <c r="AP82">
        <f t="shared" ref="AP82:AP88" si="40">COUNTIFS(D82:Z82,"0",E82:AA82,"1",$D$90:$Z$90,"&gt;"&amp;$X$1)+COUNTIFS(D82:Z82,"1",E82:AA82,"0",$D$90:$Z$90,"&lt;"&amp;$Y$1)</f>
        <v>1</v>
      </c>
      <c r="AQ82">
        <f t="shared" ref="AQ82:AQ89" si="41">AN82/$I$4+$X$2*AO82-$X$3*AP82</f>
        <v>-0.85714285714285721</v>
      </c>
    </row>
    <row r="83" spans="1:45" x14ac:dyDescent="0.35">
      <c r="A83" t="s">
        <v>72</v>
      </c>
      <c r="B83" t="s">
        <v>104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>
        <v>2.25</v>
      </c>
      <c r="AC83">
        <v>4</v>
      </c>
      <c r="AD83">
        <v>1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1</v>
      </c>
      <c r="AM83">
        <v>0</v>
      </c>
      <c r="AN83">
        <f t="shared" si="39"/>
        <v>2</v>
      </c>
      <c r="AO83">
        <f t="shared" si="38"/>
        <v>0</v>
      </c>
      <c r="AP83">
        <f t="shared" si="40"/>
        <v>1</v>
      </c>
      <c r="AQ83">
        <f t="shared" si="41"/>
        <v>-0.85714285714285721</v>
      </c>
    </row>
    <row r="84" spans="1:45" x14ac:dyDescent="0.35">
      <c r="A84" t="s">
        <v>73</v>
      </c>
      <c r="B84" t="s">
        <v>104</v>
      </c>
      <c r="C84">
        <v>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>
        <v>3.5</v>
      </c>
      <c r="AC84">
        <v>5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f>COUNTIFS(D84:Z84,"0",E84:AA84,"1")+COUNTIFS(D84:Z84,"1",E84:AA84,"0")-AO84-1</f>
        <v>1</v>
      </c>
      <c r="AO84">
        <f t="shared" si="38"/>
        <v>0</v>
      </c>
      <c r="AP84">
        <f t="shared" si="40"/>
        <v>0</v>
      </c>
      <c r="AQ84">
        <f t="shared" si="41"/>
        <v>7.1428571428571425E-2</v>
      </c>
    </row>
    <row r="85" spans="1:45" x14ac:dyDescent="0.35">
      <c r="A85" t="s">
        <v>74</v>
      </c>
      <c r="B85" t="s">
        <v>104</v>
      </c>
      <c r="C85">
        <v>7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>
        <v>1.75</v>
      </c>
      <c r="AC85">
        <v>6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39"/>
        <v>1</v>
      </c>
      <c r="AO85">
        <f t="shared" si="38"/>
        <v>0</v>
      </c>
      <c r="AP85">
        <f t="shared" si="40"/>
        <v>0</v>
      </c>
      <c r="AQ85">
        <f t="shared" si="41"/>
        <v>7.1428571428571425E-2</v>
      </c>
    </row>
    <row r="86" spans="1:45" x14ac:dyDescent="0.35">
      <c r="A86" t="s">
        <v>75</v>
      </c>
      <c r="B86" t="s">
        <v>104</v>
      </c>
      <c r="C86">
        <v>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>
        <v>2</v>
      </c>
      <c r="AC86">
        <v>6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39"/>
        <v>0</v>
      </c>
      <c r="AO86">
        <f t="shared" si="38"/>
        <v>0</v>
      </c>
      <c r="AP86">
        <f t="shared" si="40"/>
        <v>0</v>
      </c>
      <c r="AQ86">
        <f t="shared" si="41"/>
        <v>0</v>
      </c>
    </row>
    <row r="87" spans="1:45" x14ac:dyDescent="0.35">
      <c r="A87" t="s">
        <v>76</v>
      </c>
      <c r="B87" t="s">
        <v>104</v>
      </c>
      <c r="C87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>
        <v>3.75</v>
      </c>
      <c r="AC87">
        <v>7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39"/>
        <v>0</v>
      </c>
      <c r="AO87">
        <f t="shared" si="38"/>
        <v>0</v>
      </c>
      <c r="AP87">
        <f t="shared" si="40"/>
        <v>1</v>
      </c>
      <c r="AQ87">
        <f t="shared" si="41"/>
        <v>-1</v>
      </c>
    </row>
    <row r="88" spans="1:45" x14ac:dyDescent="0.35">
      <c r="A88" t="s">
        <v>77</v>
      </c>
      <c r="B88" t="s">
        <v>104</v>
      </c>
      <c r="C88">
        <v>11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>
        <v>1.75</v>
      </c>
      <c r="AC88">
        <v>4</v>
      </c>
      <c r="AD88">
        <v>0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f t="shared" si="39"/>
        <v>1</v>
      </c>
      <c r="AO88">
        <f t="shared" si="38"/>
        <v>0</v>
      </c>
      <c r="AP88">
        <f t="shared" si="40"/>
        <v>0</v>
      </c>
      <c r="AQ88">
        <f t="shared" si="41"/>
        <v>7.1428571428571425E-2</v>
      </c>
    </row>
    <row r="89" spans="1:45" x14ac:dyDescent="0.35">
      <c r="A89" t="s">
        <v>78</v>
      </c>
      <c r="B89" t="s">
        <v>104</v>
      </c>
      <c r="C89">
        <v>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>
        <v>2.25</v>
      </c>
      <c r="AC89">
        <v>6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39"/>
        <v>0</v>
      </c>
      <c r="AO89">
        <f t="shared" si="38"/>
        <v>0</v>
      </c>
      <c r="AP89">
        <f>COUNTIFS(D89:Z89,"0",E89:AA89,"1",$D$90:$Z$90,"&gt;"&amp;$X$1)+COUNTIFS(D89:Z89,"1",E89:AA89,"0",$D$90:$Z$90,"&lt;"&amp;$Y$1)</f>
        <v>0</v>
      </c>
      <c r="AQ89">
        <f t="shared" si="41"/>
        <v>0</v>
      </c>
    </row>
    <row r="90" spans="1:45" x14ac:dyDescent="0.35">
      <c r="C90" t="s">
        <v>115</v>
      </c>
      <c r="D90">
        <f>(SUM(D81:D89)+2)/$I$2</f>
        <v>0.5</v>
      </c>
      <c r="E90">
        <f>(SUM(E81:E89)+1)/$I$2</f>
        <v>0.16666666666666666</v>
      </c>
      <c r="F90">
        <f t="shared" ref="F90:AA90" si="42">(SUM(F81:F89)+$I$3)/$I$2</f>
        <v>0.25</v>
      </c>
      <c r="G90">
        <f t="shared" si="42"/>
        <v>0.25</v>
      </c>
      <c r="H90">
        <f t="shared" si="42"/>
        <v>0.25</v>
      </c>
      <c r="I90">
        <f t="shared" si="42"/>
        <v>0.25</v>
      </c>
      <c r="J90">
        <f t="shared" si="42"/>
        <v>0.25</v>
      </c>
      <c r="K90">
        <f t="shared" si="42"/>
        <v>0.25</v>
      </c>
      <c r="L90">
        <f t="shared" si="42"/>
        <v>0.33333333333333331</v>
      </c>
      <c r="M90">
        <f t="shared" si="42"/>
        <v>0.58333333333333337</v>
      </c>
      <c r="N90">
        <f t="shared" si="42"/>
        <v>0.83333333333333337</v>
      </c>
      <c r="O90">
        <f t="shared" si="42"/>
        <v>0.83333333333333337</v>
      </c>
      <c r="P90">
        <f t="shared" si="42"/>
        <v>0.91666666666666663</v>
      </c>
      <c r="Q90">
        <f t="shared" si="42"/>
        <v>1</v>
      </c>
      <c r="R90" t="e">
        <f t="shared" si="42"/>
        <v>#N/A</v>
      </c>
      <c r="S90" t="e">
        <f t="shared" si="42"/>
        <v>#N/A</v>
      </c>
      <c r="T90" t="e">
        <f t="shared" si="42"/>
        <v>#N/A</v>
      </c>
      <c r="U90" t="e">
        <f t="shared" si="42"/>
        <v>#N/A</v>
      </c>
      <c r="V90" t="e">
        <f t="shared" si="42"/>
        <v>#N/A</v>
      </c>
      <c r="W90" t="e">
        <f t="shared" si="42"/>
        <v>#N/A</v>
      </c>
      <c r="X90" t="e">
        <f t="shared" si="42"/>
        <v>#N/A</v>
      </c>
      <c r="Y90" t="e">
        <f t="shared" si="42"/>
        <v>#N/A</v>
      </c>
      <c r="Z90" t="e">
        <f t="shared" si="42"/>
        <v>#N/A</v>
      </c>
      <c r="AA90" t="e">
        <f t="shared" si="42"/>
        <v>#N/A</v>
      </c>
    </row>
    <row r="91" spans="1:45" x14ac:dyDescent="0.35">
      <c r="A91" t="s">
        <v>79</v>
      </c>
      <c r="B91" t="s">
        <v>105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 t="e">
        <v>#N/A</v>
      </c>
      <c r="T91" t="e">
        <v>#N/A</v>
      </c>
      <c r="U91" t="e">
        <v>#N/A</v>
      </c>
      <c r="V91" t="e">
        <v>#N/A</v>
      </c>
      <c r="W91" t="e">
        <v>#N/A</v>
      </c>
      <c r="X91" t="e">
        <v>#N/A</v>
      </c>
      <c r="Y91" t="e">
        <v>#N/A</v>
      </c>
      <c r="Z91" t="e">
        <v>#N/A</v>
      </c>
      <c r="AA91" t="e">
        <v>#N/A</v>
      </c>
      <c r="AB91">
        <v>2</v>
      </c>
      <c r="AC91">
        <v>6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f t="shared" ref="AN91:AN96" si="43">COUNTIFS(D91:Z91,"0",E91:AA91,"1")+COUNTIFS(D91:Z91,"1",E91:AA91,"0")-AO91-1</f>
        <v>2</v>
      </c>
      <c r="AO91">
        <f t="shared" ref="AO91:AO96" si="44">COUNTIFS(D91:Z91,"0",E91:AA91,"1",$D$97:$Z$97,"&lt;0,5")+COUNTIFS(D91:Z91,"1",E91:AA91,"0",$D$97:$Z$97,"&gt;0,5")</f>
        <v>0</v>
      </c>
      <c r="AP91">
        <f t="shared" ref="AP91:AP96" si="45">COUNTIFS(D91:Z91,"0",E91:AA91,"1",$D$97:$Z$97,"&gt;"&amp;$X$1)+COUNTIFS(D91:Z91,"1",E91:AA91,"0",$D$97:$Z$97,"&lt;"&amp;$Y$1)</f>
        <v>1</v>
      </c>
      <c r="AQ91">
        <f t="shared" ref="AQ91:AQ96" si="46">AN91/$J$4+$X$2*AO91-$X$3*AP91</f>
        <v>-0.8666666666666667</v>
      </c>
      <c r="AR91">
        <v>3</v>
      </c>
      <c r="AS91">
        <v>3</v>
      </c>
    </row>
    <row r="92" spans="1:45" x14ac:dyDescent="0.35">
      <c r="A92" t="s">
        <v>80</v>
      </c>
      <c r="B92" t="s">
        <v>105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 t="e">
        <v>#N/A</v>
      </c>
      <c r="T92" t="e">
        <v>#N/A</v>
      </c>
      <c r="U92" t="e">
        <v>#N/A</v>
      </c>
      <c r="V92" t="e">
        <v>#N/A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>
        <v>2.5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43"/>
        <v>4</v>
      </c>
      <c r="AO92">
        <f t="shared" si="44"/>
        <v>0</v>
      </c>
      <c r="AP92">
        <f t="shared" si="45"/>
        <v>2</v>
      </c>
      <c r="AQ92">
        <f t="shared" si="46"/>
        <v>-1.7333333333333334</v>
      </c>
    </row>
    <row r="93" spans="1:45" x14ac:dyDescent="0.35">
      <c r="A93" t="s">
        <v>81</v>
      </c>
      <c r="B93" t="s">
        <v>105</v>
      </c>
      <c r="C93">
        <v>4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>
        <v>3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f t="shared" si="43"/>
        <v>0</v>
      </c>
      <c r="AO93">
        <f t="shared" si="44"/>
        <v>0</v>
      </c>
      <c r="AP93">
        <f t="shared" si="45"/>
        <v>0</v>
      </c>
      <c r="AQ93">
        <f t="shared" si="46"/>
        <v>0</v>
      </c>
    </row>
    <row r="94" spans="1:45" x14ac:dyDescent="0.35">
      <c r="A94" t="s">
        <v>82</v>
      </c>
      <c r="B94" t="s">
        <v>105</v>
      </c>
      <c r="C94">
        <v>6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 t="e">
        <v>#N/A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>
        <v>1</v>
      </c>
      <c r="AC94">
        <v>6</v>
      </c>
      <c r="AD94">
        <v>1</v>
      </c>
      <c r="AE94">
        <v>0</v>
      </c>
      <c r="AF94">
        <v>1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1</v>
      </c>
      <c r="AM94">
        <v>0</v>
      </c>
      <c r="AN94">
        <f t="shared" si="43"/>
        <v>0</v>
      </c>
      <c r="AO94">
        <f t="shared" si="44"/>
        <v>0</v>
      </c>
      <c r="AP94">
        <f t="shared" si="45"/>
        <v>0</v>
      </c>
      <c r="AQ94">
        <f t="shared" si="46"/>
        <v>0</v>
      </c>
    </row>
    <row r="95" spans="1:45" x14ac:dyDescent="0.35">
      <c r="A95" t="s">
        <v>83</v>
      </c>
      <c r="B95" t="s">
        <v>105</v>
      </c>
      <c r="C95">
        <v>7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>
        <v>2</v>
      </c>
      <c r="AC95">
        <v>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43"/>
        <v>0</v>
      </c>
      <c r="AO95">
        <f t="shared" si="44"/>
        <v>0</v>
      </c>
      <c r="AP95">
        <f t="shared" si="45"/>
        <v>0</v>
      </c>
      <c r="AQ95">
        <f t="shared" si="46"/>
        <v>0</v>
      </c>
    </row>
    <row r="96" spans="1:45" x14ac:dyDescent="0.35">
      <c r="A96" t="s">
        <v>84</v>
      </c>
      <c r="B96" t="s">
        <v>105</v>
      </c>
      <c r="C96">
        <v>8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>
        <v>2</v>
      </c>
      <c r="AC96">
        <v>3</v>
      </c>
      <c r="AD96">
        <v>0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0</v>
      </c>
      <c r="AN96">
        <f t="shared" si="43"/>
        <v>4</v>
      </c>
      <c r="AO96">
        <f t="shared" si="44"/>
        <v>0</v>
      </c>
      <c r="AP96">
        <f t="shared" si="45"/>
        <v>2</v>
      </c>
      <c r="AQ96">
        <f t="shared" si="46"/>
        <v>-1.7333333333333334</v>
      </c>
    </row>
    <row r="97" spans="1:45" x14ac:dyDescent="0.35">
      <c r="C97" t="s">
        <v>115</v>
      </c>
      <c r="D97">
        <f>(SUM(D91:D96)+$J$3)/$J$2</f>
        <v>0.33333333333333331</v>
      </c>
      <c r="E97">
        <f t="shared" ref="E97:AA97" si="47">(SUM(E91:E96)+$J$3)/$J$2</f>
        <v>0.44444444444444442</v>
      </c>
      <c r="F97">
        <f t="shared" si="47"/>
        <v>0.44444444444444442</v>
      </c>
      <c r="G97">
        <f t="shared" si="47"/>
        <v>0.55555555555555558</v>
      </c>
      <c r="H97">
        <f t="shared" si="47"/>
        <v>0.55555555555555558</v>
      </c>
      <c r="I97">
        <f t="shared" si="47"/>
        <v>0.88888888888888884</v>
      </c>
      <c r="J97">
        <f t="shared" si="47"/>
        <v>0.88888888888888884</v>
      </c>
      <c r="K97">
        <f t="shared" si="47"/>
        <v>0.88888888888888884</v>
      </c>
      <c r="L97">
        <f t="shared" si="47"/>
        <v>0.77777777777777779</v>
      </c>
      <c r="M97">
        <f t="shared" si="47"/>
        <v>0.77777777777777779</v>
      </c>
      <c r="N97">
        <f t="shared" si="47"/>
        <v>0.77777777777777779</v>
      </c>
      <c r="O97">
        <f t="shared" si="47"/>
        <v>0.77777777777777779</v>
      </c>
      <c r="P97">
        <f t="shared" si="47"/>
        <v>0.77777777777777779</v>
      </c>
      <c r="Q97">
        <f t="shared" si="47"/>
        <v>0.88888888888888884</v>
      </c>
      <c r="R97">
        <f t="shared" si="47"/>
        <v>1</v>
      </c>
      <c r="S97" t="e">
        <f t="shared" si="47"/>
        <v>#N/A</v>
      </c>
      <c r="T97" t="e">
        <f t="shared" si="47"/>
        <v>#N/A</v>
      </c>
      <c r="U97" t="e">
        <f t="shared" si="47"/>
        <v>#N/A</v>
      </c>
      <c r="V97" t="e">
        <f t="shared" si="47"/>
        <v>#N/A</v>
      </c>
      <c r="W97" t="e">
        <f t="shared" si="47"/>
        <v>#N/A</v>
      </c>
      <c r="X97" t="e">
        <f t="shared" si="47"/>
        <v>#N/A</v>
      </c>
      <c r="Y97" t="e">
        <f t="shared" si="47"/>
        <v>#N/A</v>
      </c>
      <c r="Z97" t="e">
        <f t="shared" si="47"/>
        <v>#N/A</v>
      </c>
      <c r="AA97" t="e">
        <f t="shared" si="47"/>
        <v>#N/A</v>
      </c>
    </row>
    <row r="98" spans="1:45" x14ac:dyDescent="0.35">
      <c r="A98" t="s">
        <v>85</v>
      </c>
      <c r="B98" t="s">
        <v>106</v>
      </c>
      <c r="C98">
        <v>1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3</v>
      </c>
      <c r="AC98">
        <v>5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f t="shared" ref="AN98:AN103" si="48">COUNTIFS(D98:Z98,"0",E98:AA98,"1")+COUNTIFS(D98:Z98,"1",E98:AA98,"0")-AO98</f>
        <v>6</v>
      </c>
      <c r="AO98">
        <f t="shared" ref="AO98:AO103" si="49">COUNTIFS(D98:Z98,"0",E98:AA98,"1",$D$104:$Z$104,"&lt;0,5")+COUNTIFS(D98:Z98,"1",E98:AA98,"0",$D$104:$Z$104,"&gt;0,5")</f>
        <v>0</v>
      </c>
      <c r="AP98">
        <f t="shared" ref="AP98:AP103" si="50">COUNTIFS(D98:Z98,"0",E98:AA98,"1",$D$104:$Z$104,"&gt;"&amp;$X$1)+COUNTIFS(D98:Z98,"1",E98:AA98,"0",$D$104:$Z$104,"&lt;"&amp;$Y$1)</f>
        <v>0</v>
      </c>
      <c r="AQ98">
        <f t="shared" ref="AQ98:AQ103" si="51">AN98/$K$4+$X$2*AO98-$X$3*AP98</f>
        <v>0.25</v>
      </c>
    </row>
    <row r="99" spans="1:45" x14ac:dyDescent="0.35">
      <c r="A99" t="s">
        <v>86</v>
      </c>
      <c r="B99" t="s">
        <v>106</v>
      </c>
      <c r="C99">
        <v>2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1</v>
      </c>
      <c r="AB99">
        <v>1.75</v>
      </c>
      <c r="AC99">
        <v>6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48"/>
        <v>9</v>
      </c>
      <c r="AO99">
        <f t="shared" si="49"/>
        <v>0</v>
      </c>
      <c r="AP99">
        <f t="shared" si="50"/>
        <v>1</v>
      </c>
      <c r="AQ99">
        <f t="shared" si="51"/>
        <v>-0.625</v>
      </c>
    </row>
    <row r="100" spans="1:45" x14ac:dyDescent="0.35">
      <c r="A100" t="s">
        <v>87</v>
      </c>
      <c r="B100" t="s">
        <v>106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1.25</v>
      </c>
      <c r="AC100">
        <v>6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f t="shared" si="48"/>
        <v>4</v>
      </c>
      <c r="AO100">
        <f t="shared" si="49"/>
        <v>0</v>
      </c>
      <c r="AP100">
        <f t="shared" si="50"/>
        <v>2</v>
      </c>
      <c r="AQ100">
        <f t="shared" si="51"/>
        <v>-1.8333333333333333</v>
      </c>
    </row>
    <row r="101" spans="1:45" x14ac:dyDescent="0.35">
      <c r="A101" t="s">
        <v>88</v>
      </c>
      <c r="B101" t="s">
        <v>106</v>
      </c>
      <c r="C101">
        <v>6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2.75</v>
      </c>
      <c r="AC101">
        <v>6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1</v>
      </c>
      <c r="AN101">
        <f t="shared" si="48"/>
        <v>4</v>
      </c>
      <c r="AO101">
        <f t="shared" si="49"/>
        <v>0</v>
      </c>
      <c r="AP101">
        <f t="shared" si="50"/>
        <v>1</v>
      </c>
      <c r="AQ101">
        <f t="shared" si="51"/>
        <v>-0.83333333333333337</v>
      </c>
    </row>
    <row r="102" spans="1:45" x14ac:dyDescent="0.35">
      <c r="A102" t="s">
        <v>89</v>
      </c>
      <c r="B102" t="s">
        <v>106</v>
      </c>
      <c r="C102">
        <v>7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2.75</v>
      </c>
      <c r="AC102">
        <v>6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48"/>
        <v>6</v>
      </c>
      <c r="AO102">
        <f t="shared" si="49"/>
        <v>0</v>
      </c>
      <c r="AP102">
        <f t="shared" si="50"/>
        <v>1</v>
      </c>
      <c r="AQ102">
        <f t="shared" si="51"/>
        <v>-0.75</v>
      </c>
    </row>
    <row r="103" spans="1:45" x14ac:dyDescent="0.35">
      <c r="A103" t="s">
        <v>90</v>
      </c>
      <c r="B103" t="s">
        <v>106</v>
      </c>
      <c r="C103">
        <v>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1.5</v>
      </c>
      <c r="AC103">
        <v>4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48"/>
        <v>4</v>
      </c>
      <c r="AO103">
        <f t="shared" si="49"/>
        <v>0</v>
      </c>
      <c r="AP103">
        <f t="shared" si="50"/>
        <v>2</v>
      </c>
      <c r="AQ103">
        <f t="shared" si="51"/>
        <v>-1.8333333333333333</v>
      </c>
    </row>
    <row r="104" spans="1:45" x14ac:dyDescent="0.35">
      <c r="C104" t="s">
        <v>115</v>
      </c>
      <c r="D104">
        <f>(SUM(D98:D103)+$K$3)/$K$2</f>
        <v>0.33333333333333331</v>
      </c>
      <c r="E104">
        <f t="shared" ref="E104:AM104" si="52">(SUM(E98:E103)+$K$3)/$K$2</f>
        <v>0.44444444444444442</v>
      </c>
      <c r="F104">
        <f t="shared" si="52"/>
        <v>0.55555555555555558</v>
      </c>
      <c r="G104">
        <f t="shared" si="52"/>
        <v>0.77777777777777779</v>
      </c>
      <c r="H104">
        <f t="shared" si="52"/>
        <v>0.88888888888888884</v>
      </c>
      <c r="I104">
        <f t="shared" si="52"/>
        <v>0.88888888888888884</v>
      </c>
      <c r="J104">
        <f t="shared" si="52"/>
        <v>0.88888888888888884</v>
      </c>
      <c r="K104">
        <f t="shared" si="52"/>
        <v>0.88888888888888884</v>
      </c>
      <c r="L104">
        <f t="shared" si="52"/>
        <v>0.77777777777777779</v>
      </c>
      <c r="M104">
        <f t="shared" si="52"/>
        <v>0.66666666666666663</v>
      </c>
      <c r="N104">
        <f t="shared" si="52"/>
        <v>0.44444444444444442</v>
      </c>
      <c r="O104">
        <f t="shared" si="52"/>
        <v>0.33333333333333331</v>
      </c>
      <c r="P104">
        <f t="shared" si="52"/>
        <v>0.33333333333333331</v>
      </c>
      <c r="Q104">
        <f t="shared" si="52"/>
        <v>0.44444444444444442</v>
      </c>
      <c r="R104">
        <f t="shared" si="52"/>
        <v>0.66666666666666663</v>
      </c>
      <c r="S104">
        <f t="shared" si="52"/>
        <v>0.66666666666666663</v>
      </c>
      <c r="T104">
        <f t="shared" si="52"/>
        <v>0.66666666666666663</v>
      </c>
      <c r="U104">
        <f t="shared" si="52"/>
        <v>0.55555555555555558</v>
      </c>
      <c r="V104">
        <f t="shared" si="52"/>
        <v>0.33333333333333331</v>
      </c>
      <c r="W104">
        <f t="shared" si="52"/>
        <v>0.44444444444444442</v>
      </c>
      <c r="X104">
        <f t="shared" si="52"/>
        <v>0.44444444444444442</v>
      </c>
      <c r="Y104">
        <f t="shared" si="52"/>
        <v>0.33333333333333331</v>
      </c>
      <c r="Z104">
        <f t="shared" si="52"/>
        <v>0.44444444444444442</v>
      </c>
      <c r="AA104">
        <f t="shared" si="52"/>
        <v>0.44444444444444442</v>
      </c>
      <c r="AB104">
        <f t="shared" si="52"/>
        <v>1.7777777777777777</v>
      </c>
      <c r="AC104">
        <f t="shared" si="52"/>
        <v>4</v>
      </c>
      <c r="AD104">
        <f t="shared" si="52"/>
        <v>0.55555555555555558</v>
      </c>
      <c r="AE104">
        <f t="shared" si="52"/>
        <v>0.66666666666666663</v>
      </c>
      <c r="AF104">
        <f t="shared" si="52"/>
        <v>0.55555555555555558</v>
      </c>
      <c r="AG104">
        <f t="shared" si="52"/>
        <v>0.55555555555555558</v>
      </c>
      <c r="AH104">
        <f t="shared" si="52"/>
        <v>0.55555555555555558</v>
      </c>
      <c r="AI104">
        <f t="shared" si="52"/>
        <v>0.55555555555555558</v>
      </c>
      <c r="AJ104">
        <f t="shared" si="52"/>
        <v>0.66666666666666663</v>
      </c>
      <c r="AK104">
        <f t="shared" si="52"/>
        <v>0.66666666666666663</v>
      </c>
      <c r="AL104">
        <f t="shared" si="52"/>
        <v>0.55555555555555558</v>
      </c>
      <c r="AM104">
        <f t="shared" si="52"/>
        <v>0.66666666666666663</v>
      </c>
    </row>
    <row r="105" spans="1:45" x14ac:dyDescent="0.35">
      <c r="A105" t="s">
        <v>91</v>
      </c>
      <c r="B105" t="s">
        <v>107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>
        <v>1.75</v>
      </c>
      <c r="AC105">
        <v>5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f t="shared" ref="AN105:AN110" si="53">COUNTIFS(D105:Z105,"0",E105:AA105,"1")+COUNTIFS(D105:Z105,"1",E105:AA105,"0")-AO105-1</f>
        <v>0</v>
      </c>
      <c r="AO105">
        <f t="shared" ref="AO105:AO110" si="54">COUNTIFS(D105:Z105,"0",E105:AA105,"1",$D$111:$Z$111,"&lt;0,5")+COUNTIFS(D105:Z105,"1",E105:AA105,"0",$D$111:$Z$111,"&gt;0,5")</f>
        <v>0</v>
      </c>
      <c r="AP105">
        <f t="shared" ref="AP105:AP110" si="55">COUNTIFS(D105:Z105,"0",E105:AA105,"1",$D$111:$Z$111,"&gt;"&amp;$X$1)+COUNTIFS(D105:Z105,"1",E105:AA105,"0",$D$111:$Z$111,"&lt;"&amp;$Y$1)</f>
        <v>1</v>
      </c>
      <c r="AQ105">
        <f t="shared" ref="AQ105:AQ110" si="56">AN105/$L$4+$X$2*AO105-$X$3*AP105</f>
        <v>-1</v>
      </c>
      <c r="AR105">
        <v>3</v>
      </c>
      <c r="AS105">
        <v>3</v>
      </c>
    </row>
    <row r="106" spans="1:45" x14ac:dyDescent="0.35">
      <c r="A106" t="s">
        <v>92</v>
      </c>
      <c r="B106" t="s">
        <v>107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>
        <v>1.5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53"/>
        <v>0</v>
      </c>
      <c r="AO106">
        <f t="shared" si="54"/>
        <v>0</v>
      </c>
      <c r="AP106">
        <f t="shared" si="55"/>
        <v>1</v>
      </c>
      <c r="AQ106">
        <f t="shared" si="56"/>
        <v>-1</v>
      </c>
    </row>
    <row r="107" spans="1:45" x14ac:dyDescent="0.35">
      <c r="A107" t="s">
        <v>93</v>
      </c>
      <c r="B107" t="s">
        <v>107</v>
      </c>
      <c r="C107">
        <v>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>
        <v>2.25</v>
      </c>
      <c r="AC107">
        <v>5</v>
      </c>
      <c r="AD107">
        <v>1</v>
      </c>
      <c r="AE107">
        <v>1</v>
      </c>
      <c r="AF107">
        <v>1</v>
      </c>
      <c r="AG107">
        <v>0</v>
      </c>
      <c r="AH107">
        <v>1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f t="shared" si="53"/>
        <v>1</v>
      </c>
      <c r="AO107">
        <f t="shared" si="54"/>
        <v>0</v>
      </c>
      <c r="AP107">
        <f t="shared" si="55"/>
        <v>1</v>
      </c>
      <c r="AQ107">
        <f t="shared" si="56"/>
        <v>-0.875</v>
      </c>
    </row>
    <row r="108" spans="1:45" x14ac:dyDescent="0.35">
      <c r="A108" t="s">
        <v>94</v>
      </c>
      <c r="B108" t="s">
        <v>107</v>
      </c>
      <c r="C108"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v>#N/A</v>
      </c>
      <c r="X108" t="e">
        <v>#N/A</v>
      </c>
      <c r="Y108" t="e">
        <v>#N/A</v>
      </c>
      <c r="Z108" t="e">
        <v>#N/A</v>
      </c>
      <c r="AA108" t="e">
        <v>#N/A</v>
      </c>
      <c r="AB108">
        <v>1.5</v>
      </c>
      <c r="AC108">
        <v>6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f t="shared" si="53"/>
        <v>0</v>
      </c>
      <c r="AO108">
        <f t="shared" si="54"/>
        <v>0</v>
      </c>
      <c r="AP108">
        <f t="shared" si="55"/>
        <v>0</v>
      </c>
      <c r="AQ108">
        <f t="shared" si="56"/>
        <v>0</v>
      </c>
    </row>
    <row r="109" spans="1:45" x14ac:dyDescent="0.35">
      <c r="A109" t="s">
        <v>95</v>
      </c>
      <c r="B109" t="s">
        <v>107</v>
      </c>
      <c r="C109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v>#N/A</v>
      </c>
      <c r="X109" t="e">
        <v>#N/A</v>
      </c>
      <c r="Y109" t="e">
        <v>#N/A</v>
      </c>
      <c r="Z109" t="e">
        <v>#N/A</v>
      </c>
      <c r="AA109" t="e">
        <v>#N/A</v>
      </c>
      <c r="AB109">
        <v>1.5</v>
      </c>
      <c r="AC109">
        <v>5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0</v>
      </c>
      <c r="AL109">
        <v>1</v>
      </c>
      <c r="AM109">
        <v>1</v>
      </c>
      <c r="AN109">
        <f t="shared" si="53"/>
        <v>0</v>
      </c>
      <c r="AO109">
        <f t="shared" si="54"/>
        <v>0</v>
      </c>
      <c r="AP109">
        <f t="shared" si="55"/>
        <v>0</v>
      </c>
      <c r="AQ109">
        <f t="shared" si="56"/>
        <v>0</v>
      </c>
    </row>
    <row r="110" spans="1:45" x14ac:dyDescent="0.35">
      <c r="A110" t="s">
        <v>96</v>
      </c>
      <c r="B110" t="s">
        <v>107</v>
      </c>
      <c r="C110">
        <v>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>
        <v>3</v>
      </c>
      <c r="AC110">
        <v>7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f t="shared" si="53"/>
        <v>0</v>
      </c>
      <c r="AO110">
        <f t="shared" si="54"/>
        <v>0</v>
      </c>
      <c r="AP110">
        <f t="shared" si="55"/>
        <v>1</v>
      </c>
      <c r="AQ110">
        <f t="shared" si="56"/>
        <v>-1</v>
      </c>
    </row>
    <row r="111" spans="1:45" x14ac:dyDescent="0.35">
      <c r="C111" t="s">
        <v>115</v>
      </c>
      <c r="D111">
        <f>(SUM(D105:D110)+$L$3)/$L$2</f>
        <v>0.375</v>
      </c>
      <c r="E111">
        <f t="shared" ref="E111:AA111" si="57">(SUM(E105:E110)+$L$3)/$L$2</f>
        <v>0.25</v>
      </c>
      <c r="F111">
        <f t="shared" si="57"/>
        <v>0.25</v>
      </c>
      <c r="G111">
        <f t="shared" si="57"/>
        <v>0.25</v>
      </c>
      <c r="H111">
        <f t="shared" si="57"/>
        <v>0.25</v>
      </c>
      <c r="I111">
        <f t="shared" si="57"/>
        <v>0.625</v>
      </c>
      <c r="J111">
        <f t="shared" si="57"/>
        <v>0.875</v>
      </c>
      <c r="K111">
        <f t="shared" si="57"/>
        <v>1</v>
      </c>
      <c r="L111" t="e">
        <f t="shared" si="57"/>
        <v>#N/A</v>
      </c>
      <c r="M111" t="e">
        <f t="shared" si="57"/>
        <v>#N/A</v>
      </c>
      <c r="N111" t="e">
        <f t="shared" si="57"/>
        <v>#N/A</v>
      </c>
      <c r="O111" t="e">
        <f t="shared" si="57"/>
        <v>#N/A</v>
      </c>
      <c r="P111" t="e">
        <f t="shared" si="57"/>
        <v>#N/A</v>
      </c>
      <c r="Q111" t="e">
        <f t="shared" si="57"/>
        <v>#N/A</v>
      </c>
      <c r="R111" t="e">
        <f t="shared" si="57"/>
        <v>#N/A</v>
      </c>
      <c r="S111" t="e">
        <f t="shared" si="57"/>
        <v>#N/A</v>
      </c>
      <c r="T111" t="e">
        <f t="shared" si="57"/>
        <v>#N/A</v>
      </c>
      <c r="U111" t="e">
        <f t="shared" si="57"/>
        <v>#N/A</v>
      </c>
      <c r="V111" t="e">
        <f t="shared" si="57"/>
        <v>#N/A</v>
      </c>
      <c r="W111" t="e">
        <f t="shared" si="57"/>
        <v>#N/A</v>
      </c>
      <c r="X111" t="e">
        <f t="shared" si="57"/>
        <v>#N/A</v>
      </c>
      <c r="Y111" t="e">
        <f t="shared" si="57"/>
        <v>#N/A</v>
      </c>
      <c r="Z111" t="e">
        <f t="shared" si="57"/>
        <v>#N/A</v>
      </c>
      <c r="AA111" t="e">
        <f t="shared" si="57"/>
        <v>#N/A</v>
      </c>
    </row>
  </sheetData>
  <conditionalFormatting sqref="AQ7:AQ15 AQ105:AQ110 AQ17:AQ23 AQ25:AQ36 AQ38:AQ46 AQ48:AQ54 AQ56:AQ67 AQ69:AQ79 AQ81:AQ89 AQ91:AQ96 AQ98:AQ10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For classification</vt:lpstr>
      <vt:lpstr>y</vt:lpstr>
      <vt:lpstr>y_missing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Lorenzo Zino</cp:lastModifiedBy>
  <dcterms:created xsi:type="dcterms:W3CDTF">2019-12-12T12:05:04Z</dcterms:created>
  <dcterms:modified xsi:type="dcterms:W3CDTF">2020-05-13T09:50:44Z</dcterms:modified>
</cp:coreProperties>
</file>