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3" sheetId="3" r:id="rId1"/>
  </sheets>
  <calcPr calcId="144525" concurrentCalc="0"/>
</workbook>
</file>

<file path=xl/sharedStrings.xml><?xml version="1.0" encoding="utf-8"?>
<sst xmlns="http://schemas.openxmlformats.org/spreadsheetml/2006/main" count="3">
  <si>
    <t>关背光</t>
  </si>
  <si>
    <t>平均值</t>
  </si>
  <si>
    <t>开背光</t>
  </si>
</sst>
</file>

<file path=xl/styles.xml><?xml version="1.0" encoding="utf-8"?>
<styleSheet xmlns="http://schemas.openxmlformats.org/spreadsheetml/2006/main">
  <numFmts count="5">
    <numFmt numFmtId="176" formatCode="0.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8" borderId="10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3" fillId="9" borderId="8" applyNumberForma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0" fillId="0" borderId="3" xfId="0" applyBorder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1" fillId="4" borderId="5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6" borderId="5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Sheet3!$E$20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Sheet3!$D$21:$D$49</c:f>
              <c:numCache>
                <c:formatCode>General</c:formatCode>
                <c:ptCount val="2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</c:numCache>
            </c:numRef>
          </c:cat>
          <c:val>
            <c:numRef>
              <c:f>Sheet3!$E$21:$E$49</c:f>
              <c:numCache>
                <c:formatCode>General</c:formatCode>
                <c:ptCount val="29"/>
                <c:pt idx="0">
                  <c:v>978</c:v>
                </c:pt>
                <c:pt idx="1">
                  <c:v>1063</c:v>
                </c:pt>
                <c:pt idx="2">
                  <c:v>1162</c:v>
                </c:pt>
                <c:pt idx="3">
                  <c:v>1262</c:v>
                </c:pt>
                <c:pt idx="4">
                  <c:v>1365</c:v>
                </c:pt>
                <c:pt idx="5">
                  <c:v>1466</c:v>
                </c:pt>
                <c:pt idx="6">
                  <c:v>1568</c:v>
                </c:pt>
                <c:pt idx="7">
                  <c:v>1670</c:v>
                </c:pt>
                <c:pt idx="8">
                  <c:v>1772</c:v>
                </c:pt>
                <c:pt idx="9">
                  <c:v>1874</c:v>
                </c:pt>
                <c:pt idx="10">
                  <c:v>1976</c:v>
                </c:pt>
                <c:pt idx="11">
                  <c:v>2077</c:v>
                </c:pt>
                <c:pt idx="12">
                  <c:v>2179</c:v>
                </c:pt>
                <c:pt idx="13">
                  <c:v>2282</c:v>
                </c:pt>
                <c:pt idx="14">
                  <c:v>2383</c:v>
                </c:pt>
                <c:pt idx="15">
                  <c:v>2485</c:v>
                </c:pt>
                <c:pt idx="16">
                  <c:v>2587</c:v>
                </c:pt>
                <c:pt idx="17">
                  <c:v>2688</c:v>
                </c:pt>
                <c:pt idx="18">
                  <c:v>2788</c:v>
                </c:pt>
                <c:pt idx="19">
                  <c:v>2890</c:v>
                </c:pt>
                <c:pt idx="20">
                  <c:v>2988</c:v>
                </c:pt>
                <c:pt idx="21">
                  <c:v>3087</c:v>
                </c:pt>
                <c:pt idx="22">
                  <c:v>3203</c:v>
                </c:pt>
                <c:pt idx="23">
                  <c:v>3284</c:v>
                </c:pt>
                <c:pt idx="24">
                  <c:v>3394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Sheet3!$F$20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Sheet3!$D$21:$D$49</c:f>
              <c:numCache>
                <c:formatCode>General</c:formatCode>
                <c:ptCount val="2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</c:numCache>
            </c:numRef>
          </c:cat>
          <c:val>
            <c:numRef>
              <c:f>Sheet3!$F$21:$F$49</c:f>
              <c:numCache>
                <c:formatCode>General</c:formatCode>
                <c:ptCount val="29"/>
              </c:numCache>
            </c:numRef>
          </c:val>
          <c:smooth val="0"/>
        </c:ser>
        <c:ser>
          <c:idx val="2"/>
          <c:order val="2"/>
          <c:tx>
            <c:strRef>
              <c:f>Sheet3!$G$20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Sheet3!$D$21:$D$49</c:f>
              <c:numCache>
                <c:formatCode>General</c:formatCode>
                <c:ptCount val="2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</c:numCache>
            </c:numRef>
          </c:cat>
          <c:val>
            <c:numRef>
              <c:f>Sheet3!$G$21:$G$49</c:f>
              <c:numCache>
                <c:formatCode>General</c:formatCode>
                <c:ptCount val="29"/>
              </c:numCache>
            </c:numRef>
          </c:val>
          <c:smooth val="0"/>
        </c:ser>
        <c:ser>
          <c:idx val="3"/>
          <c:order val="3"/>
          <c:tx>
            <c:strRef>
              <c:f>Sheet3!$H$20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Sheet3!$D$21:$D$49</c:f>
              <c:numCache>
                <c:formatCode>General</c:formatCode>
                <c:ptCount val="2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</c:numCache>
            </c:numRef>
          </c:cat>
          <c:val>
            <c:numRef>
              <c:f>Sheet3!$H$21:$H$49</c:f>
              <c:numCache>
                <c:formatCode>General</c:formatCode>
                <c:ptCount val="29"/>
              </c:numCache>
            </c:numRef>
          </c:val>
          <c:smooth val="0"/>
        </c:ser>
        <c:ser>
          <c:idx val="4"/>
          <c:order val="4"/>
          <c:tx>
            <c:strRef>
              <c:f>Sheet3!$I$20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Sheet3!$D$21:$D$49</c:f>
              <c:numCache>
                <c:formatCode>General</c:formatCode>
                <c:ptCount val="2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</c:numCache>
            </c:numRef>
          </c:cat>
          <c:val>
            <c:numRef>
              <c:f>Sheet3!$I$21:$I$49</c:f>
              <c:numCache>
                <c:formatCode>General</c:formatCode>
                <c:ptCount val="29"/>
              </c:numCache>
            </c:numRef>
          </c:val>
          <c:smooth val="0"/>
        </c:ser>
        <c:ser>
          <c:idx val="5"/>
          <c:order val="5"/>
          <c:tx>
            <c:strRef>
              <c:f>Sheet3!$J$20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Sheet3!$D$21:$D$49</c:f>
              <c:numCache>
                <c:formatCode>General</c:formatCode>
                <c:ptCount val="2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</c:numCache>
            </c:numRef>
          </c:cat>
          <c:val>
            <c:numRef>
              <c:f>Sheet3!$J$21:$J$49</c:f>
              <c:numCache>
                <c:formatCode>General</c:formatCode>
                <c:ptCount val="29"/>
              </c:numCache>
            </c:numRef>
          </c:val>
          <c:smooth val="0"/>
        </c:ser>
        <c:ser>
          <c:idx val="6"/>
          <c:order val="6"/>
          <c:tx>
            <c:strRef>
              <c:f>Sheet3!$K$20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Sheet3!$D$21:$D$49</c:f>
              <c:numCache>
                <c:formatCode>General</c:formatCode>
                <c:ptCount val="2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</c:numCache>
            </c:numRef>
          </c:cat>
          <c:val>
            <c:numRef>
              <c:f>Sheet3!$K$21:$K$49</c:f>
              <c:numCache>
                <c:formatCode>General</c:formatCode>
                <c:ptCount val="29"/>
              </c:numCache>
            </c:numRef>
          </c:val>
          <c:smooth val="0"/>
        </c:ser>
        <c:ser>
          <c:idx val="7"/>
          <c:order val="7"/>
          <c:tx>
            <c:strRef>
              <c:f>Sheet3!$L$20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Sheet3!$D$21:$D$49</c:f>
              <c:numCache>
                <c:formatCode>General</c:formatCode>
                <c:ptCount val="2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  <c:pt idx="25">
                  <c:v>18.5</c:v>
                </c:pt>
                <c:pt idx="26">
                  <c:v>19</c:v>
                </c:pt>
                <c:pt idx="27">
                  <c:v>19.5</c:v>
                </c:pt>
                <c:pt idx="28">
                  <c:v>20</c:v>
                </c:pt>
              </c:numCache>
            </c:numRef>
          </c:cat>
          <c:val>
            <c:numRef>
              <c:f>Sheet3!$L$21:$L$49</c:f>
              <c:numCache>
                <c:formatCode>General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2623989"/>
        <c:axId val="311591047"/>
      </c:lineChart>
      <c:catAx>
        <c:axId val="9526239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591047"/>
        <c:crosses val="autoZero"/>
        <c:auto val="1"/>
        <c:lblAlgn val="ctr"/>
        <c:lblOffset val="100"/>
        <c:noMultiLvlLbl val="0"/>
      </c:catAx>
      <c:valAx>
        <c:axId val="311591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623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22</xdr:row>
      <xdr:rowOff>34925</xdr:rowOff>
    </xdr:from>
    <xdr:to>
      <xdr:col>24</xdr:col>
      <xdr:colOff>123825</xdr:colOff>
      <xdr:row>38</xdr:row>
      <xdr:rowOff>34925</xdr:rowOff>
    </xdr:to>
    <xdr:graphicFrame>
      <xdr:nvGraphicFramePr>
        <xdr:cNvPr id="2" name="图表 1"/>
        <xdr:cNvGraphicFramePr/>
      </xdr:nvGraphicFramePr>
      <xdr:xfrm>
        <a:off x="4943475" y="3806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51"/>
  <sheetViews>
    <sheetView tabSelected="1" workbookViewId="0">
      <selection activeCell="I24" sqref="I24"/>
    </sheetView>
  </sheetViews>
  <sheetFormatPr defaultColWidth="9" defaultRowHeight="13.5"/>
  <cols>
    <col min="2" max="2" width="7.125" customWidth="1"/>
    <col min="3" max="7" width="4.875" style="2" customWidth="1"/>
    <col min="8" max="8" width="4.75" style="2" customWidth="1"/>
    <col min="9" max="28" width="4.875" style="2" customWidth="1"/>
  </cols>
  <sheetData>
    <row r="1" spans="2:28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2:28">
      <c r="B2" s="4"/>
      <c r="C2" s="5"/>
      <c r="D2" s="5"/>
      <c r="E2" s="5"/>
      <c r="F2" s="5"/>
      <c r="G2" s="5"/>
      <c r="H2" s="5">
        <v>-1</v>
      </c>
      <c r="I2" s="5">
        <v>4</v>
      </c>
      <c r="J2" s="5">
        <v>-2</v>
      </c>
      <c r="K2" s="5">
        <v>-1</v>
      </c>
      <c r="L2" s="5"/>
      <c r="M2" s="5"/>
      <c r="N2" s="5"/>
      <c r="O2" s="5"/>
      <c r="P2" s="5"/>
      <c r="Q2" s="5"/>
      <c r="R2" s="5"/>
      <c r="S2" s="5"/>
      <c r="T2" s="5"/>
      <c r="U2" s="5"/>
      <c r="V2" s="5">
        <v>15.01</v>
      </c>
      <c r="W2" s="5">
        <v>15.55</v>
      </c>
      <c r="X2" s="5">
        <v>15.99</v>
      </c>
      <c r="Y2" s="5">
        <v>16.48</v>
      </c>
      <c r="Z2" s="5">
        <v>17.03</v>
      </c>
      <c r="AA2" s="5"/>
      <c r="AB2" s="14"/>
    </row>
    <row r="3" spans="2:28">
      <c r="B3" s="6"/>
      <c r="C3" s="7">
        <v>5.5</v>
      </c>
      <c r="D3" s="7">
        <v>6</v>
      </c>
      <c r="E3" s="7">
        <v>6.5</v>
      </c>
      <c r="F3" s="7">
        <v>7</v>
      </c>
      <c r="G3" s="7">
        <v>7.53</v>
      </c>
      <c r="H3" s="8">
        <v>7.99</v>
      </c>
      <c r="I3" s="8">
        <v>8.54</v>
      </c>
      <c r="J3" s="8">
        <v>9</v>
      </c>
      <c r="K3" s="8">
        <v>9.5</v>
      </c>
      <c r="L3" s="8">
        <v>10</v>
      </c>
      <c r="M3" s="8">
        <v>10.5</v>
      </c>
      <c r="N3" s="8">
        <v>11</v>
      </c>
      <c r="O3" s="8">
        <v>11.5</v>
      </c>
      <c r="P3" s="8">
        <v>12</v>
      </c>
      <c r="Q3" s="8">
        <v>12.5</v>
      </c>
      <c r="R3" s="8">
        <v>13</v>
      </c>
      <c r="S3" s="8">
        <v>13.5</v>
      </c>
      <c r="T3" s="8">
        <v>14</v>
      </c>
      <c r="U3" s="8">
        <v>14.5</v>
      </c>
      <c r="V3" s="8">
        <v>15</v>
      </c>
      <c r="W3" s="8">
        <v>15.5</v>
      </c>
      <c r="X3" s="8">
        <v>16</v>
      </c>
      <c r="Y3" s="8">
        <v>16.5</v>
      </c>
      <c r="Z3" s="8">
        <v>17</v>
      </c>
      <c r="AA3" s="8">
        <v>17.5</v>
      </c>
      <c r="AB3" s="8">
        <v>18</v>
      </c>
    </row>
    <row r="4" s="1" customFormat="1" spans="2:28">
      <c r="B4" s="9" t="s">
        <v>0</v>
      </c>
      <c r="C4" s="10"/>
      <c r="D4" s="10"/>
      <c r="E4" s="10"/>
      <c r="F4" s="11">
        <v>1178</v>
      </c>
      <c r="G4" s="11">
        <v>1260</v>
      </c>
      <c r="H4" s="11">
        <v>1359</v>
      </c>
      <c r="I4" s="11">
        <v>1470</v>
      </c>
      <c r="J4" s="11">
        <v>1548</v>
      </c>
      <c r="K4" s="11">
        <v>1682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1">
        <v>2792</v>
      </c>
      <c r="W4" s="11">
        <v>2851</v>
      </c>
      <c r="X4" s="11">
        <v>3006</v>
      </c>
      <c r="Y4" s="11">
        <v>3073</v>
      </c>
      <c r="Z4" s="11">
        <v>3196</v>
      </c>
      <c r="AA4" s="11">
        <v>3287</v>
      </c>
      <c r="AB4" s="11"/>
    </row>
    <row r="5" spans="2:28">
      <c r="B5" s="6"/>
      <c r="C5" s="10"/>
      <c r="D5" s="10"/>
      <c r="E5" s="10"/>
      <c r="F5" s="11">
        <v>1182</v>
      </c>
      <c r="G5" s="11">
        <v>1257</v>
      </c>
      <c r="H5" s="11">
        <v>1358</v>
      </c>
      <c r="I5" s="11">
        <v>1471</v>
      </c>
      <c r="J5" s="11">
        <v>1546</v>
      </c>
      <c r="K5" s="11">
        <v>1684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1">
        <v>2795</v>
      </c>
      <c r="W5" s="11">
        <v>2847</v>
      </c>
      <c r="X5" s="11">
        <v>3012</v>
      </c>
      <c r="Y5" s="11">
        <v>3075</v>
      </c>
      <c r="Z5" s="11">
        <v>3197</v>
      </c>
      <c r="AA5" s="11">
        <v>3286</v>
      </c>
      <c r="AB5" s="15"/>
    </row>
    <row r="6" spans="2:28">
      <c r="B6" s="6"/>
      <c r="C6" s="10"/>
      <c r="D6" s="10"/>
      <c r="E6" s="10"/>
      <c r="F6" s="11">
        <v>1180</v>
      </c>
      <c r="G6" s="11">
        <v>1258</v>
      </c>
      <c r="H6" s="11">
        <v>1359</v>
      </c>
      <c r="I6" s="11">
        <v>1470</v>
      </c>
      <c r="J6" s="11">
        <v>1550</v>
      </c>
      <c r="K6" s="11">
        <v>1684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1">
        <v>2801</v>
      </c>
      <c r="W6" s="11">
        <v>2846</v>
      </c>
      <c r="X6" s="11">
        <v>3011</v>
      </c>
      <c r="Y6" s="11">
        <v>3074</v>
      </c>
      <c r="Z6" s="11">
        <v>3194</v>
      </c>
      <c r="AA6" s="11">
        <v>3283</v>
      </c>
      <c r="AB6" s="15"/>
    </row>
    <row r="7" spans="2:28">
      <c r="B7" s="6" t="s">
        <v>1</v>
      </c>
      <c r="C7" s="12"/>
      <c r="D7" s="12"/>
      <c r="E7" s="12"/>
      <c r="F7" s="11">
        <f>1180/700</f>
        <v>1.68571428571429</v>
      </c>
      <c r="G7" s="11">
        <f>1259/753</f>
        <v>1.67197875166003</v>
      </c>
      <c r="H7" s="11">
        <f>1359/799</f>
        <v>1.7008760951189</v>
      </c>
      <c r="I7" s="11">
        <f>1470/854</f>
        <v>1.72131147540984</v>
      </c>
      <c r="J7" s="11">
        <f>1548/898</f>
        <v>1.72383073496659</v>
      </c>
      <c r="K7" s="11">
        <f>1684/949</f>
        <v>1.77449947312961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1">
        <f>2796/1501</f>
        <v>1.86275816122585</v>
      </c>
      <c r="W7" s="11">
        <f>2848/1555</f>
        <v>1.83151125401929</v>
      </c>
      <c r="X7" s="11">
        <f>3010/1599</f>
        <v>1.88242651657286</v>
      </c>
      <c r="Y7" s="11">
        <f>3074/1648</f>
        <v>1.86529126213592</v>
      </c>
      <c r="Z7" s="11">
        <f>3195/1703</f>
        <v>1.8761009982384</v>
      </c>
      <c r="AA7" s="11">
        <f>3285/1750</f>
        <v>1.87714285714286</v>
      </c>
      <c r="AB7" s="15"/>
    </row>
    <row r="8" spans="2:28">
      <c r="B8" s="6"/>
      <c r="AB8" s="16"/>
    </row>
    <row r="9" spans="2:28">
      <c r="B9" s="6"/>
      <c r="Y9" s="2">
        <v>16.48</v>
      </c>
      <c r="Z9" s="2">
        <v>17.06</v>
      </c>
      <c r="AB9" s="16"/>
    </row>
    <row r="10" spans="2:28">
      <c r="B10" s="6"/>
      <c r="C10" s="7">
        <v>5.5</v>
      </c>
      <c r="D10" s="7">
        <v>6</v>
      </c>
      <c r="E10" s="7">
        <v>6.5</v>
      </c>
      <c r="F10" s="7">
        <v>7</v>
      </c>
      <c r="G10" s="7">
        <v>7.53</v>
      </c>
      <c r="H10" s="8">
        <v>7.99</v>
      </c>
      <c r="I10" s="8">
        <v>8.54</v>
      </c>
      <c r="J10" s="8">
        <v>9</v>
      </c>
      <c r="K10" s="8">
        <v>9.5</v>
      </c>
      <c r="L10" s="8">
        <v>10</v>
      </c>
      <c r="M10" s="8">
        <v>10.5</v>
      </c>
      <c r="N10" s="8">
        <v>11</v>
      </c>
      <c r="O10" s="8">
        <v>11.5</v>
      </c>
      <c r="P10" s="8">
        <v>12</v>
      </c>
      <c r="Q10" s="8">
        <v>12.5</v>
      </c>
      <c r="R10" s="8">
        <v>13</v>
      </c>
      <c r="S10" s="8">
        <v>13.5</v>
      </c>
      <c r="T10" s="8">
        <v>14</v>
      </c>
      <c r="U10" s="8">
        <v>14.5</v>
      </c>
      <c r="V10" s="8">
        <v>15</v>
      </c>
      <c r="W10" s="8">
        <v>15.5</v>
      </c>
      <c r="X10" s="8">
        <v>16</v>
      </c>
      <c r="Y10" s="8">
        <v>16.5</v>
      </c>
      <c r="Z10" s="8">
        <v>17</v>
      </c>
      <c r="AA10" s="8">
        <v>17.5</v>
      </c>
      <c r="AB10" s="8">
        <v>18</v>
      </c>
    </row>
    <row r="11" spans="2:28">
      <c r="B11" s="6" t="s">
        <v>2</v>
      </c>
      <c r="C11" s="12"/>
      <c r="D11" s="12">
        <v>978</v>
      </c>
      <c r="E11" s="12">
        <v>1063</v>
      </c>
      <c r="F11" s="13">
        <v>1162</v>
      </c>
      <c r="G11" s="13">
        <v>1263</v>
      </c>
      <c r="H11" s="13">
        <v>1365</v>
      </c>
      <c r="I11" s="13">
        <v>1466</v>
      </c>
      <c r="J11" s="13">
        <v>1568</v>
      </c>
      <c r="K11" s="13">
        <v>1659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>
        <v>1786</v>
      </c>
      <c r="W11" s="13">
        <v>2888</v>
      </c>
      <c r="X11" s="13">
        <v>2987</v>
      </c>
      <c r="Y11" s="13">
        <v>3086</v>
      </c>
      <c r="Z11" s="13">
        <v>3202</v>
      </c>
      <c r="AA11" s="13">
        <v>3286</v>
      </c>
      <c r="AB11" s="13">
        <v>3391</v>
      </c>
    </row>
    <row r="12" spans="2:28">
      <c r="B12" s="6"/>
      <c r="C12" s="12"/>
      <c r="D12" s="12">
        <v>979</v>
      </c>
      <c r="E12" s="12">
        <v>1062</v>
      </c>
      <c r="F12" s="13">
        <v>1162</v>
      </c>
      <c r="G12" s="13">
        <v>1262</v>
      </c>
      <c r="H12" s="13">
        <v>1366</v>
      </c>
      <c r="I12" s="13">
        <v>1466</v>
      </c>
      <c r="J12" s="13">
        <v>1568</v>
      </c>
      <c r="K12" s="13">
        <v>1659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>
        <v>2788</v>
      </c>
      <c r="W12" s="13">
        <v>2889</v>
      </c>
      <c r="X12" s="13">
        <v>2988</v>
      </c>
      <c r="Y12" s="13">
        <v>3087</v>
      </c>
      <c r="Z12" s="13">
        <v>3203</v>
      </c>
      <c r="AA12" s="13">
        <v>3286</v>
      </c>
      <c r="AB12" s="13">
        <v>3392</v>
      </c>
    </row>
    <row r="13" spans="2:28">
      <c r="B13" s="6"/>
      <c r="C13" s="12"/>
      <c r="D13" s="12">
        <v>978</v>
      </c>
      <c r="E13" s="12">
        <v>1063</v>
      </c>
      <c r="F13" s="13">
        <v>1161</v>
      </c>
      <c r="G13" s="13">
        <v>1262</v>
      </c>
      <c r="H13" s="13">
        <v>1364</v>
      </c>
      <c r="I13" s="13">
        <v>1467</v>
      </c>
      <c r="J13" s="13">
        <v>1568</v>
      </c>
      <c r="K13" s="13">
        <v>1662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>
        <v>2789</v>
      </c>
      <c r="W13" s="13">
        <v>2890</v>
      </c>
      <c r="X13" s="13">
        <v>2988</v>
      </c>
      <c r="Y13" s="13">
        <v>3087</v>
      </c>
      <c r="Z13" s="13">
        <v>3204</v>
      </c>
      <c r="AA13" s="13">
        <v>3284</v>
      </c>
      <c r="AB13" s="13">
        <v>3394</v>
      </c>
    </row>
    <row r="14" spans="2:28">
      <c r="B14" s="6" t="s">
        <v>1</v>
      </c>
      <c r="C14" s="12"/>
      <c r="D14" s="12">
        <f>978/600</f>
        <v>1.63</v>
      </c>
      <c r="E14" s="12">
        <f>1063/650</f>
        <v>1.63538461538462</v>
      </c>
      <c r="F14" s="13">
        <f>1162/700</f>
        <v>1.66</v>
      </c>
      <c r="G14" s="13">
        <f>1262/750</f>
        <v>1.68266666666667</v>
      </c>
      <c r="H14" s="13">
        <f>1365/800</f>
        <v>1.70625</v>
      </c>
      <c r="I14" s="13">
        <f>1466/850</f>
        <v>1.72470588235294</v>
      </c>
      <c r="J14" s="13">
        <f>1568/900</f>
        <v>1.74222222222222</v>
      </c>
      <c r="K14" s="13">
        <f>1660/948</f>
        <v>1.75105485232068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>
        <f>2788/1500</f>
        <v>1.85866666666667</v>
      </c>
      <c r="W14" s="13">
        <f>2889/1550</f>
        <v>1.86387096774194</v>
      </c>
      <c r="X14" s="13">
        <f>2988/1600</f>
        <v>1.8675</v>
      </c>
      <c r="Y14" s="13">
        <f>3087/1648</f>
        <v>1.87317961165049</v>
      </c>
      <c r="Z14" s="13">
        <f>3203/1706</f>
        <v>1.87749120750293</v>
      </c>
      <c r="AA14" s="13">
        <f>3285/1750</f>
        <v>1.87714285714286</v>
      </c>
      <c r="AB14" s="13">
        <f>3393/1800</f>
        <v>1.885</v>
      </c>
    </row>
    <row r="21" spans="4:5">
      <c r="D21" s="2">
        <v>6</v>
      </c>
      <c r="E21" s="2">
        <v>978</v>
      </c>
    </row>
    <row r="22" spans="4:5">
      <c r="D22" s="2">
        <v>6.5</v>
      </c>
      <c r="E22" s="2">
        <v>1063</v>
      </c>
    </row>
    <row r="23" spans="4:5">
      <c r="D23" s="2">
        <v>7</v>
      </c>
      <c r="E23" s="2">
        <v>1162</v>
      </c>
    </row>
    <row r="24" spans="4:5">
      <c r="D24" s="2">
        <v>7.5</v>
      </c>
      <c r="E24" s="2">
        <v>1262</v>
      </c>
    </row>
    <row r="25" spans="4:5">
      <c r="D25" s="2">
        <v>8</v>
      </c>
      <c r="E25" s="2">
        <v>1365</v>
      </c>
    </row>
    <row r="26" spans="4:5">
      <c r="D26" s="2">
        <v>8.5</v>
      </c>
      <c r="E26" s="2">
        <v>1466</v>
      </c>
    </row>
    <row r="27" spans="4:5">
      <c r="D27" s="2">
        <v>9</v>
      </c>
      <c r="E27" s="2">
        <v>1568</v>
      </c>
    </row>
    <row r="28" spans="4:5">
      <c r="D28" s="2">
        <v>9.5</v>
      </c>
      <c r="E28" s="2">
        <v>1670</v>
      </c>
    </row>
    <row r="29" spans="4:5">
      <c r="D29" s="2">
        <v>10</v>
      </c>
      <c r="E29" s="2">
        <v>1772</v>
      </c>
    </row>
    <row r="30" spans="4:5">
      <c r="D30" s="2">
        <v>10.5</v>
      </c>
      <c r="E30" s="2">
        <v>1874</v>
      </c>
    </row>
    <row r="31" spans="4:5">
      <c r="D31" s="2">
        <v>11</v>
      </c>
      <c r="E31" s="2">
        <v>1976</v>
      </c>
    </row>
    <row r="32" spans="4:5">
      <c r="D32" s="2">
        <v>11.5</v>
      </c>
      <c r="E32" s="2">
        <v>2077</v>
      </c>
    </row>
    <row r="33" spans="4:5">
      <c r="D33" s="2">
        <v>12</v>
      </c>
      <c r="E33" s="2">
        <v>2179</v>
      </c>
    </row>
    <row r="34" spans="4:5">
      <c r="D34" s="2">
        <v>12.5</v>
      </c>
      <c r="E34" s="2">
        <v>2282</v>
      </c>
    </row>
    <row r="35" spans="4:5">
      <c r="D35" s="2">
        <v>13</v>
      </c>
      <c r="E35" s="2">
        <v>2383</v>
      </c>
    </row>
    <row r="36" spans="4:5">
      <c r="D36" s="2">
        <v>13.5</v>
      </c>
      <c r="E36" s="2">
        <v>2485</v>
      </c>
    </row>
    <row r="37" spans="4:5">
      <c r="D37" s="2">
        <v>14</v>
      </c>
      <c r="E37" s="2">
        <v>2587</v>
      </c>
    </row>
    <row r="38" spans="4:5">
      <c r="D38" s="2">
        <v>14.5</v>
      </c>
      <c r="E38" s="2">
        <v>2688</v>
      </c>
    </row>
    <row r="39" spans="4:5">
      <c r="D39" s="2">
        <v>15</v>
      </c>
      <c r="E39" s="2">
        <v>2788</v>
      </c>
    </row>
    <row r="40" spans="4:5">
      <c r="D40" s="2">
        <v>15.5</v>
      </c>
      <c r="E40" s="2">
        <v>2890</v>
      </c>
    </row>
    <row r="41" spans="4:5">
      <c r="D41" s="2">
        <v>16</v>
      </c>
      <c r="E41" s="2">
        <v>2988</v>
      </c>
    </row>
    <row r="42" spans="4:5">
      <c r="D42" s="2">
        <v>16.5</v>
      </c>
      <c r="E42" s="2">
        <v>3087</v>
      </c>
    </row>
    <row r="43" spans="4:5">
      <c r="D43" s="2">
        <v>17</v>
      </c>
      <c r="E43" s="2">
        <v>3203</v>
      </c>
    </row>
    <row r="44" spans="4:5">
      <c r="D44" s="2">
        <v>17.5</v>
      </c>
      <c r="E44" s="2">
        <v>3284</v>
      </c>
    </row>
    <row r="45" spans="4:15">
      <c r="D45" s="2">
        <v>18</v>
      </c>
      <c r="E45" s="2">
        <v>3394</v>
      </c>
      <c r="M45" s="2">
        <f>4096-978</f>
        <v>3118</v>
      </c>
      <c r="O45" s="2">
        <f>3394-978</f>
        <v>2416</v>
      </c>
    </row>
    <row r="46" spans="4:15">
      <c r="D46" s="2">
        <v>18.5</v>
      </c>
      <c r="O46" s="2">
        <f>180-60</f>
        <v>120</v>
      </c>
    </row>
    <row r="47" spans="4:15">
      <c r="D47" s="2">
        <v>19</v>
      </c>
      <c r="O47" s="2">
        <f>O45/120</f>
        <v>20.1333333333333</v>
      </c>
    </row>
    <row r="48" spans="4:15">
      <c r="D48" s="2">
        <v>19.5</v>
      </c>
      <c r="O48" s="2">
        <f>3118/20.13</f>
        <v>154.893194237457</v>
      </c>
    </row>
    <row r="49" spans="4:15">
      <c r="D49" s="2">
        <v>20</v>
      </c>
      <c r="O49" s="2">
        <f>O48+60</f>
        <v>214.893194237457</v>
      </c>
    </row>
    <row r="50" spans="13:15">
      <c r="M50" s="2">
        <f>2988-978</f>
        <v>2010</v>
      </c>
      <c r="O50" s="2">
        <f>M50/20.13</f>
        <v>99.8509687034277</v>
      </c>
    </row>
    <row r="51" spans="15:15">
      <c r="O51" s="2">
        <f>O50+60</f>
        <v>159.850968703428</v>
      </c>
    </row>
  </sheetData>
  <mergeCells count="1">
    <mergeCell ref="B1:AB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yingyingliu</dc:creator>
  <cp:lastModifiedBy>vivian_sxg</cp:lastModifiedBy>
  <dcterms:created xsi:type="dcterms:W3CDTF">2017-09-12T06:08:00Z</dcterms:created>
  <dcterms:modified xsi:type="dcterms:W3CDTF">2017-11-08T06:00:57Z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